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22"/>
  <workbookPr/>
  <mc:AlternateContent xmlns:mc="http://schemas.openxmlformats.org/markup-compatibility/2006">
    <mc:Choice Requires="x15">
      <x15ac:absPath xmlns:x15ac="http://schemas.microsoft.com/office/spreadsheetml/2010/11/ac" url="C:\Users\smaryssael\Tesla\Cell Materials Supply Chain - Documents\Commodities and Mining\Lithium Price Forecast\"/>
    </mc:Choice>
  </mc:AlternateContent>
  <xr:revisionPtr revIDLastSave="0" documentId="8_{C1135AA7-58FE-4CF2-AFAA-3F23B8304B9B}" xr6:coauthVersionLast="45" xr6:coauthVersionMax="45" xr10:uidLastSave="{00000000-0000-0000-0000-000000000000}"/>
  <bookViews>
    <workbookView xWindow="0" yWindow="0" windowWidth="19200" windowHeight="6990" tabRatio="840" firstSheet="2" activeTab="2" xr2:uid="{00000000-000D-0000-FFFF-FFFF00000000}"/>
  </bookViews>
  <sheets>
    <sheet name="Historical pricing" sheetId="58" r:id="rId1"/>
    <sheet name="Output to Financial Forecast" sheetId="63" r:id="rId2"/>
    <sheet name="LiOH Supply" sheetId="52" r:id="rId3"/>
    <sheet name="Quarterly" sheetId="61" r:id="rId4"/>
    <sheet name="POR document" sheetId="62" r:id="rId5"/>
    <sheet name="Panasonic material planning spr" sheetId="60" r:id="rId6"/>
    <sheet name="LiOH Demand" sheetId="56" r:id="rId7"/>
    <sheet name="LiOH Usage" sheetId="53" r:id="rId8"/>
    <sheet name="PENA PSI" sheetId="55" r:id="rId9"/>
    <sheet name="Hcell PSI" sheetId="57" r:id="rId10"/>
    <sheet name="Change tracker" sheetId="59" r:id="rId11"/>
    <sheet name="LiOH Forecast 20180621" sheetId="64" state="hidden" r:id="rId12"/>
    <sheet name="April 2018 Lithium Forecast" sheetId="65" state="hidden" r:id="rId13"/>
    <sheet name="2018Q2 PENA liOH quote for PO" sheetId="66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" hidden="1">[1]通常剥離!#REF!</definedName>
    <definedName name="__123Graph_B" hidden="1">[1]通常剥離!#REF!</definedName>
    <definedName name="__123Graph_C" hidden="1">[1]通常剥離!#REF!</definedName>
    <definedName name="__123Graph_D" hidden="1">[1]通常剥離!#REF!</definedName>
    <definedName name="__123Graph_E" hidden="1">[1]通常剥離!#REF!</definedName>
    <definedName name="__123Graph_F" hidden="1">[1]通常剥離!#REF!</definedName>
    <definedName name="__123Graph_X" hidden="1">[1]通常剥離!#REF!</definedName>
    <definedName name="_BOM" hidden="1">[1]通常剥離!#REF!</definedName>
    <definedName name="ActualorBaselineToggle">'[2]Assumptions &amp; Data Validation'!$X$3:$X$4</definedName>
    <definedName name="Assumption_FX">'[2]Modeling &amp; Output'!$C$23</definedName>
    <definedName name="Assumption_Metals">'[2]Modeling &amp; Output'!$C$22</definedName>
    <definedName name="BOM" hidden="1">[1]通常剥離!#REF!</definedName>
    <definedName name="ｃｃ" hidden="1">[1]通常剥離!#REF!</definedName>
    <definedName name="ｃｃｃ" hidden="1">[1]通常剥離!#REF!</definedName>
    <definedName name="ｃｃｃｃ" hidden="1">[1]通常剥離!#REF!</definedName>
    <definedName name="ccccc" hidden="1">[1]通常剥離!#REF!</definedName>
    <definedName name="CT2_SAT">[3]Plan!$G$8</definedName>
    <definedName name="CT2_TAKT">[3]Plan!$G$4</definedName>
    <definedName name="DB_仕入相場">[4]値上げ設定!$K$4:$N$17</definedName>
    <definedName name="DB_基準相場">[4]値上げ設定!$F$4:$I$9</definedName>
    <definedName name="DB名">'[5]検討表(ZT5)'!$D$1</definedName>
    <definedName name="ｄｄｄ" hidden="1">[1]通常剥離!#REF!</definedName>
    <definedName name="EV_EP_Both">'[2]Assumptions &amp; Data Validation'!$B$18:$B$20</definedName>
    <definedName name="filename">'Output to Financial Forecast'!$B$1</definedName>
    <definedName name="jak" hidden="1">[1]通常剥離!#REF!</definedName>
    <definedName name="List_201302当座">'[4]201302当座'!$B$5:$B$207</definedName>
    <definedName name="List_仕入相場">[4]値上げ設定!$K$4:$K$17</definedName>
    <definedName name="OEE">[3]Plan!$D$5</definedName>
    <definedName name="ｐｐ" hidden="1">[1]通常剥離!#REF!</definedName>
    <definedName name="ｐｐｐ" hidden="1">[1]通常剥離!#REF!</definedName>
    <definedName name="Project_Category">'[2]Assumptions &amp; Data Validation'!$B$27:$B$31</definedName>
    <definedName name="Project_Class" comment="Drop-down menu for project class (Chartered vs internal)">'[2]Assumptions &amp; Data Validation'!$B$14:$B$15</definedName>
    <definedName name="ｑ" hidden="1">[1]通常剥離!#REF!</definedName>
    <definedName name="ｑｑｑ" hidden="1">[1]通常剥離!#REF!</definedName>
    <definedName name="Responsible_party">'[2]Assumptions &amp; Data Validation'!$B$23:$B$24</definedName>
    <definedName name="Risk_weighting" comment="List of Risk Weighting options: Risk Weighted, Full Reduction, Go only">'[2]Assumptions &amp; Data Validation'!$D$2:$F$2</definedName>
    <definedName name="ｒｒｒ" hidden="1">[1]通常剥離!#REF!</definedName>
    <definedName name="SHIFT2_PT">[3]Plan!$F$9</definedName>
    <definedName name="SHIFT4_PT">[3]Plan!$F$10</definedName>
    <definedName name="www" hidden="1">[1]通常剥離!#REF!</definedName>
    <definedName name="YIELD">[3]Plan!$D$6</definedName>
    <definedName name="ｚｚｚ" hidden="1">[1]通常剥離!#REF!</definedName>
    <definedName name="zzzz" hidden="1">[1]通常剥離!#REF!</definedName>
    <definedName name="パレット定義">[6]入数!$A$2:INDEX([6]入数!$F$1:$F$65536,COUNTA([6]入数!$A$1:$A$65536)+1)</definedName>
    <definedName name="保護素子">[4]リスト１!$L$10:$L$12</definedName>
    <definedName name="値上げDB">[4]値上げDB!$B$11:$E$351</definedName>
    <definedName name="出荷形態">[4]リスト１!$P$10:$P$11</definedName>
    <definedName name="原価区分リスト">[4]リスト１!$R$10:$R$14</definedName>
    <definedName name="取引形態">[4]リスト１!$D$10:$D$16</definedName>
    <definedName name="取引形態DB">[4]リスト１!$D$10:$G$16</definedName>
    <definedName name="取引形態DB販売固定費率">[4]リスト１!$F$10:$F$16</definedName>
    <definedName name="取引形態DB販売変動費率">[4]リスト１!$G$10:$G$16</definedName>
    <definedName name="取引形態DB貿易経費率">[4]リスト１!$E$10:$E$16</definedName>
    <definedName name="梱包仕様">[4]リスト１!$L$10:$L$37</definedName>
    <definedName name="梱包仕様DB">[4]リスト１!$L$10:$N$37</definedName>
    <definedName name="梱包仕様DB梱包加工費">[4]リスト１!$N$10:$N$37</definedName>
    <definedName name="梱包仕様DB梱包材料費">[4]リスト１!$M$10:$M$37</definedName>
    <definedName name="用途リスト">[7]リスト１!$X$10:$X$20:'[7]リスト１'!$X$19</definedName>
    <definedName name="発行日">[8]計画概要!$B$2</definedName>
    <definedName name="販売価格リスト">[4]リスト１!$V$10:$V$18</definedName>
    <definedName name="通貨">[4]リスト１!$A$10:$A$91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X8" i="63" l="1"/>
  <c r="CF8" i="63"/>
  <c r="AU8" i="63"/>
  <c r="BJ9" i="63"/>
  <c r="BF8" i="63"/>
  <c r="BA8" i="63"/>
  <c r="CC8" i="63"/>
  <c r="CH9" i="63"/>
  <c r="AX5" i="63"/>
  <c r="AY5" i="63"/>
  <c r="AZ5" i="63"/>
  <c r="BA5" i="63"/>
  <c r="BB5" i="63"/>
  <c r="BC5" i="63"/>
  <c r="BD5" i="63"/>
  <c r="BE5" i="63"/>
  <c r="BF5" i="63"/>
  <c r="BG5" i="63"/>
  <c r="BH5" i="63"/>
  <c r="BI5" i="63"/>
  <c r="BJ5" i="63"/>
  <c r="BK5" i="63"/>
  <c r="BL5" i="63"/>
  <c r="BM5" i="63"/>
  <c r="BN5" i="63"/>
  <c r="BO5" i="63"/>
  <c r="BP5" i="63"/>
  <c r="BQ5" i="63"/>
  <c r="BR5" i="63"/>
  <c r="BS5" i="63"/>
  <c r="BT5" i="63"/>
  <c r="BU5" i="63"/>
  <c r="BV5" i="63"/>
  <c r="BW5" i="63"/>
  <c r="B1" i="63"/>
  <c r="AN6" i="63"/>
  <c r="AM6" i="63"/>
  <c r="AL6" i="63"/>
  <c r="AK6" i="63"/>
  <c r="AJ6" i="63"/>
  <c r="AI6" i="63"/>
  <c r="AH6" i="63"/>
  <c r="AN5" i="63"/>
  <c r="AM5" i="63"/>
  <c r="AL5" i="63"/>
  <c r="AK5" i="63"/>
  <c r="AJ5" i="63"/>
  <c r="AI5" i="63"/>
  <c r="AH5" i="63"/>
  <c r="AP4" i="63"/>
  <c r="AQ4" i="63"/>
  <c r="AR4" i="63"/>
  <c r="AS4" i="63"/>
  <c r="AT4" i="63"/>
  <c r="AU4" i="63"/>
  <c r="AV4" i="63"/>
  <c r="AW4" i="63"/>
  <c r="AX4" i="63"/>
  <c r="AY4" i="63"/>
  <c r="AZ4" i="63"/>
  <c r="BA4" i="63"/>
  <c r="BB4" i="63"/>
  <c r="BC4" i="63"/>
  <c r="BD4" i="63"/>
  <c r="BE4" i="63"/>
  <c r="BF4" i="63"/>
  <c r="BG4" i="63"/>
  <c r="BH4" i="63"/>
  <c r="BI4" i="63"/>
  <c r="BJ4" i="63"/>
  <c r="BK4" i="63"/>
  <c r="BL4" i="63"/>
  <c r="BM4" i="63"/>
  <c r="BN4" i="63"/>
  <c r="BO4" i="63"/>
  <c r="BP4" i="63"/>
  <c r="BQ4" i="63"/>
  <c r="BR4" i="63"/>
  <c r="BS4" i="63"/>
  <c r="BT4" i="63"/>
  <c r="BU4" i="63"/>
  <c r="BV4" i="63"/>
  <c r="BW4" i="63"/>
  <c r="BX4" i="63"/>
  <c r="BY4" i="63"/>
  <c r="BZ4" i="63"/>
  <c r="CA4" i="63"/>
  <c r="CB4" i="63"/>
  <c r="CC4" i="63"/>
  <c r="CD4" i="63"/>
  <c r="CE4" i="63"/>
  <c r="CF4" i="63"/>
  <c r="CG4" i="63"/>
  <c r="CH4" i="63"/>
  <c r="CI4" i="63"/>
  <c r="CJ4" i="63"/>
  <c r="CK4" i="63"/>
  <c r="CL4" i="63"/>
  <c r="CM4" i="63"/>
  <c r="CN4" i="63"/>
  <c r="CO4" i="63"/>
  <c r="CP4" i="63"/>
  <c r="CQ4" i="63"/>
  <c r="CR4" i="63"/>
  <c r="CS4" i="63"/>
  <c r="CT4" i="63"/>
  <c r="CU4" i="63"/>
  <c r="CV4" i="63"/>
  <c r="CW4" i="63"/>
  <c r="CX4" i="63"/>
  <c r="CY4" i="63"/>
  <c r="CZ4" i="63"/>
  <c r="DA4" i="63"/>
  <c r="DB4" i="63"/>
  <c r="DC4" i="63"/>
  <c r="DD4" i="63"/>
  <c r="DE4" i="63"/>
  <c r="DF4" i="63"/>
  <c r="DG4" i="63"/>
  <c r="DH4" i="63"/>
  <c r="DI4" i="63"/>
  <c r="DJ4" i="63"/>
  <c r="DK4" i="63"/>
  <c r="DL4" i="63"/>
  <c r="DM4" i="63"/>
  <c r="DN4" i="63"/>
  <c r="DO4" i="63"/>
  <c r="DP4" i="63"/>
  <c r="DQ4" i="63"/>
  <c r="DR4" i="63"/>
  <c r="DS4" i="63"/>
  <c r="DT4" i="63"/>
  <c r="DQ7" i="63"/>
  <c r="DR7" i="63"/>
  <c r="DS7" i="63"/>
  <c r="DT7" i="63"/>
  <c r="DQ8" i="63"/>
  <c r="DR8" i="63"/>
  <c r="DS8" i="63"/>
  <c r="DT8" i="63"/>
  <c r="DQ9" i="63"/>
  <c r="DR9" i="63"/>
  <c r="DS9" i="63"/>
  <c r="DT9" i="63"/>
  <c r="DB7" i="63"/>
  <c r="DC7" i="63"/>
  <c r="DD7" i="63"/>
  <c r="DE7" i="63"/>
  <c r="DF7" i="63"/>
  <c r="DG7" i="63"/>
  <c r="DH7" i="63"/>
  <c r="DI7" i="63"/>
  <c r="DJ7" i="63"/>
  <c r="DK7" i="63"/>
  <c r="DL7" i="63"/>
  <c r="DM7" i="63"/>
  <c r="DN7" i="63"/>
  <c r="DO7" i="63"/>
  <c r="DP7" i="63"/>
  <c r="DB8" i="63"/>
  <c r="DC8" i="63"/>
  <c r="DD8" i="63"/>
  <c r="DE8" i="63"/>
  <c r="DF8" i="63"/>
  <c r="DG8" i="63"/>
  <c r="DH8" i="63"/>
  <c r="DI8" i="63"/>
  <c r="DJ8" i="63"/>
  <c r="DK8" i="63"/>
  <c r="DL8" i="63"/>
  <c r="DM8" i="63"/>
  <c r="DN8" i="63"/>
  <c r="DO8" i="63"/>
  <c r="DP8" i="63"/>
  <c r="DB9" i="63"/>
  <c r="DC9" i="63"/>
  <c r="DD9" i="63"/>
  <c r="DE9" i="63"/>
  <c r="DF9" i="63"/>
  <c r="DG9" i="63"/>
  <c r="DH9" i="63"/>
  <c r="DI9" i="63"/>
  <c r="DJ9" i="63"/>
  <c r="DK9" i="63"/>
  <c r="DL9" i="63"/>
  <c r="DM9" i="63"/>
  <c r="DN9" i="63"/>
  <c r="DO9" i="63"/>
  <c r="DP9" i="63"/>
  <c r="CQ7" i="63"/>
  <c r="CR7" i="63"/>
  <c r="CS7" i="63"/>
  <c r="CT7" i="63"/>
  <c r="CU7" i="63"/>
  <c r="CV7" i="63"/>
  <c r="CW7" i="63"/>
  <c r="CX7" i="63"/>
  <c r="CY7" i="63"/>
  <c r="CZ7" i="63"/>
  <c r="DA7" i="63"/>
  <c r="CQ8" i="63"/>
  <c r="CR8" i="63"/>
  <c r="CS8" i="63"/>
  <c r="CT8" i="63"/>
  <c r="CU8" i="63"/>
  <c r="CV8" i="63"/>
  <c r="CW8" i="63"/>
  <c r="CX8" i="63"/>
  <c r="CY8" i="63"/>
  <c r="CZ8" i="63"/>
  <c r="DA8" i="63"/>
  <c r="CQ9" i="63"/>
  <c r="CR9" i="63"/>
  <c r="CS9" i="63"/>
  <c r="CT9" i="63"/>
  <c r="CU9" i="63"/>
  <c r="CV9" i="63"/>
  <c r="CW9" i="63"/>
  <c r="CX9" i="63"/>
  <c r="CY9" i="63"/>
  <c r="CZ9" i="63"/>
  <c r="DA9" i="63"/>
  <c r="AN4" i="63"/>
  <c r="AM4" i="63"/>
  <c r="AL4" i="63"/>
  <c r="AK4" i="63"/>
  <c r="AJ4" i="63"/>
  <c r="AI4" i="63"/>
  <c r="AH4" i="63"/>
  <c r="AG4" i="63"/>
  <c r="AF4" i="63"/>
  <c r="AE4" i="63"/>
  <c r="AD4" i="63"/>
  <c r="AC4" i="63"/>
  <c r="AB4" i="63"/>
  <c r="AA4" i="63"/>
  <c r="Z4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C7" i="63"/>
  <c r="CH7" i="63"/>
  <c r="CK7" i="63"/>
  <c r="CL7" i="63"/>
  <c r="CM7" i="63"/>
  <c r="CN7" i="63"/>
  <c r="CO7" i="63"/>
  <c r="CP7" i="63"/>
  <c r="AE27" i="55"/>
  <c r="AF27" i="55"/>
  <c r="AG27" i="55"/>
  <c r="AH27" i="55"/>
  <c r="AF28" i="55"/>
  <c r="AG28" i="55"/>
  <c r="AH28" i="55"/>
  <c r="AG30" i="55"/>
  <c r="AH30" i="55"/>
  <c r="S31" i="55"/>
  <c r="T31" i="55"/>
  <c r="U31" i="55"/>
  <c r="V31" i="55"/>
  <c r="W31" i="55"/>
  <c r="X31" i="55"/>
  <c r="Y31" i="55"/>
  <c r="Z31" i="55"/>
  <c r="AA31" i="55"/>
  <c r="AB31" i="55"/>
  <c r="AC31" i="55"/>
  <c r="AD31" i="55"/>
  <c r="AE31" i="55"/>
  <c r="AF31" i="55"/>
  <c r="AG31" i="55"/>
  <c r="AH31" i="55"/>
  <c r="S32" i="55"/>
  <c r="T32" i="55"/>
  <c r="U32" i="55"/>
  <c r="V32" i="55"/>
  <c r="W32" i="55"/>
  <c r="X32" i="55"/>
  <c r="Y32" i="55"/>
  <c r="Z32" i="55"/>
  <c r="AA32" i="55"/>
  <c r="AB32" i="55"/>
  <c r="AC32" i="55"/>
  <c r="AD32" i="55"/>
  <c r="AE32" i="55"/>
  <c r="AF32" i="55"/>
  <c r="AG32" i="55"/>
  <c r="AH32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E33" i="55"/>
  <c r="AF33" i="55"/>
  <c r="AG33" i="55"/>
  <c r="AH33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S35" i="55"/>
  <c r="T35" i="55"/>
  <c r="U35" i="55"/>
  <c r="V35" i="55"/>
  <c r="W35" i="55"/>
  <c r="X35" i="55"/>
  <c r="Y35" i="55"/>
  <c r="Z35" i="55"/>
  <c r="AA35" i="55"/>
  <c r="AB35" i="55"/>
  <c r="AC35" i="55"/>
  <c r="AD35" i="55"/>
  <c r="AE35" i="55"/>
  <c r="AF35" i="55"/>
  <c r="AG35" i="55"/>
  <c r="AH35" i="55"/>
  <c r="S36" i="55"/>
  <c r="T36" i="55"/>
  <c r="U36" i="55"/>
  <c r="V36" i="55"/>
  <c r="W36" i="55"/>
  <c r="X36" i="55"/>
  <c r="Y36" i="55"/>
  <c r="Z36" i="55"/>
  <c r="AA36" i="55"/>
  <c r="AB36" i="55"/>
  <c r="AC36" i="55"/>
  <c r="AD36" i="55"/>
  <c r="AE36" i="55"/>
  <c r="AF36" i="55"/>
  <c r="AG36" i="55"/>
  <c r="AH36" i="55"/>
  <c r="S37" i="55"/>
  <c r="T37" i="55"/>
  <c r="U37" i="55"/>
  <c r="V37" i="55"/>
  <c r="W37" i="55"/>
  <c r="X37" i="55"/>
  <c r="Y37" i="55"/>
  <c r="Z37" i="55"/>
  <c r="AA37" i="55"/>
  <c r="AB37" i="55"/>
  <c r="AC37" i="55"/>
  <c r="AD37" i="55"/>
  <c r="AE37" i="55"/>
  <c r="AF37" i="55"/>
  <c r="AG37" i="55"/>
  <c r="AH37" i="55"/>
  <c r="S38" i="55"/>
  <c r="T38" i="55"/>
  <c r="U38" i="55"/>
  <c r="V38" i="55"/>
  <c r="W38" i="55"/>
  <c r="X38" i="55"/>
  <c r="Y38" i="55"/>
  <c r="Z38" i="55"/>
  <c r="AA38" i="55"/>
  <c r="AB38" i="55"/>
  <c r="AC38" i="55"/>
  <c r="AD38" i="55"/>
  <c r="AE38" i="55"/>
  <c r="AF38" i="55"/>
  <c r="AG38" i="55"/>
  <c r="AH38" i="55"/>
  <c r="S39" i="55"/>
  <c r="T39" i="55"/>
  <c r="U39" i="55"/>
  <c r="V39" i="55"/>
  <c r="W39" i="55"/>
  <c r="X39" i="55"/>
  <c r="Y39" i="55"/>
  <c r="Z39" i="55"/>
  <c r="AA39" i="55"/>
  <c r="AB39" i="55"/>
  <c r="AC39" i="55"/>
  <c r="AD39" i="55"/>
  <c r="AE39" i="55"/>
  <c r="AF39" i="55"/>
  <c r="AG39" i="55"/>
  <c r="AH39" i="55"/>
  <c r="AH46" i="55"/>
  <c r="AH47" i="55"/>
  <c r="AH49" i="55"/>
  <c r="AI27" i="55"/>
  <c r="AI28" i="55"/>
  <c r="AI30" i="55"/>
  <c r="AI31" i="55"/>
  <c r="AI32" i="55"/>
  <c r="AI33" i="55"/>
  <c r="AI34" i="55"/>
  <c r="AI35" i="55"/>
  <c r="AI36" i="55"/>
  <c r="AI37" i="55"/>
  <c r="AI38" i="55"/>
  <c r="AI39" i="55"/>
  <c r="AI46" i="55"/>
  <c r="AI45" i="55"/>
  <c r="T5" i="56" s="1"/>
  <c r="AI47" i="55"/>
  <c r="AI49" i="55"/>
  <c r="AJ27" i="55"/>
  <c r="AJ28" i="55"/>
  <c r="AJ30" i="55"/>
  <c r="AJ31" i="55"/>
  <c r="AJ32" i="55"/>
  <c r="AJ33" i="55"/>
  <c r="AJ34" i="55"/>
  <c r="AJ35" i="55"/>
  <c r="AJ36" i="55"/>
  <c r="AJ37" i="55"/>
  <c r="AJ38" i="55"/>
  <c r="AJ39" i="55"/>
  <c r="AJ46" i="55"/>
  <c r="AJ45" i="55"/>
  <c r="U5" i="56" s="1"/>
  <c r="AJ47" i="55"/>
  <c r="AJ49" i="55"/>
  <c r="AK27" i="55"/>
  <c r="AK28" i="55"/>
  <c r="AK30" i="55"/>
  <c r="AK31" i="55"/>
  <c r="AK32" i="55"/>
  <c r="AK33" i="55"/>
  <c r="AK34" i="55"/>
  <c r="AK35" i="55"/>
  <c r="AK36" i="55"/>
  <c r="AK37" i="55"/>
  <c r="AK38" i="55"/>
  <c r="AK39" i="55"/>
  <c r="AK46" i="55"/>
  <c r="AK47" i="55"/>
  <c r="AK49" i="55"/>
  <c r="AL27" i="55"/>
  <c r="AL28" i="55"/>
  <c r="AL30" i="55"/>
  <c r="AL31" i="55"/>
  <c r="AL32" i="55"/>
  <c r="AL33" i="55"/>
  <c r="AL34" i="55"/>
  <c r="AL35" i="55"/>
  <c r="AL36" i="55"/>
  <c r="AL37" i="55"/>
  <c r="AL38" i="55"/>
  <c r="AL39" i="55"/>
  <c r="AL46" i="55"/>
  <c r="AL45" i="55"/>
  <c r="AL47" i="55"/>
  <c r="AL49" i="55"/>
  <c r="AM27" i="55"/>
  <c r="AM28" i="55"/>
  <c r="AM30" i="55"/>
  <c r="AM31" i="55"/>
  <c r="AM32" i="55"/>
  <c r="AM33" i="55"/>
  <c r="AM34" i="55"/>
  <c r="AM35" i="55"/>
  <c r="AM36" i="55"/>
  <c r="AM37" i="55"/>
  <c r="AM38" i="55"/>
  <c r="AM39" i="55"/>
  <c r="AM46" i="55"/>
  <c r="AM45" i="55"/>
  <c r="AM47" i="55"/>
  <c r="AM49" i="55"/>
  <c r="AN27" i="55"/>
  <c r="AN28" i="55"/>
  <c r="AN30" i="55"/>
  <c r="AN31" i="55"/>
  <c r="AN32" i="55"/>
  <c r="AN33" i="55"/>
  <c r="AN34" i="55"/>
  <c r="AN35" i="55"/>
  <c r="AN36" i="55"/>
  <c r="AN37" i="55"/>
  <c r="AN38" i="55"/>
  <c r="AN39" i="55"/>
  <c r="AN46" i="55"/>
  <c r="AN45" i="55"/>
  <c r="Y5" i="56" s="1"/>
  <c r="AN47" i="55"/>
  <c r="AN49" i="55"/>
  <c r="AO27" i="55"/>
  <c r="AO28" i="55"/>
  <c r="AO30" i="55"/>
  <c r="AO31" i="55"/>
  <c r="AO32" i="55"/>
  <c r="AO33" i="55"/>
  <c r="AO34" i="55"/>
  <c r="AO35" i="55"/>
  <c r="AO36" i="55"/>
  <c r="AO37" i="55"/>
  <c r="AO38" i="55"/>
  <c r="AO39" i="55"/>
  <c r="AO46" i="55"/>
  <c r="AO47" i="55"/>
  <c r="AO49" i="55"/>
  <c r="BM8" i="63"/>
  <c r="BN8" i="63"/>
  <c r="BO8" i="63"/>
  <c r="BP8" i="63"/>
  <c r="BQ8" i="63"/>
  <c r="BS8" i="63"/>
  <c r="BT8" i="63"/>
  <c r="BY8" i="63"/>
  <c r="BZ8" i="63"/>
  <c r="CA8" i="63"/>
  <c r="CB8" i="63"/>
  <c r="CD8" i="63"/>
  <c r="CE8" i="63"/>
  <c r="CG8" i="63"/>
  <c r="CH8" i="63"/>
  <c r="CI8" i="63"/>
  <c r="CJ8" i="63"/>
  <c r="CK8" i="63"/>
  <c r="CL8" i="63"/>
  <c r="CM8" i="63"/>
  <c r="CN8" i="63"/>
  <c r="CO8" i="63"/>
  <c r="CP8" i="63"/>
  <c r="CK9" i="63"/>
  <c r="CL9" i="63"/>
  <c r="CM9" i="63"/>
  <c r="CN9" i="63"/>
  <c r="CO9" i="63"/>
  <c r="CP9" i="63"/>
  <c r="AO5" i="63"/>
  <c r="AP5" i="63"/>
  <c r="AQ5" i="63"/>
  <c r="AR5" i="63"/>
  <c r="AS5" i="63"/>
  <c r="AT5" i="63"/>
  <c r="AU5" i="63"/>
  <c r="AV5" i="63"/>
  <c r="AW5" i="63"/>
  <c r="AO6" i="63"/>
  <c r="AP6" i="63"/>
  <c r="AQ6" i="63"/>
  <c r="AR6" i="63"/>
  <c r="AS6" i="63"/>
  <c r="AT6" i="63"/>
  <c r="AU6" i="63"/>
  <c r="AV6" i="63"/>
  <c r="AW6" i="63"/>
  <c r="M36" i="60"/>
  <c r="DI4" i="60"/>
  <c r="M65" i="60"/>
  <c r="DI36" i="60"/>
  <c r="AP7" i="63"/>
  <c r="M97" i="60"/>
  <c r="DI97" i="60"/>
  <c r="M128" i="60"/>
  <c r="DI128" i="60"/>
  <c r="M160" i="60"/>
  <c r="DI160" i="60"/>
  <c r="M191" i="60"/>
  <c r="DJ191" i="60"/>
  <c r="M223" i="60"/>
  <c r="DI223" i="60"/>
  <c r="M255" i="60"/>
  <c r="DI255" i="60"/>
  <c r="CR255" i="60"/>
  <c r="M286" i="60"/>
  <c r="DI286" i="60"/>
  <c r="M318" i="60"/>
  <c r="DI318" i="60"/>
  <c r="M349" i="60"/>
  <c r="DI349" i="60"/>
  <c r="M381" i="60"/>
  <c r="DI381" i="60"/>
  <c r="C8" i="63"/>
  <c r="AO8" i="63"/>
  <c r="AP8" i="63"/>
  <c r="AQ8" i="63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S29" i="55"/>
  <c r="T29" i="55"/>
  <c r="U29" i="55"/>
  <c r="S30" i="55"/>
  <c r="T30" i="55"/>
  <c r="U30" i="55"/>
  <c r="U45" i="55"/>
  <c r="F5" i="56" s="1"/>
  <c r="V27" i="55"/>
  <c r="V29" i="55"/>
  <c r="V30" i="55"/>
  <c r="V45" i="55"/>
  <c r="V46" i="55"/>
  <c r="V47" i="55"/>
  <c r="V48" i="55" s="1"/>
  <c r="W27" i="55"/>
  <c r="W28" i="55"/>
  <c r="W29" i="55"/>
  <c r="W30" i="55"/>
  <c r="W45" i="55"/>
  <c r="H5" i="56" s="1"/>
  <c r="X28" i="55"/>
  <c r="X29" i="55"/>
  <c r="X30" i="55"/>
  <c r="X45" i="55"/>
  <c r="X46" i="55"/>
  <c r="X47" i="55"/>
  <c r="Y27" i="55"/>
  <c r="Y28" i="55"/>
  <c r="Y29" i="55"/>
  <c r="Y30" i="55"/>
  <c r="Y45" i="55"/>
  <c r="J5" i="56"/>
  <c r="Z27" i="55"/>
  <c r="Z28" i="55"/>
  <c r="Z29" i="55"/>
  <c r="Z30" i="55"/>
  <c r="Z45" i="55"/>
  <c r="K5" i="56" s="1"/>
  <c r="AA27" i="55"/>
  <c r="AA28" i="55"/>
  <c r="AA29" i="55"/>
  <c r="AA30" i="55"/>
  <c r="AA45" i="55"/>
  <c r="AA46" i="55"/>
  <c r="AA47" i="55"/>
  <c r="AB27" i="55"/>
  <c r="AB28" i="55"/>
  <c r="AB29" i="55"/>
  <c r="AB30" i="55"/>
  <c r="AB45" i="55"/>
  <c r="AB46" i="55"/>
  <c r="AB47" i="55"/>
  <c r="AC27" i="55"/>
  <c r="AC28" i="55"/>
  <c r="AC29" i="55"/>
  <c r="AC30" i="55"/>
  <c r="AC45" i="55"/>
  <c r="N5" i="56" s="1"/>
  <c r="AC46" i="55"/>
  <c r="AC47" i="55"/>
  <c r="AD28" i="55"/>
  <c r="AD10" i="55"/>
  <c r="AD29" i="55"/>
  <c r="AD30" i="55"/>
  <c r="AD45" i="55"/>
  <c r="O5" i="56"/>
  <c r="AE29" i="55"/>
  <c r="AE30" i="55"/>
  <c r="AE45" i="55"/>
  <c r="P5" i="56" s="1"/>
  <c r="AE46" i="55"/>
  <c r="AE47" i="55"/>
  <c r="AF45" i="55"/>
  <c r="Q5" i="56" s="1"/>
  <c r="AG45" i="55"/>
  <c r="R5" i="56" s="1"/>
  <c r="AG46" i="55"/>
  <c r="AG47" i="55"/>
  <c r="C9" i="63"/>
  <c r="R45" i="55"/>
  <c r="R46" i="55"/>
  <c r="R47" i="55"/>
  <c r="S28" i="55"/>
  <c r="S45" i="55"/>
  <c r="D5" i="56" s="1"/>
  <c r="S46" i="55"/>
  <c r="S47" i="55"/>
  <c r="T45" i="55"/>
  <c r="E5" i="56" s="1"/>
  <c r="E11" i="66"/>
  <c r="E17" i="66"/>
  <c r="E16" i="66"/>
  <c r="E20" i="66"/>
  <c r="E22" i="66"/>
  <c r="E23" i="66"/>
  <c r="E21" i="66"/>
  <c r="B15" i="65"/>
  <c r="C15" i="65"/>
  <c r="D15" i="65"/>
  <c r="E15" i="65"/>
  <c r="F15" i="65"/>
  <c r="G15" i="65"/>
  <c r="H15" i="65"/>
  <c r="I15" i="65"/>
  <c r="J15" i="65"/>
  <c r="K15" i="65"/>
  <c r="L15" i="65"/>
  <c r="M15" i="65"/>
  <c r="N15" i="65"/>
  <c r="O15" i="65"/>
  <c r="P15" i="65"/>
  <c r="Q15" i="65"/>
  <c r="B19" i="65"/>
  <c r="C20" i="65"/>
  <c r="C19" i="65"/>
  <c r="B21" i="65"/>
  <c r="C21" i="65"/>
  <c r="S5" i="64"/>
  <c r="S37" i="64"/>
  <c r="T5" i="64"/>
  <c r="T37" i="64"/>
  <c r="U5" i="64"/>
  <c r="V5" i="64"/>
  <c r="W5" i="64"/>
  <c r="X5" i="64"/>
  <c r="Y5" i="64"/>
  <c r="Z5" i="64"/>
  <c r="AA5" i="64"/>
  <c r="AA37" i="64"/>
  <c r="AB5" i="64"/>
  <c r="AB37" i="64"/>
  <c r="AC5" i="64"/>
  <c r="AD5" i="64"/>
  <c r="AE5" i="64"/>
  <c r="AF5" i="64"/>
  <c r="AG5" i="64"/>
  <c r="AH5" i="64"/>
  <c r="AI5" i="64"/>
  <c r="AI37" i="64"/>
  <c r="AJ5" i="64"/>
  <c r="AJ37" i="64"/>
  <c r="AK5" i="64"/>
  <c r="AL5" i="64"/>
  <c r="AM5" i="64"/>
  <c r="AN5" i="64"/>
  <c r="AO5" i="64"/>
  <c r="AP5" i="64"/>
  <c r="G6" i="64"/>
  <c r="G38" i="64"/>
  <c r="H6" i="64"/>
  <c r="H38" i="64"/>
  <c r="I6" i="64"/>
  <c r="J6" i="64"/>
  <c r="K6" i="64"/>
  <c r="L6" i="64"/>
  <c r="M6" i="64"/>
  <c r="N6" i="64"/>
  <c r="O6" i="64"/>
  <c r="O38" i="64"/>
  <c r="P6" i="64"/>
  <c r="P38" i="64"/>
  <c r="Q6" i="64"/>
  <c r="R6" i="64"/>
  <c r="S6" i="64"/>
  <c r="T6" i="64"/>
  <c r="U6" i="64"/>
  <c r="V6" i="64"/>
  <c r="W6" i="64"/>
  <c r="W38" i="64"/>
  <c r="X6" i="64"/>
  <c r="X38" i="64"/>
  <c r="Y6" i="64"/>
  <c r="Z6" i="64"/>
  <c r="AA6" i="64"/>
  <c r="AB6" i="64"/>
  <c r="AC6" i="64"/>
  <c r="AD6" i="64"/>
  <c r="AE6" i="64"/>
  <c r="AE38" i="64"/>
  <c r="AF6" i="64"/>
  <c r="AF38" i="64"/>
  <c r="AG6" i="64"/>
  <c r="AH6" i="64"/>
  <c r="AI6" i="64"/>
  <c r="AJ6" i="64"/>
  <c r="AK6" i="64"/>
  <c r="AL6" i="64"/>
  <c r="AM6" i="64"/>
  <c r="AM38" i="64"/>
  <c r="AN6" i="64"/>
  <c r="AN38" i="64"/>
  <c r="AO6" i="64"/>
  <c r="AP6" i="64"/>
  <c r="AE7" i="64"/>
  <c r="AF7" i="64"/>
  <c r="AG7" i="64"/>
  <c r="AH7" i="64"/>
  <c r="AI7" i="64"/>
  <c r="AI39" i="64"/>
  <c r="AJ7" i="64"/>
  <c r="AJ39" i="64"/>
  <c r="AK7" i="64"/>
  <c r="AL7" i="64"/>
  <c r="AM7" i="64"/>
  <c r="AN7" i="64"/>
  <c r="AO7" i="64"/>
  <c r="AP7" i="64"/>
  <c r="AE13" i="64"/>
  <c r="AE45" i="64"/>
  <c r="AE14" i="64"/>
  <c r="AE46" i="64"/>
  <c r="AE15" i="64"/>
  <c r="AE47" i="64"/>
  <c r="AE51" i="64"/>
  <c r="AF13" i="64"/>
  <c r="AF45" i="64"/>
  <c r="AF14" i="64"/>
  <c r="AF46" i="64"/>
  <c r="AF15" i="64"/>
  <c r="AF47" i="64"/>
  <c r="AF51" i="64"/>
  <c r="AG13" i="64"/>
  <c r="AH13" i="64"/>
  <c r="AI13" i="64"/>
  <c r="AJ13" i="64"/>
  <c r="AK13" i="64"/>
  <c r="AL13" i="64"/>
  <c r="AM13" i="64"/>
  <c r="AM45" i="64"/>
  <c r="AM14" i="64"/>
  <c r="AM46" i="64"/>
  <c r="AM15" i="64"/>
  <c r="AM47" i="64"/>
  <c r="AM51" i="64"/>
  <c r="AN13" i="64"/>
  <c r="AN45" i="64"/>
  <c r="AN14" i="64"/>
  <c r="AN46" i="64"/>
  <c r="AN15" i="64"/>
  <c r="AN47" i="64"/>
  <c r="AN51" i="64"/>
  <c r="AO13" i="64"/>
  <c r="AP13" i="64"/>
  <c r="AG14" i="64"/>
  <c r="AH14" i="64"/>
  <c r="AI14" i="64"/>
  <c r="AI46" i="64"/>
  <c r="AI45" i="64"/>
  <c r="AI15" i="64"/>
  <c r="AI47" i="64"/>
  <c r="AI51" i="64"/>
  <c r="AJ14" i="64"/>
  <c r="AJ46" i="64"/>
  <c r="AJ45" i="64"/>
  <c r="AJ15" i="64"/>
  <c r="AJ47" i="64"/>
  <c r="AJ51" i="64"/>
  <c r="AK14" i="64"/>
  <c r="AL14" i="64"/>
  <c r="AO14" i="64"/>
  <c r="AP14" i="64"/>
  <c r="S15" i="64"/>
  <c r="T15" i="64"/>
  <c r="U15" i="64"/>
  <c r="V15" i="64"/>
  <c r="W15" i="64"/>
  <c r="X15" i="64"/>
  <c r="Y15" i="64"/>
  <c r="Z15" i="64"/>
  <c r="AA15" i="64"/>
  <c r="AB15" i="64"/>
  <c r="AC15" i="64"/>
  <c r="AD15" i="64"/>
  <c r="AG15" i="64"/>
  <c r="AH15" i="64"/>
  <c r="AK15" i="64"/>
  <c r="AL15" i="64"/>
  <c r="AO15" i="64"/>
  <c r="AP15" i="64"/>
  <c r="G37" i="64"/>
  <c r="H37" i="64"/>
  <c r="I37" i="64"/>
  <c r="J37" i="64"/>
  <c r="K37" i="64"/>
  <c r="L37" i="64"/>
  <c r="M37" i="64"/>
  <c r="N37" i="64"/>
  <c r="O37" i="64"/>
  <c r="P37" i="64"/>
  <c r="Q37" i="64"/>
  <c r="R37" i="64"/>
  <c r="U37" i="64"/>
  <c r="V37" i="64"/>
  <c r="W37" i="64"/>
  <c r="X37" i="64"/>
  <c r="Y37" i="64"/>
  <c r="Z37" i="64"/>
  <c r="AC37" i="64"/>
  <c r="AD37" i="64"/>
  <c r="AE37" i="64"/>
  <c r="AF37" i="64"/>
  <c r="AG37" i="64"/>
  <c r="AH37" i="64"/>
  <c r="AK37" i="64"/>
  <c r="AL37" i="64"/>
  <c r="AM37" i="64"/>
  <c r="AN37" i="64"/>
  <c r="AO37" i="64"/>
  <c r="AP37" i="64"/>
  <c r="I38" i="64"/>
  <c r="J38" i="64"/>
  <c r="K38" i="64"/>
  <c r="L38" i="64"/>
  <c r="L39" i="64"/>
  <c r="L40" i="64"/>
  <c r="L41" i="64"/>
  <c r="L50" i="64"/>
  <c r="L45" i="64"/>
  <c r="L46" i="64"/>
  <c r="L47" i="64"/>
  <c r="L51" i="64"/>
  <c r="L57" i="64"/>
  <c r="L61" i="64"/>
  <c r="L62" i="64"/>
  <c r="M38" i="64"/>
  <c r="N38" i="64"/>
  <c r="Q38" i="64"/>
  <c r="R38" i="64"/>
  <c r="S38" i="64"/>
  <c r="T38" i="64"/>
  <c r="U38" i="64"/>
  <c r="V38" i="64"/>
  <c r="Y38" i="64"/>
  <c r="Z38" i="64"/>
  <c r="AA38" i="64"/>
  <c r="AB38" i="64"/>
  <c r="AC38" i="64"/>
  <c r="AD38" i="64"/>
  <c r="AG38" i="64"/>
  <c r="AH38" i="64"/>
  <c r="AI38" i="64"/>
  <c r="AJ38" i="64"/>
  <c r="AK38" i="64"/>
  <c r="AL38" i="64"/>
  <c r="AO38" i="64"/>
  <c r="AP38" i="64"/>
  <c r="G39" i="64"/>
  <c r="H39" i="64"/>
  <c r="I39" i="64"/>
  <c r="J39" i="64"/>
  <c r="K39" i="64"/>
  <c r="M39" i="64"/>
  <c r="N39" i="64"/>
  <c r="O39" i="64"/>
  <c r="P39" i="64"/>
  <c r="Q39" i="64"/>
  <c r="R39" i="64"/>
  <c r="S39" i="64"/>
  <c r="T39" i="64"/>
  <c r="U39" i="64"/>
  <c r="V39" i="64"/>
  <c r="W39" i="64"/>
  <c r="X39" i="64"/>
  <c r="Y39" i="64"/>
  <c r="Z39" i="64"/>
  <c r="AA39" i="64"/>
  <c r="AB39" i="64"/>
  <c r="AC39" i="64"/>
  <c r="AD39" i="64"/>
  <c r="AE39" i="64"/>
  <c r="AF39" i="64"/>
  <c r="AG39" i="64"/>
  <c r="AH39" i="64"/>
  <c r="AK39" i="64"/>
  <c r="AL39" i="64"/>
  <c r="AM39" i="64"/>
  <c r="AN39" i="64"/>
  <c r="AO39" i="64"/>
  <c r="AP39" i="64"/>
  <c r="G40" i="64"/>
  <c r="H40" i="64"/>
  <c r="I40" i="64"/>
  <c r="J40" i="64"/>
  <c r="K40" i="64"/>
  <c r="M40" i="64"/>
  <c r="N40" i="64"/>
  <c r="O40" i="64"/>
  <c r="P40" i="64"/>
  <c r="Q40" i="64"/>
  <c r="R40" i="64"/>
  <c r="S40" i="64"/>
  <c r="T40" i="64"/>
  <c r="U40" i="64"/>
  <c r="V40" i="64"/>
  <c r="W40" i="64"/>
  <c r="X40" i="64"/>
  <c r="Y40" i="64"/>
  <c r="Z40" i="64"/>
  <c r="AA40" i="64"/>
  <c r="AB40" i="64"/>
  <c r="AC40" i="64"/>
  <c r="AD40" i="64"/>
  <c r="AE40" i="64"/>
  <c r="AF40" i="64"/>
  <c r="AG40" i="64"/>
  <c r="AH40" i="64"/>
  <c r="AI40" i="64"/>
  <c r="AJ40" i="64"/>
  <c r="AK40" i="64"/>
  <c r="AL40" i="64"/>
  <c r="AM40" i="64"/>
  <c r="AN40" i="64"/>
  <c r="AO40" i="64"/>
  <c r="AP40" i="64"/>
  <c r="G41" i="64"/>
  <c r="H41" i="64"/>
  <c r="I41" i="64"/>
  <c r="J41" i="64"/>
  <c r="K41" i="64"/>
  <c r="M41" i="64"/>
  <c r="N41" i="64"/>
  <c r="O41" i="64"/>
  <c r="P41" i="64"/>
  <c r="Q41" i="64"/>
  <c r="R41" i="64"/>
  <c r="S41" i="64"/>
  <c r="T41" i="64"/>
  <c r="U41" i="64"/>
  <c r="V41" i="64"/>
  <c r="W41" i="64"/>
  <c r="X41" i="64"/>
  <c r="Y41" i="64"/>
  <c r="Z41" i="64"/>
  <c r="AA41" i="64"/>
  <c r="AB41" i="64"/>
  <c r="AC41" i="64"/>
  <c r="AD41" i="64"/>
  <c r="AE41" i="64"/>
  <c r="AF41" i="64"/>
  <c r="AG41" i="64"/>
  <c r="AH41" i="64"/>
  <c r="AI41" i="64"/>
  <c r="AJ41" i="64"/>
  <c r="AK41" i="64"/>
  <c r="AL41" i="64"/>
  <c r="AM41" i="64"/>
  <c r="AN41" i="64"/>
  <c r="AO41" i="64"/>
  <c r="AP41" i="64"/>
  <c r="G45" i="64"/>
  <c r="H45" i="64"/>
  <c r="I45" i="64"/>
  <c r="J45" i="64"/>
  <c r="K45" i="64"/>
  <c r="M45" i="64"/>
  <c r="N45" i="64"/>
  <c r="O45" i="64"/>
  <c r="P45" i="64"/>
  <c r="Q45" i="64"/>
  <c r="R45" i="64"/>
  <c r="S45" i="64"/>
  <c r="T45" i="64"/>
  <c r="U45" i="64"/>
  <c r="V45" i="64"/>
  <c r="W45" i="64"/>
  <c r="X45" i="64"/>
  <c r="Y45" i="64"/>
  <c r="Z45" i="64"/>
  <c r="AA45" i="64"/>
  <c r="AB45" i="64"/>
  <c r="AC45" i="64"/>
  <c r="AD45" i="64"/>
  <c r="AG45" i="64"/>
  <c r="AH45" i="64"/>
  <c r="AK45" i="64"/>
  <c r="AL45" i="64"/>
  <c r="AO45" i="64"/>
  <c r="AP45" i="64"/>
  <c r="G46" i="64"/>
  <c r="H46" i="64"/>
  <c r="H47" i="64"/>
  <c r="H51" i="64"/>
  <c r="I46" i="64"/>
  <c r="J46" i="64"/>
  <c r="K46" i="64"/>
  <c r="M46" i="64"/>
  <c r="N46" i="64"/>
  <c r="O46" i="64"/>
  <c r="P46" i="64"/>
  <c r="P47" i="64"/>
  <c r="P51" i="64"/>
  <c r="Q46" i="64"/>
  <c r="R46" i="64"/>
  <c r="S46" i="64"/>
  <c r="T46" i="64"/>
  <c r="U46" i="64"/>
  <c r="V46" i="64"/>
  <c r="W46" i="64"/>
  <c r="X46" i="64"/>
  <c r="X47" i="64"/>
  <c r="X51" i="64"/>
  <c r="Y46" i="64"/>
  <c r="Z46" i="64"/>
  <c r="AA46" i="64"/>
  <c r="AB46" i="64"/>
  <c r="AC46" i="64"/>
  <c r="AD46" i="64"/>
  <c r="AG46" i="64"/>
  <c r="AH46" i="64"/>
  <c r="AK46" i="64"/>
  <c r="AL46" i="64"/>
  <c r="AO46" i="64"/>
  <c r="AP46" i="64"/>
  <c r="G47" i="64"/>
  <c r="I47" i="64"/>
  <c r="J47" i="64"/>
  <c r="K47" i="64"/>
  <c r="M47" i="64"/>
  <c r="N47" i="64"/>
  <c r="O47" i="64"/>
  <c r="Q47" i="64"/>
  <c r="R47" i="64"/>
  <c r="S47" i="64"/>
  <c r="T47" i="64"/>
  <c r="U47" i="64"/>
  <c r="V47" i="64"/>
  <c r="W47" i="64"/>
  <c r="Y47" i="64"/>
  <c r="Z47" i="64"/>
  <c r="AA47" i="64"/>
  <c r="AB47" i="64"/>
  <c r="AC47" i="64"/>
  <c r="AD47" i="64"/>
  <c r="AG47" i="64"/>
  <c r="AH47" i="64"/>
  <c r="AK47" i="64"/>
  <c r="AL47" i="64"/>
  <c r="AO47" i="64"/>
  <c r="AP47" i="64"/>
  <c r="I50" i="64"/>
  <c r="J50" i="64"/>
  <c r="K50" i="64"/>
  <c r="M50" i="64"/>
  <c r="N50" i="64"/>
  <c r="Q50" i="64"/>
  <c r="R50" i="64"/>
  <c r="U50" i="64"/>
  <c r="V50" i="64"/>
  <c r="Y50" i="64"/>
  <c r="Z50" i="64"/>
  <c r="AC50" i="64"/>
  <c r="AD50" i="64"/>
  <c r="AG50" i="64"/>
  <c r="AH50" i="64"/>
  <c r="AK50" i="64"/>
  <c r="AL50" i="64"/>
  <c r="AO50" i="64"/>
  <c r="AP50" i="64"/>
  <c r="G51" i="64"/>
  <c r="I51" i="64"/>
  <c r="J51" i="64"/>
  <c r="K51" i="64"/>
  <c r="M51" i="64"/>
  <c r="N51" i="64"/>
  <c r="O51" i="64"/>
  <c r="Q51" i="64"/>
  <c r="R51" i="64"/>
  <c r="S51" i="64"/>
  <c r="T51" i="64"/>
  <c r="U51" i="64"/>
  <c r="V51" i="64"/>
  <c r="W51" i="64"/>
  <c r="Y51" i="64"/>
  <c r="Z51" i="64"/>
  <c r="AA51" i="64"/>
  <c r="AB51" i="64"/>
  <c r="AC51" i="64"/>
  <c r="AD51" i="64"/>
  <c r="AG51" i="64"/>
  <c r="AH51" i="64"/>
  <c r="AK51" i="64"/>
  <c r="AL51" i="64"/>
  <c r="AO51" i="64"/>
  <c r="AP51" i="64"/>
  <c r="I53" i="64"/>
  <c r="J53" i="64"/>
  <c r="J54" i="64"/>
  <c r="K53" i="64"/>
  <c r="M53" i="64"/>
  <c r="N53" i="64"/>
  <c r="Q53" i="64"/>
  <c r="R53" i="64"/>
  <c r="R54" i="64"/>
  <c r="U53" i="64"/>
  <c r="V53" i="64"/>
  <c r="Y53" i="64"/>
  <c r="Z53" i="64"/>
  <c r="Z54" i="64"/>
  <c r="AC53" i="64"/>
  <c r="AD53" i="64"/>
  <c r="AG53" i="64"/>
  <c r="AG54" i="64"/>
  <c r="AH53" i="64"/>
  <c r="AH54" i="64"/>
  <c r="AK53" i="64"/>
  <c r="AL53" i="64"/>
  <c r="AO53" i="64"/>
  <c r="AO54" i="64"/>
  <c r="AP53" i="64"/>
  <c r="AP54" i="64"/>
  <c r="I54" i="64"/>
  <c r="K54" i="64"/>
  <c r="M54" i="64"/>
  <c r="N54" i="64"/>
  <c r="Q54" i="64"/>
  <c r="U54" i="64"/>
  <c r="V54" i="64"/>
  <c r="Y54" i="64"/>
  <c r="AC54" i="64"/>
  <c r="AD54" i="64"/>
  <c r="AK54" i="64"/>
  <c r="AL54" i="64"/>
  <c r="I57" i="64"/>
  <c r="I61" i="64"/>
  <c r="I62" i="64"/>
  <c r="J57" i="64"/>
  <c r="J61" i="64"/>
  <c r="J62" i="64"/>
  <c r="K57" i="64"/>
  <c r="M57" i="64"/>
  <c r="N57" i="64"/>
  <c r="Q57" i="64"/>
  <c r="Q61" i="64"/>
  <c r="Q62" i="64"/>
  <c r="R57" i="64"/>
  <c r="R61" i="64"/>
  <c r="R62" i="64"/>
  <c r="U57" i="64"/>
  <c r="V57" i="64"/>
  <c r="Y57" i="64"/>
  <c r="Y61" i="64"/>
  <c r="Y62" i="64"/>
  <c r="Z57" i="64"/>
  <c r="Z61" i="64"/>
  <c r="Z62" i="64"/>
  <c r="AC57" i="64"/>
  <c r="AD57" i="64"/>
  <c r="AG57" i="64"/>
  <c r="AG61" i="64"/>
  <c r="AG62" i="64"/>
  <c r="AH57" i="64"/>
  <c r="AH61" i="64"/>
  <c r="AH62" i="64"/>
  <c r="AK57" i="64"/>
  <c r="AL57" i="64"/>
  <c r="AO57" i="64"/>
  <c r="AO61" i="64"/>
  <c r="AO62" i="64"/>
  <c r="AP57" i="64"/>
  <c r="AP61" i="64"/>
  <c r="AP62" i="64"/>
  <c r="G60" i="64"/>
  <c r="H60" i="64"/>
  <c r="I60" i="64"/>
  <c r="J60" i="64"/>
  <c r="K60" i="64"/>
  <c r="L60" i="64"/>
  <c r="M60" i="64"/>
  <c r="N60" i="64"/>
  <c r="O60" i="64"/>
  <c r="Q60" i="64"/>
  <c r="R60" i="64"/>
  <c r="S60" i="64"/>
  <c r="T60" i="64"/>
  <c r="U60" i="64"/>
  <c r="V60" i="64"/>
  <c r="W60" i="64"/>
  <c r="Y60" i="64"/>
  <c r="Z60" i="64"/>
  <c r="AA60" i="64"/>
  <c r="AB60" i="64"/>
  <c r="AC60" i="64"/>
  <c r="AD60" i="64"/>
  <c r="AE60" i="64"/>
  <c r="AG60" i="64"/>
  <c r="AH60" i="64"/>
  <c r="AI60" i="64"/>
  <c r="AJ60" i="64"/>
  <c r="AK60" i="64"/>
  <c r="AL60" i="64"/>
  <c r="AM60" i="64"/>
  <c r="AO60" i="64"/>
  <c r="AP60" i="64"/>
  <c r="G61" i="64"/>
  <c r="H61" i="64"/>
  <c r="K61" i="64"/>
  <c r="M61" i="64"/>
  <c r="N61" i="64"/>
  <c r="O61" i="64"/>
  <c r="P61" i="64"/>
  <c r="S61" i="64"/>
  <c r="U61" i="64"/>
  <c r="V61" i="64"/>
  <c r="W61" i="64"/>
  <c r="X61" i="64"/>
  <c r="AA61" i="64"/>
  <c r="AC61" i="64"/>
  <c r="AD61" i="64"/>
  <c r="AE61" i="64"/>
  <c r="AF61" i="64"/>
  <c r="AI61" i="64"/>
  <c r="AK61" i="64"/>
  <c r="AL61" i="64"/>
  <c r="K62" i="64"/>
  <c r="M62" i="64"/>
  <c r="N62" i="64"/>
  <c r="U62" i="64"/>
  <c r="V62" i="64"/>
  <c r="AC62" i="64"/>
  <c r="AD62" i="64"/>
  <c r="AK62" i="64"/>
  <c r="AL62" i="64"/>
  <c r="AN50" i="64"/>
  <c r="AN57" i="64"/>
  <c r="AN53" i="64"/>
  <c r="AN54" i="64"/>
  <c r="AF50" i="64"/>
  <c r="AF57" i="64"/>
  <c r="AF62" i="64"/>
  <c r="AF53" i="64"/>
  <c r="AF54" i="64"/>
  <c r="X50" i="64"/>
  <c r="X57" i="64"/>
  <c r="X62" i="64"/>
  <c r="X53" i="64"/>
  <c r="X54" i="64"/>
  <c r="P53" i="64"/>
  <c r="P50" i="64"/>
  <c r="P57" i="64"/>
  <c r="P62" i="64"/>
  <c r="H53" i="64"/>
  <c r="H50" i="64"/>
  <c r="H57" i="64"/>
  <c r="H62" i="64"/>
  <c r="AJ50" i="64"/>
  <c r="AJ57" i="64"/>
  <c r="AJ53" i="64"/>
  <c r="AJ54" i="64"/>
  <c r="T50" i="64"/>
  <c r="T57" i="64"/>
  <c r="T53" i="64"/>
  <c r="T54" i="64"/>
  <c r="AM50" i="64"/>
  <c r="AM57" i="64"/>
  <c r="AM53" i="64"/>
  <c r="AM54" i="64"/>
  <c r="AE50" i="64"/>
  <c r="AE57" i="64"/>
  <c r="AE62" i="64"/>
  <c r="AE53" i="64"/>
  <c r="AE54" i="64"/>
  <c r="W50" i="64"/>
  <c r="W57" i="64"/>
  <c r="W62" i="64"/>
  <c r="W53" i="64"/>
  <c r="W54" i="64"/>
  <c r="O50" i="64"/>
  <c r="O57" i="64"/>
  <c r="O62" i="64"/>
  <c r="O53" i="64"/>
  <c r="O54" i="64"/>
  <c r="G50" i="64"/>
  <c r="G57" i="64"/>
  <c r="G62" i="64"/>
  <c r="G53" i="64"/>
  <c r="G54" i="64"/>
  <c r="AI50" i="64"/>
  <c r="AI57" i="64"/>
  <c r="AI62" i="64"/>
  <c r="AI53" i="64"/>
  <c r="AI54" i="64"/>
  <c r="AA50" i="64"/>
  <c r="AA57" i="64"/>
  <c r="AA62" i="64"/>
  <c r="AA53" i="64"/>
  <c r="AA54" i="64"/>
  <c r="S50" i="64"/>
  <c r="S57" i="64"/>
  <c r="S62" i="64"/>
  <c r="S53" i="64"/>
  <c r="S54" i="64"/>
  <c r="AB50" i="64"/>
  <c r="AB57" i="64"/>
  <c r="AB61" i="64"/>
  <c r="AB62" i="64"/>
  <c r="AB53" i="64"/>
  <c r="AB54" i="64"/>
  <c r="T61" i="64"/>
  <c r="AN60" i="64"/>
  <c r="AF60" i="64"/>
  <c r="X60" i="64"/>
  <c r="P60" i="64"/>
  <c r="L53" i="64"/>
  <c r="L54" i="64"/>
  <c r="D20" i="65"/>
  <c r="D21" i="65"/>
  <c r="D19" i="65"/>
  <c r="E20" i="65"/>
  <c r="AM61" i="64"/>
  <c r="AM62" i="64"/>
  <c r="P54" i="64"/>
  <c r="T62" i="64"/>
  <c r="AJ61" i="64"/>
  <c r="AJ62" i="64"/>
  <c r="H54" i="64"/>
  <c r="AN61" i="64"/>
  <c r="AN62" i="64"/>
  <c r="B3" i="61"/>
  <c r="B5" i="61"/>
  <c r="C3" i="61"/>
  <c r="C5" i="61"/>
  <c r="D3" i="61"/>
  <c r="D5" i="61"/>
  <c r="E3" i="61"/>
  <c r="E5" i="61"/>
  <c r="F3" i="61"/>
  <c r="F5" i="61"/>
  <c r="G3" i="61"/>
  <c r="G5" i="61"/>
  <c r="H3" i="61"/>
  <c r="H5" i="61"/>
  <c r="I3" i="61"/>
  <c r="I5" i="61"/>
  <c r="J3" i="61"/>
  <c r="J5" i="61"/>
  <c r="K3" i="61"/>
  <c r="K5" i="61"/>
  <c r="C2" i="61"/>
  <c r="C4" i="61"/>
  <c r="D2" i="61"/>
  <c r="D4" i="61"/>
  <c r="E2" i="61"/>
  <c r="E4" i="61"/>
  <c r="F2" i="61"/>
  <c r="F4" i="61"/>
  <c r="G2" i="61"/>
  <c r="G4" i="61"/>
  <c r="H2" i="61"/>
  <c r="H4" i="61"/>
  <c r="I2" i="61"/>
  <c r="I4" i="61"/>
  <c r="J2" i="61"/>
  <c r="J4" i="61"/>
  <c r="K2" i="61"/>
  <c r="K4" i="61"/>
  <c r="B2" i="61"/>
  <c r="B4" i="61"/>
  <c r="C7" i="61"/>
  <c r="B7" i="61"/>
  <c r="E21" i="65"/>
  <c r="E19" i="65"/>
  <c r="F20" i="65"/>
  <c r="CT191" i="60"/>
  <c r="DY381" i="60"/>
  <c r="DX381" i="60"/>
  <c r="DW381" i="60"/>
  <c r="DV381" i="60"/>
  <c r="DU381" i="60"/>
  <c r="DT381" i="60"/>
  <c r="DS381" i="60"/>
  <c r="DR381" i="60"/>
  <c r="DQ381" i="60"/>
  <c r="DP381" i="60"/>
  <c r="DO381" i="60"/>
  <c r="DN381" i="60"/>
  <c r="DM381" i="60"/>
  <c r="DL381" i="60"/>
  <c r="DK381" i="60"/>
  <c r="DJ381" i="60"/>
  <c r="DH381" i="60"/>
  <c r="DG381" i="60"/>
  <c r="DF381" i="60"/>
  <c r="DE381" i="60"/>
  <c r="DD381" i="60"/>
  <c r="DC381" i="60"/>
  <c r="DB381" i="60"/>
  <c r="DA381" i="60"/>
  <c r="CZ381" i="60"/>
  <c r="CY381" i="60"/>
  <c r="CX381" i="60"/>
  <c r="CW381" i="60"/>
  <c r="CV381" i="60"/>
  <c r="CU381" i="60"/>
  <c r="CT381" i="60"/>
  <c r="CS381" i="60"/>
  <c r="CR381" i="60"/>
  <c r="CQ381" i="60"/>
  <c r="CP381" i="60"/>
  <c r="CO381" i="60"/>
  <c r="CN381" i="60"/>
  <c r="CM381" i="60"/>
  <c r="CL381" i="60"/>
  <c r="CK381" i="60"/>
  <c r="CJ381" i="60"/>
  <c r="CI381" i="60"/>
  <c r="CH381" i="60"/>
  <c r="CG381" i="60"/>
  <c r="CF381" i="60"/>
  <c r="CE381" i="60"/>
  <c r="CD381" i="60"/>
  <c r="CC381" i="60"/>
  <c r="CB381" i="60"/>
  <c r="CA381" i="60"/>
  <c r="BZ381" i="60"/>
  <c r="BY381" i="60"/>
  <c r="BX381" i="60"/>
  <c r="BW381" i="60"/>
  <c r="BV381" i="60"/>
  <c r="BU381" i="60"/>
  <c r="BT381" i="60"/>
  <c r="BS381" i="60"/>
  <c r="BR381" i="60"/>
  <c r="BQ381" i="60"/>
  <c r="BP381" i="60"/>
  <c r="BO381" i="60"/>
  <c r="BN381" i="60"/>
  <c r="BM381" i="60"/>
  <c r="BL381" i="60"/>
  <c r="BK381" i="60"/>
  <c r="BJ381" i="60"/>
  <c r="BI381" i="60"/>
  <c r="BH381" i="60"/>
  <c r="BG381" i="60"/>
  <c r="BF381" i="60"/>
  <c r="BE381" i="60"/>
  <c r="BD381" i="60"/>
  <c r="BC381" i="60"/>
  <c r="BB381" i="60"/>
  <c r="BA381" i="60"/>
  <c r="AZ381" i="60"/>
  <c r="AY381" i="60"/>
  <c r="AX381" i="60"/>
  <c r="AW381" i="60"/>
  <c r="AV381" i="60"/>
  <c r="AU381" i="60"/>
  <c r="AT381" i="60"/>
  <c r="AS381" i="60"/>
  <c r="AR381" i="60"/>
  <c r="AQ381" i="60"/>
  <c r="AP381" i="60"/>
  <c r="AO381" i="60"/>
  <c r="AN381" i="60"/>
  <c r="AM381" i="60"/>
  <c r="AL381" i="60"/>
  <c r="AK381" i="60"/>
  <c r="AJ381" i="60"/>
  <c r="AI381" i="60"/>
  <c r="AH381" i="60"/>
  <c r="AG381" i="60"/>
  <c r="AF381" i="60"/>
  <c r="AE381" i="60"/>
  <c r="AD381" i="60"/>
  <c r="AC381" i="60"/>
  <c r="AB381" i="60"/>
  <c r="AA381" i="60"/>
  <c r="Z381" i="60"/>
  <c r="Y381" i="60"/>
  <c r="X381" i="60"/>
  <c r="W381" i="60"/>
  <c r="V381" i="60"/>
  <c r="U381" i="60"/>
  <c r="T381" i="60"/>
  <c r="S381" i="60"/>
  <c r="R381" i="60"/>
  <c r="Q381" i="60"/>
  <c r="P381" i="60"/>
  <c r="O381" i="60"/>
  <c r="N381" i="60"/>
  <c r="L381" i="60"/>
  <c r="K381" i="60"/>
  <c r="J381" i="60"/>
  <c r="I381" i="60"/>
  <c r="H381" i="60"/>
  <c r="G381" i="60"/>
  <c r="F381" i="60"/>
  <c r="D381" i="60"/>
  <c r="C381" i="60"/>
  <c r="DY349" i="60"/>
  <c r="DX349" i="60"/>
  <c r="DW349" i="60"/>
  <c r="DV349" i="60"/>
  <c r="DU349" i="60"/>
  <c r="DT349" i="60"/>
  <c r="DS349" i="60"/>
  <c r="DR349" i="60"/>
  <c r="DQ349" i="60"/>
  <c r="DP349" i="60"/>
  <c r="DO349" i="60"/>
  <c r="DN349" i="60"/>
  <c r="DM349" i="60"/>
  <c r="DL349" i="60"/>
  <c r="DK349" i="60"/>
  <c r="DJ349" i="60"/>
  <c r="DH349" i="60"/>
  <c r="DG349" i="60"/>
  <c r="DF349" i="60"/>
  <c r="DE349" i="60"/>
  <c r="DD349" i="60"/>
  <c r="DC349" i="60"/>
  <c r="DB349" i="60"/>
  <c r="DA349" i="60"/>
  <c r="CZ349" i="60"/>
  <c r="CY349" i="60"/>
  <c r="CX349" i="60"/>
  <c r="CW349" i="60"/>
  <c r="CV349" i="60"/>
  <c r="CU349" i="60"/>
  <c r="CT349" i="60"/>
  <c r="CS349" i="60"/>
  <c r="CR349" i="60"/>
  <c r="CQ349" i="60"/>
  <c r="CP349" i="60"/>
  <c r="CO349" i="60"/>
  <c r="CN349" i="60"/>
  <c r="CM349" i="60"/>
  <c r="CL349" i="60"/>
  <c r="CK349" i="60"/>
  <c r="CJ349" i="60"/>
  <c r="CI349" i="60"/>
  <c r="CH349" i="60"/>
  <c r="CG349" i="60"/>
  <c r="CF349" i="60"/>
  <c r="CE349" i="60"/>
  <c r="CD349" i="60"/>
  <c r="CC349" i="60"/>
  <c r="CB349" i="60"/>
  <c r="CA349" i="60"/>
  <c r="BZ349" i="60"/>
  <c r="BY349" i="60"/>
  <c r="BX349" i="60"/>
  <c r="BW349" i="60"/>
  <c r="BV349" i="60"/>
  <c r="BU349" i="60"/>
  <c r="BT349" i="60"/>
  <c r="BS349" i="60"/>
  <c r="BR349" i="60"/>
  <c r="BQ349" i="60"/>
  <c r="BP349" i="60"/>
  <c r="BO349" i="60"/>
  <c r="BN349" i="60"/>
  <c r="BM349" i="60"/>
  <c r="BL349" i="60"/>
  <c r="BK349" i="60"/>
  <c r="BJ349" i="60"/>
  <c r="BI349" i="60"/>
  <c r="BH349" i="60"/>
  <c r="BG349" i="60"/>
  <c r="BF349" i="60"/>
  <c r="BE349" i="60"/>
  <c r="BD349" i="60"/>
  <c r="BC349" i="60"/>
  <c r="BB349" i="60"/>
  <c r="BA349" i="60"/>
  <c r="AZ349" i="60"/>
  <c r="AY349" i="60"/>
  <c r="AX349" i="60"/>
  <c r="AW349" i="60"/>
  <c r="AV349" i="60"/>
  <c r="AU349" i="60"/>
  <c r="AT349" i="60"/>
  <c r="AS349" i="60"/>
  <c r="AR349" i="60"/>
  <c r="AQ349" i="60"/>
  <c r="AP349" i="60"/>
  <c r="AO349" i="60"/>
  <c r="AN349" i="60"/>
  <c r="AM349" i="60"/>
  <c r="AL349" i="60"/>
  <c r="AK349" i="60"/>
  <c r="AJ349" i="60"/>
  <c r="AI349" i="60"/>
  <c r="AH349" i="60"/>
  <c r="AG349" i="60"/>
  <c r="AF349" i="60"/>
  <c r="AE349" i="60"/>
  <c r="AD349" i="60"/>
  <c r="AC349" i="60"/>
  <c r="AB349" i="60"/>
  <c r="AA349" i="60"/>
  <c r="Z349" i="60"/>
  <c r="Y349" i="60"/>
  <c r="X349" i="60"/>
  <c r="W349" i="60"/>
  <c r="V349" i="60"/>
  <c r="U349" i="60"/>
  <c r="T349" i="60"/>
  <c r="S349" i="60"/>
  <c r="R349" i="60"/>
  <c r="Q349" i="60"/>
  <c r="P349" i="60"/>
  <c r="O349" i="60"/>
  <c r="N349" i="60"/>
  <c r="L349" i="60"/>
  <c r="K349" i="60"/>
  <c r="J349" i="60"/>
  <c r="I349" i="60"/>
  <c r="H349" i="60"/>
  <c r="G349" i="60"/>
  <c r="F349" i="60"/>
  <c r="D349" i="60"/>
  <c r="C349" i="60"/>
  <c r="DY318" i="60"/>
  <c r="DX318" i="60"/>
  <c r="DW318" i="60"/>
  <c r="DV318" i="60"/>
  <c r="DU318" i="60"/>
  <c r="DT318" i="60"/>
  <c r="DS318" i="60"/>
  <c r="DR318" i="60"/>
  <c r="DQ318" i="60"/>
  <c r="DP318" i="60"/>
  <c r="DO318" i="60"/>
  <c r="DN318" i="60"/>
  <c r="DM318" i="60"/>
  <c r="DL318" i="60"/>
  <c r="DK318" i="60"/>
  <c r="DJ318" i="60"/>
  <c r="DH318" i="60"/>
  <c r="DG318" i="60"/>
  <c r="DF318" i="60"/>
  <c r="DE318" i="60"/>
  <c r="DD318" i="60"/>
  <c r="DC318" i="60"/>
  <c r="DB318" i="60"/>
  <c r="DA318" i="60"/>
  <c r="CZ318" i="60"/>
  <c r="CY318" i="60"/>
  <c r="CX318" i="60"/>
  <c r="CW318" i="60"/>
  <c r="CV318" i="60"/>
  <c r="CU318" i="60"/>
  <c r="CT318" i="60"/>
  <c r="CS318" i="60"/>
  <c r="CR318" i="60"/>
  <c r="CQ318" i="60"/>
  <c r="CP318" i="60"/>
  <c r="CO318" i="60"/>
  <c r="CN318" i="60"/>
  <c r="CM318" i="60"/>
  <c r="CL318" i="60"/>
  <c r="CK318" i="60"/>
  <c r="CJ318" i="60"/>
  <c r="CI318" i="60"/>
  <c r="CH318" i="60"/>
  <c r="CG318" i="60"/>
  <c r="CF318" i="60"/>
  <c r="CE318" i="60"/>
  <c r="CD318" i="60"/>
  <c r="CC318" i="60"/>
  <c r="CB318" i="60"/>
  <c r="CA318" i="60"/>
  <c r="BZ318" i="60"/>
  <c r="BY318" i="60"/>
  <c r="BX318" i="60"/>
  <c r="BW318" i="60"/>
  <c r="BV318" i="60"/>
  <c r="BU318" i="60"/>
  <c r="BT318" i="60"/>
  <c r="BS318" i="60"/>
  <c r="BR318" i="60"/>
  <c r="BQ318" i="60"/>
  <c r="BP318" i="60"/>
  <c r="BO318" i="60"/>
  <c r="BN318" i="60"/>
  <c r="BM318" i="60"/>
  <c r="BL318" i="60"/>
  <c r="BK318" i="60"/>
  <c r="BJ318" i="60"/>
  <c r="BI318" i="60"/>
  <c r="BH318" i="60"/>
  <c r="BG318" i="60"/>
  <c r="BF318" i="60"/>
  <c r="BE318" i="60"/>
  <c r="BD318" i="60"/>
  <c r="BC318" i="60"/>
  <c r="BB318" i="60"/>
  <c r="BA318" i="60"/>
  <c r="AZ318" i="60"/>
  <c r="AY318" i="60"/>
  <c r="AX318" i="60"/>
  <c r="AW318" i="60"/>
  <c r="AV318" i="60"/>
  <c r="AU318" i="60"/>
  <c r="AT318" i="60"/>
  <c r="AS318" i="60"/>
  <c r="AR318" i="60"/>
  <c r="AQ318" i="60"/>
  <c r="AP318" i="60"/>
  <c r="AO318" i="60"/>
  <c r="AN318" i="60"/>
  <c r="AM318" i="60"/>
  <c r="AL318" i="60"/>
  <c r="AK318" i="60"/>
  <c r="AJ318" i="60"/>
  <c r="AI318" i="60"/>
  <c r="AH318" i="60"/>
  <c r="AG318" i="60"/>
  <c r="AF318" i="60"/>
  <c r="AE318" i="60"/>
  <c r="AD318" i="60"/>
  <c r="AC318" i="60"/>
  <c r="AB318" i="60"/>
  <c r="AA318" i="60"/>
  <c r="Z318" i="60"/>
  <c r="Y318" i="60"/>
  <c r="X318" i="60"/>
  <c r="W318" i="60"/>
  <c r="V318" i="60"/>
  <c r="U318" i="60"/>
  <c r="T318" i="60"/>
  <c r="S318" i="60"/>
  <c r="R318" i="60"/>
  <c r="Q318" i="60"/>
  <c r="P318" i="60"/>
  <c r="O318" i="60"/>
  <c r="N318" i="60"/>
  <c r="L318" i="60"/>
  <c r="K318" i="60"/>
  <c r="J318" i="60"/>
  <c r="I318" i="60"/>
  <c r="H318" i="60"/>
  <c r="G318" i="60"/>
  <c r="F318" i="60"/>
  <c r="D318" i="60"/>
  <c r="C318" i="60"/>
  <c r="DY286" i="60"/>
  <c r="DX286" i="60"/>
  <c r="DW286" i="60"/>
  <c r="DV286" i="60"/>
  <c r="DU286" i="60"/>
  <c r="DT286" i="60"/>
  <c r="DS286" i="60"/>
  <c r="DR286" i="60"/>
  <c r="DQ286" i="60"/>
  <c r="DP286" i="60"/>
  <c r="DO286" i="60"/>
  <c r="DN286" i="60"/>
  <c r="DM286" i="60"/>
  <c r="DL286" i="60"/>
  <c r="DK286" i="60"/>
  <c r="DJ286" i="60"/>
  <c r="DH286" i="60"/>
  <c r="DG286" i="60"/>
  <c r="DF286" i="60"/>
  <c r="DE286" i="60"/>
  <c r="DD286" i="60"/>
  <c r="DC286" i="60"/>
  <c r="DB286" i="60"/>
  <c r="DA286" i="60"/>
  <c r="CZ286" i="60"/>
  <c r="CY286" i="60"/>
  <c r="CX286" i="60"/>
  <c r="CW286" i="60"/>
  <c r="CV286" i="60"/>
  <c r="CU286" i="60"/>
  <c r="CT286" i="60"/>
  <c r="CS286" i="60"/>
  <c r="CR286" i="60"/>
  <c r="CQ286" i="60"/>
  <c r="CP286" i="60"/>
  <c r="CO286" i="60"/>
  <c r="CN286" i="60"/>
  <c r="CM286" i="60"/>
  <c r="CL286" i="60"/>
  <c r="CK286" i="60"/>
  <c r="CJ286" i="60"/>
  <c r="CI286" i="60"/>
  <c r="CH286" i="60"/>
  <c r="CG286" i="60"/>
  <c r="CF286" i="60"/>
  <c r="CE286" i="60"/>
  <c r="CD286" i="60"/>
  <c r="CC286" i="60"/>
  <c r="CB286" i="60"/>
  <c r="CA286" i="60"/>
  <c r="BZ286" i="60"/>
  <c r="BY286" i="60"/>
  <c r="BX286" i="60"/>
  <c r="BW286" i="60"/>
  <c r="BV286" i="60"/>
  <c r="BU286" i="60"/>
  <c r="BT286" i="60"/>
  <c r="BS286" i="60"/>
  <c r="BR286" i="60"/>
  <c r="BQ286" i="60"/>
  <c r="BP286" i="60"/>
  <c r="BO286" i="60"/>
  <c r="BN286" i="60"/>
  <c r="BM286" i="60"/>
  <c r="BL286" i="60"/>
  <c r="BK286" i="60"/>
  <c r="BJ286" i="60"/>
  <c r="BI286" i="60"/>
  <c r="BH286" i="60"/>
  <c r="BG286" i="60"/>
  <c r="BF286" i="60"/>
  <c r="BE286" i="60"/>
  <c r="BD286" i="60"/>
  <c r="BC286" i="60"/>
  <c r="BB286" i="60"/>
  <c r="BA286" i="60"/>
  <c r="AZ286" i="60"/>
  <c r="AY286" i="60"/>
  <c r="AX286" i="60"/>
  <c r="AW286" i="60"/>
  <c r="AV286" i="60"/>
  <c r="AU286" i="60"/>
  <c r="AT286" i="60"/>
  <c r="AS286" i="60"/>
  <c r="AR286" i="60"/>
  <c r="AQ286" i="60"/>
  <c r="AP286" i="60"/>
  <c r="AO286" i="60"/>
  <c r="AN286" i="60"/>
  <c r="AM286" i="60"/>
  <c r="AL286" i="60"/>
  <c r="AK286" i="60"/>
  <c r="AJ286" i="60"/>
  <c r="AI286" i="60"/>
  <c r="AH286" i="60"/>
  <c r="AG286" i="60"/>
  <c r="AF286" i="60"/>
  <c r="AE286" i="60"/>
  <c r="AD286" i="60"/>
  <c r="AC286" i="60"/>
  <c r="AB286" i="60"/>
  <c r="AA286" i="60"/>
  <c r="Z286" i="60"/>
  <c r="Y286" i="60"/>
  <c r="X286" i="60"/>
  <c r="W286" i="60"/>
  <c r="V286" i="60"/>
  <c r="U286" i="60"/>
  <c r="T286" i="60"/>
  <c r="S286" i="60"/>
  <c r="R286" i="60"/>
  <c r="Q286" i="60"/>
  <c r="P286" i="60"/>
  <c r="O286" i="60"/>
  <c r="N286" i="60"/>
  <c r="L286" i="60"/>
  <c r="K286" i="60"/>
  <c r="J286" i="60"/>
  <c r="I286" i="60"/>
  <c r="H286" i="60"/>
  <c r="G286" i="60"/>
  <c r="F286" i="60"/>
  <c r="D286" i="60"/>
  <c r="C286" i="60"/>
  <c r="DY255" i="60"/>
  <c r="DX255" i="60"/>
  <c r="DW255" i="60"/>
  <c r="DV255" i="60"/>
  <c r="DU255" i="60"/>
  <c r="DT255" i="60"/>
  <c r="DS255" i="60"/>
  <c r="DR255" i="60"/>
  <c r="DQ255" i="60"/>
  <c r="DP255" i="60"/>
  <c r="DO255" i="60"/>
  <c r="DN255" i="60"/>
  <c r="DM255" i="60"/>
  <c r="DL255" i="60"/>
  <c r="DK255" i="60"/>
  <c r="DJ255" i="60"/>
  <c r="DH255" i="60"/>
  <c r="DG255" i="60"/>
  <c r="DF255" i="60"/>
  <c r="DE255" i="60"/>
  <c r="DD255" i="60"/>
  <c r="DC255" i="60"/>
  <c r="DB255" i="60"/>
  <c r="DA255" i="60"/>
  <c r="CZ255" i="60"/>
  <c r="CY255" i="60"/>
  <c r="CX255" i="60"/>
  <c r="CW255" i="60"/>
  <c r="CV255" i="60"/>
  <c r="CU255" i="60"/>
  <c r="CT255" i="60"/>
  <c r="CS255" i="60"/>
  <c r="CQ255" i="60"/>
  <c r="CP255" i="60"/>
  <c r="CO255" i="60"/>
  <c r="CN255" i="60"/>
  <c r="CM255" i="60"/>
  <c r="CL255" i="60"/>
  <c r="CK255" i="60"/>
  <c r="CJ255" i="60"/>
  <c r="CI255" i="60"/>
  <c r="CH255" i="60"/>
  <c r="CG255" i="60"/>
  <c r="CF255" i="60"/>
  <c r="CE255" i="60"/>
  <c r="CD255" i="60"/>
  <c r="CC255" i="60"/>
  <c r="CB255" i="60"/>
  <c r="CA255" i="60"/>
  <c r="BZ255" i="60"/>
  <c r="BY255" i="60"/>
  <c r="BX255" i="60"/>
  <c r="BW255" i="60"/>
  <c r="BV255" i="60"/>
  <c r="BU255" i="60"/>
  <c r="BT255" i="60"/>
  <c r="BS255" i="60"/>
  <c r="BR255" i="60"/>
  <c r="BQ255" i="60"/>
  <c r="BP255" i="60"/>
  <c r="BO255" i="60"/>
  <c r="BN255" i="60"/>
  <c r="BM255" i="60"/>
  <c r="BL255" i="60"/>
  <c r="BK255" i="60"/>
  <c r="BJ255" i="60"/>
  <c r="BI255" i="60"/>
  <c r="BH255" i="60"/>
  <c r="BG255" i="60"/>
  <c r="BF255" i="60"/>
  <c r="BE255" i="60"/>
  <c r="BD255" i="60"/>
  <c r="BC255" i="60"/>
  <c r="BB255" i="60"/>
  <c r="BA255" i="60"/>
  <c r="AZ255" i="60"/>
  <c r="AY255" i="60"/>
  <c r="AX255" i="60"/>
  <c r="AW255" i="60"/>
  <c r="AV255" i="60"/>
  <c r="AU255" i="60"/>
  <c r="AT255" i="60"/>
  <c r="AS255" i="60"/>
  <c r="AR255" i="60"/>
  <c r="AQ255" i="60"/>
  <c r="AP255" i="60"/>
  <c r="AO255" i="60"/>
  <c r="AN255" i="60"/>
  <c r="AM255" i="60"/>
  <c r="AL255" i="60"/>
  <c r="AK255" i="60"/>
  <c r="AJ255" i="60"/>
  <c r="AI255" i="60"/>
  <c r="AH255" i="60"/>
  <c r="AG255" i="60"/>
  <c r="AF255" i="60"/>
  <c r="AE255" i="60"/>
  <c r="AD255" i="60"/>
  <c r="AC255" i="60"/>
  <c r="AB255" i="60"/>
  <c r="AA255" i="60"/>
  <c r="Z255" i="60"/>
  <c r="Y255" i="60"/>
  <c r="X255" i="60"/>
  <c r="W255" i="60"/>
  <c r="V255" i="60"/>
  <c r="U255" i="60"/>
  <c r="T255" i="60"/>
  <c r="S255" i="60"/>
  <c r="R255" i="60"/>
  <c r="Q255" i="60"/>
  <c r="P255" i="60"/>
  <c r="O255" i="60"/>
  <c r="N255" i="60"/>
  <c r="L255" i="60"/>
  <c r="K255" i="60"/>
  <c r="J255" i="60"/>
  <c r="I255" i="60"/>
  <c r="H255" i="60"/>
  <c r="G255" i="60"/>
  <c r="F255" i="60"/>
  <c r="D255" i="60"/>
  <c r="C255" i="60"/>
  <c r="DY223" i="60"/>
  <c r="DX223" i="60"/>
  <c r="DW223" i="60"/>
  <c r="DV223" i="60"/>
  <c r="DU223" i="60"/>
  <c r="DT223" i="60"/>
  <c r="DS223" i="60"/>
  <c r="DR223" i="60"/>
  <c r="DQ223" i="60"/>
  <c r="DP223" i="60"/>
  <c r="DO223" i="60"/>
  <c r="DN223" i="60"/>
  <c r="DM223" i="60"/>
  <c r="DL223" i="60"/>
  <c r="DK223" i="60"/>
  <c r="DJ223" i="60"/>
  <c r="DH223" i="60"/>
  <c r="DG223" i="60"/>
  <c r="DF223" i="60"/>
  <c r="DE223" i="60"/>
  <c r="DD223" i="60"/>
  <c r="DC223" i="60"/>
  <c r="DB223" i="60"/>
  <c r="DA223" i="60"/>
  <c r="CZ223" i="60"/>
  <c r="CY223" i="60"/>
  <c r="CX223" i="60"/>
  <c r="CW223" i="60"/>
  <c r="CV223" i="60"/>
  <c r="CU223" i="60"/>
  <c r="CT223" i="60"/>
  <c r="CS223" i="60"/>
  <c r="CR223" i="60"/>
  <c r="CQ223" i="60"/>
  <c r="CP223" i="60"/>
  <c r="CO223" i="60"/>
  <c r="CN223" i="60"/>
  <c r="CM223" i="60"/>
  <c r="CL223" i="60"/>
  <c r="CK223" i="60"/>
  <c r="CJ223" i="60"/>
  <c r="CI223" i="60"/>
  <c r="CH223" i="60"/>
  <c r="CG223" i="60"/>
  <c r="CF223" i="60"/>
  <c r="CE223" i="60"/>
  <c r="CD223" i="60"/>
  <c r="CC223" i="60"/>
  <c r="CB223" i="60"/>
  <c r="CA223" i="60"/>
  <c r="BZ223" i="60"/>
  <c r="BY223" i="60"/>
  <c r="BX223" i="60"/>
  <c r="BW223" i="60"/>
  <c r="BV223" i="60"/>
  <c r="BU223" i="60"/>
  <c r="BT223" i="60"/>
  <c r="BS223" i="60"/>
  <c r="BR223" i="60"/>
  <c r="BQ223" i="60"/>
  <c r="BP223" i="60"/>
  <c r="BO223" i="60"/>
  <c r="BN223" i="60"/>
  <c r="BM223" i="60"/>
  <c r="BL223" i="60"/>
  <c r="BK223" i="60"/>
  <c r="BJ223" i="60"/>
  <c r="BI223" i="60"/>
  <c r="BH223" i="60"/>
  <c r="BG223" i="60"/>
  <c r="BF223" i="60"/>
  <c r="BE223" i="60"/>
  <c r="BD223" i="60"/>
  <c r="BC223" i="60"/>
  <c r="BB223" i="60"/>
  <c r="BA223" i="60"/>
  <c r="AZ223" i="60"/>
  <c r="AY223" i="60"/>
  <c r="AX223" i="60"/>
  <c r="AW223" i="60"/>
  <c r="AV223" i="60"/>
  <c r="AU223" i="60"/>
  <c r="AT223" i="60"/>
  <c r="AS223" i="60"/>
  <c r="AR223" i="60"/>
  <c r="AQ223" i="60"/>
  <c r="AP223" i="60"/>
  <c r="AO223" i="60"/>
  <c r="AN223" i="60"/>
  <c r="AM223" i="60"/>
  <c r="AL223" i="60"/>
  <c r="AK223" i="60"/>
  <c r="AJ223" i="60"/>
  <c r="AI223" i="60"/>
  <c r="AH223" i="60"/>
  <c r="AG223" i="60"/>
  <c r="AF223" i="60"/>
  <c r="AE223" i="60"/>
  <c r="AD223" i="60"/>
  <c r="AC223" i="60"/>
  <c r="AB223" i="60"/>
  <c r="AA223" i="60"/>
  <c r="Z223" i="60"/>
  <c r="Y223" i="60"/>
  <c r="X223" i="60"/>
  <c r="W223" i="60"/>
  <c r="V223" i="60"/>
  <c r="U223" i="60"/>
  <c r="T223" i="60"/>
  <c r="S223" i="60"/>
  <c r="R223" i="60"/>
  <c r="Q223" i="60"/>
  <c r="P223" i="60"/>
  <c r="O223" i="60"/>
  <c r="N223" i="60"/>
  <c r="L223" i="60"/>
  <c r="K223" i="60"/>
  <c r="J223" i="60"/>
  <c r="I223" i="60"/>
  <c r="H223" i="60"/>
  <c r="G223" i="60"/>
  <c r="F223" i="60"/>
  <c r="D223" i="60"/>
  <c r="C223" i="60"/>
  <c r="DY191" i="60"/>
  <c r="DX191" i="60"/>
  <c r="DW191" i="60"/>
  <c r="DV191" i="60"/>
  <c r="DU191" i="60"/>
  <c r="DT191" i="60"/>
  <c r="DS191" i="60"/>
  <c r="DR191" i="60"/>
  <c r="DQ191" i="60"/>
  <c r="DP191" i="60"/>
  <c r="DO191" i="60"/>
  <c r="DN191" i="60"/>
  <c r="DM191" i="60"/>
  <c r="DL191" i="60"/>
  <c r="DK191" i="60"/>
  <c r="DI191" i="60"/>
  <c r="DH191" i="60"/>
  <c r="DG191" i="60"/>
  <c r="DF191" i="60"/>
  <c r="DE191" i="60"/>
  <c r="DD191" i="60"/>
  <c r="DC191" i="60"/>
  <c r="DB191" i="60"/>
  <c r="DA191" i="60"/>
  <c r="CZ191" i="60"/>
  <c r="CY191" i="60"/>
  <c r="CX191" i="60"/>
  <c r="CW191" i="60"/>
  <c r="CV191" i="60"/>
  <c r="CU191" i="60"/>
  <c r="CS191" i="60"/>
  <c r="CR191" i="60"/>
  <c r="CQ191" i="60"/>
  <c r="CP191" i="60"/>
  <c r="CO191" i="60"/>
  <c r="CN191" i="60"/>
  <c r="CM191" i="60"/>
  <c r="CL191" i="60"/>
  <c r="CK191" i="60"/>
  <c r="CJ191" i="60"/>
  <c r="CI191" i="60"/>
  <c r="CH191" i="60"/>
  <c r="CG191" i="60"/>
  <c r="CF191" i="60"/>
  <c r="CE191" i="60"/>
  <c r="CD191" i="60"/>
  <c r="CC191" i="60"/>
  <c r="CB191" i="60"/>
  <c r="CA191" i="60"/>
  <c r="BZ191" i="60"/>
  <c r="BY191" i="60"/>
  <c r="BX191" i="60"/>
  <c r="BW191" i="60"/>
  <c r="BV191" i="60"/>
  <c r="BU191" i="60"/>
  <c r="BT191" i="60"/>
  <c r="BS191" i="60"/>
  <c r="BR191" i="60"/>
  <c r="BQ191" i="60"/>
  <c r="BP191" i="60"/>
  <c r="BO191" i="60"/>
  <c r="BN191" i="60"/>
  <c r="BM191" i="60"/>
  <c r="BL191" i="60"/>
  <c r="BK191" i="60"/>
  <c r="BJ191" i="60"/>
  <c r="BI191" i="60"/>
  <c r="BH191" i="60"/>
  <c r="BG191" i="60"/>
  <c r="BF191" i="60"/>
  <c r="BE191" i="60"/>
  <c r="BD191" i="60"/>
  <c r="BC191" i="60"/>
  <c r="BB191" i="60"/>
  <c r="BA191" i="60"/>
  <c r="AZ191" i="60"/>
  <c r="AY191" i="60"/>
  <c r="AX191" i="60"/>
  <c r="AW191" i="60"/>
  <c r="AV191" i="60"/>
  <c r="AU191" i="60"/>
  <c r="AT191" i="60"/>
  <c r="AS191" i="60"/>
  <c r="AR191" i="60"/>
  <c r="AQ191" i="60"/>
  <c r="AP191" i="60"/>
  <c r="AO191" i="60"/>
  <c r="AN191" i="60"/>
  <c r="AM191" i="60"/>
  <c r="AL191" i="60"/>
  <c r="AK191" i="60"/>
  <c r="AJ191" i="60"/>
  <c r="AI191" i="60"/>
  <c r="AH191" i="60"/>
  <c r="AG191" i="60"/>
  <c r="AF191" i="60"/>
  <c r="AE191" i="60"/>
  <c r="AD191" i="60"/>
  <c r="AC191" i="60"/>
  <c r="AB191" i="60"/>
  <c r="AA191" i="60"/>
  <c r="Z191" i="60"/>
  <c r="Y191" i="60"/>
  <c r="X191" i="60"/>
  <c r="W191" i="60"/>
  <c r="V191" i="60"/>
  <c r="U191" i="60"/>
  <c r="T191" i="60"/>
  <c r="S191" i="60"/>
  <c r="R191" i="60"/>
  <c r="Q191" i="60"/>
  <c r="P191" i="60"/>
  <c r="O191" i="60"/>
  <c r="N191" i="60"/>
  <c r="L191" i="60"/>
  <c r="K191" i="60"/>
  <c r="J191" i="60"/>
  <c r="I191" i="60"/>
  <c r="H191" i="60"/>
  <c r="G191" i="60"/>
  <c r="F191" i="60"/>
  <c r="D191" i="60"/>
  <c r="C191" i="60"/>
  <c r="DY160" i="60"/>
  <c r="DX160" i="60"/>
  <c r="DW160" i="60"/>
  <c r="DV160" i="60"/>
  <c r="DU160" i="60"/>
  <c r="DT160" i="60"/>
  <c r="DS160" i="60"/>
  <c r="DR160" i="60"/>
  <c r="DQ160" i="60"/>
  <c r="DP160" i="60"/>
  <c r="DO160" i="60"/>
  <c r="DN160" i="60"/>
  <c r="DM160" i="60"/>
  <c r="DL160" i="60"/>
  <c r="DK160" i="60"/>
  <c r="DJ160" i="60"/>
  <c r="DH160" i="60"/>
  <c r="DG160" i="60"/>
  <c r="DF160" i="60"/>
  <c r="DE160" i="60"/>
  <c r="DD160" i="60"/>
  <c r="DC160" i="60"/>
  <c r="DB160" i="60"/>
  <c r="DA160" i="60"/>
  <c r="CZ160" i="60"/>
  <c r="CY160" i="60"/>
  <c r="CX160" i="60"/>
  <c r="CW160" i="60"/>
  <c r="CV160" i="60"/>
  <c r="CU160" i="60"/>
  <c r="CT160" i="60"/>
  <c r="CS160" i="60"/>
  <c r="CR160" i="60"/>
  <c r="CQ160" i="60"/>
  <c r="CP160" i="60"/>
  <c r="CO160" i="60"/>
  <c r="CN160" i="60"/>
  <c r="CM160" i="60"/>
  <c r="CL160" i="60"/>
  <c r="CK160" i="60"/>
  <c r="CJ160" i="60"/>
  <c r="CI160" i="60"/>
  <c r="CH160" i="60"/>
  <c r="CG160" i="60"/>
  <c r="CF160" i="60"/>
  <c r="CE160" i="60"/>
  <c r="CD160" i="60"/>
  <c r="CC160" i="60"/>
  <c r="CB160" i="60"/>
  <c r="CA160" i="60"/>
  <c r="BZ160" i="60"/>
  <c r="BY160" i="60"/>
  <c r="BX160" i="60"/>
  <c r="BW160" i="60"/>
  <c r="BV160" i="60"/>
  <c r="BU160" i="60"/>
  <c r="BT160" i="60"/>
  <c r="BS160" i="60"/>
  <c r="BR160" i="60"/>
  <c r="BQ160" i="60"/>
  <c r="BP160" i="60"/>
  <c r="BO160" i="60"/>
  <c r="BN160" i="60"/>
  <c r="BM160" i="60"/>
  <c r="BL160" i="60"/>
  <c r="BK160" i="60"/>
  <c r="BJ160" i="60"/>
  <c r="BI160" i="60"/>
  <c r="BH160" i="60"/>
  <c r="BG160" i="60"/>
  <c r="BF160" i="60"/>
  <c r="BE160" i="60"/>
  <c r="BD160" i="60"/>
  <c r="BC160" i="60"/>
  <c r="BB160" i="60"/>
  <c r="BA160" i="60"/>
  <c r="AZ160" i="60"/>
  <c r="AY160" i="60"/>
  <c r="AX160" i="60"/>
  <c r="AW160" i="60"/>
  <c r="AV160" i="60"/>
  <c r="AU160" i="60"/>
  <c r="AT160" i="60"/>
  <c r="AS160" i="60"/>
  <c r="AR160" i="60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P160" i="60"/>
  <c r="O160" i="60"/>
  <c r="N160" i="60"/>
  <c r="L160" i="60"/>
  <c r="K160" i="60"/>
  <c r="J160" i="60"/>
  <c r="I160" i="60"/>
  <c r="H160" i="60"/>
  <c r="G160" i="60"/>
  <c r="F160" i="60"/>
  <c r="D160" i="60"/>
  <c r="C160" i="60"/>
  <c r="DY128" i="60"/>
  <c r="DX128" i="60"/>
  <c r="DW128" i="60"/>
  <c r="DV128" i="60"/>
  <c r="DU128" i="60"/>
  <c r="DT128" i="60"/>
  <c r="DS128" i="60"/>
  <c r="DR128" i="60"/>
  <c r="DQ128" i="60"/>
  <c r="DP128" i="60"/>
  <c r="DO128" i="60"/>
  <c r="DN128" i="60"/>
  <c r="DM128" i="60"/>
  <c r="DL128" i="60"/>
  <c r="DK128" i="60"/>
  <c r="DJ128" i="60"/>
  <c r="DH128" i="60"/>
  <c r="DG128" i="60"/>
  <c r="DF128" i="60"/>
  <c r="DE128" i="60"/>
  <c r="DD128" i="60"/>
  <c r="DC128" i="60"/>
  <c r="DB128" i="60"/>
  <c r="DA128" i="60"/>
  <c r="CZ128" i="60"/>
  <c r="CY128" i="60"/>
  <c r="CX128" i="60"/>
  <c r="CW128" i="60"/>
  <c r="CV128" i="60"/>
  <c r="CU128" i="60"/>
  <c r="CT128" i="60"/>
  <c r="CS128" i="60"/>
  <c r="CR128" i="60"/>
  <c r="CQ128" i="60"/>
  <c r="CP128" i="60"/>
  <c r="CO128" i="60"/>
  <c r="CN128" i="60"/>
  <c r="CM128" i="60"/>
  <c r="CL128" i="60"/>
  <c r="CK128" i="60"/>
  <c r="CJ128" i="60"/>
  <c r="CI128" i="60"/>
  <c r="CH128" i="60"/>
  <c r="CG128" i="60"/>
  <c r="CF128" i="60"/>
  <c r="CE128" i="60"/>
  <c r="CD128" i="60"/>
  <c r="CC128" i="60"/>
  <c r="CB128" i="60"/>
  <c r="CA128" i="60"/>
  <c r="BZ128" i="60"/>
  <c r="BY128" i="60"/>
  <c r="BX128" i="60"/>
  <c r="BW128" i="60"/>
  <c r="BV128" i="60"/>
  <c r="BU128" i="60"/>
  <c r="BT128" i="60"/>
  <c r="BS128" i="60"/>
  <c r="BR128" i="60"/>
  <c r="BQ128" i="60"/>
  <c r="BP128" i="60"/>
  <c r="BO128" i="60"/>
  <c r="BN128" i="60"/>
  <c r="BM128" i="60"/>
  <c r="BL128" i="60"/>
  <c r="BK128" i="60"/>
  <c r="BJ128" i="60"/>
  <c r="BI128" i="60"/>
  <c r="BH128" i="60"/>
  <c r="BG128" i="60"/>
  <c r="BF128" i="60"/>
  <c r="BE128" i="60"/>
  <c r="BD128" i="60"/>
  <c r="BC128" i="60"/>
  <c r="BB128" i="60"/>
  <c r="BA128" i="60"/>
  <c r="AZ128" i="60"/>
  <c r="AY128" i="60"/>
  <c r="AX128" i="60"/>
  <c r="AW128" i="60"/>
  <c r="AV128" i="60"/>
  <c r="AU128" i="60"/>
  <c r="AT128" i="60"/>
  <c r="AS128" i="60"/>
  <c r="AR128" i="60"/>
  <c r="AQ128" i="60"/>
  <c r="AP128" i="60"/>
  <c r="AO128" i="60"/>
  <c r="AN128" i="60"/>
  <c r="AM128" i="60"/>
  <c r="AL128" i="60"/>
  <c r="AK128" i="60"/>
  <c r="AJ128" i="60"/>
  <c r="AI128" i="60"/>
  <c r="AH128" i="60"/>
  <c r="AG128" i="60"/>
  <c r="AF128" i="60"/>
  <c r="AE128" i="60"/>
  <c r="AD128" i="60"/>
  <c r="AC128" i="60"/>
  <c r="AB128" i="60"/>
  <c r="AA128" i="60"/>
  <c r="Z128" i="60"/>
  <c r="Y128" i="60"/>
  <c r="X128" i="60"/>
  <c r="W128" i="60"/>
  <c r="V128" i="60"/>
  <c r="U128" i="60"/>
  <c r="T128" i="60"/>
  <c r="S128" i="60"/>
  <c r="R128" i="60"/>
  <c r="Q128" i="60"/>
  <c r="P128" i="60"/>
  <c r="O128" i="60"/>
  <c r="N128" i="60"/>
  <c r="L128" i="60"/>
  <c r="K128" i="60"/>
  <c r="J128" i="60"/>
  <c r="I128" i="60"/>
  <c r="H128" i="60"/>
  <c r="G128" i="60"/>
  <c r="F128" i="60"/>
  <c r="D128" i="60"/>
  <c r="C128" i="60"/>
  <c r="DY97" i="60"/>
  <c r="DX97" i="60"/>
  <c r="DW97" i="60"/>
  <c r="DV97" i="60"/>
  <c r="DU97" i="60"/>
  <c r="DT97" i="60"/>
  <c r="DS97" i="60"/>
  <c r="DR97" i="60"/>
  <c r="DQ97" i="60"/>
  <c r="DP97" i="60"/>
  <c r="DO97" i="60"/>
  <c r="DN97" i="60"/>
  <c r="DM97" i="60"/>
  <c r="DL97" i="60"/>
  <c r="DK97" i="60"/>
  <c r="DJ97" i="60"/>
  <c r="DH97" i="60"/>
  <c r="DG97" i="60"/>
  <c r="DF97" i="60"/>
  <c r="DE97" i="60"/>
  <c r="DD97" i="60"/>
  <c r="DC97" i="60"/>
  <c r="DB97" i="60"/>
  <c r="DA97" i="60"/>
  <c r="CZ97" i="60"/>
  <c r="CY97" i="60"/>
  <c r="CX97" i="60"/>
  <c r="CW97" i="60"/>
  <c r="CV97" i="60"/>
  <c r="CU97" i="60"/>
  <c r="CT97" i="60"/>
  <c r="CS97" i="60"/>
  <c r="CR97" i="60"/>
  <c r="CQ97" i="60"/>
  <c r="CP97" i="60"/>
  <c r="CO97" i="60"/>
  <c r="CN97" i="60"/>
  <c r="CM97" i="60"/>
  <c r="CL97" i="60"/>
  <c r="CK97" i="60"/>
  <c r="CJ97" i="60"/>
  <c r="CI97" i="60"/>
  <c r="CH97" i="60"/>
  <c r="CG97" i="60"/>
  <c r="CF97" i="60"/>
  <c r="CE97" i="60"/>
  <c r="CD97" i="60"/>
  <c r="CC97" i="60"/>
  <c r="CB97" i="60"/>
  <c r="CA97" i="60"/>
  <c r="BZ97" i="60"/>
  <c r="BY97" i="60"/>
  <c r="BX97" i="60"/>
  <c r="BW97" i="60"/>
  <c r="BV97" i="60"/>
  <c r="BU97" i="60"/>
  <c r="BT97" i="60"/>
  <c r="BS97" i="60"/>
  <c r="BR97" i="60"/>
  <c r="BQ97" i="60"/>
  <c r="BP97" i="60"/>
  <c r="BO97" i="60"/>
  <c r="BN97" i="60"/>
  <c r="BM97" i="60"/>
  <c r="BL97" i="60"/>
  <c r="BK97" i="60"/>
  <c r="BJ97" i="60"/>
  <c r="BI97" i="60"/>
  <c r="BH97" i="60"/>
  <c r="BG97" i="60"/>
  <c r="BF97" i="60"/>
  <c r="BE97" i="60"/>
  <c r="BD97" i="60"/>
  <c r="BC97" i="60"/>
  <c r="BB97" i="60"/>
  <c r="BA97" i="60"/>
  <c r="AZ97" i="60"/>
  <c r="AY97" i="60"/>
  <c r="AX97" i="60"/>
  <c r="AW97" i="60"/>
  <c r="AV97" i="60"/>
  <c r="AU97" i="60"/>
  <c r="AT97" i="60"/>
  <c r="AS97" i="60"/>
  <c r="AR97" i="60"/>
  <c r="AQ97" i="60"/>
  <c r="AP97" i="60"/>
  <c r="AO97" i="60"/>
  <c r="AN97" i="60"/>
  <c r="AM97" i="60"/>
  <c r="AL97" i="60"/>
  <c r="AK97" i="60"/>
  <c r="AJ97" i="60"/>
  <c r="AI97" i="60"/>
  <c r="AH97" i="60"/>
  <c r="AG97" i="60"/>
  <c r="AF97" i="60"/>
  <c r="AE97" i="60"/>
  <c r="AD97" i="60"/>
  <c r="AC97" i="60"/>
  <c r="AB97" i="60"/>
  <c r="AA97" i="60"/>
  <c r="Z97" i="60"/>
  <c r="Y97" i="60"/>
  <c r="X97" i="60"/>
  <c r="W97" i="60"/>
  <c r="V97" i="60"/>
  <c r="U97" i="60"/>
  <c r="T97" i="60"/>
  <c r="S97" i="60"/>
  <c r="R97" i="60"/>
  <c r="Q97" i="60"/>
  <c r="P97" i="60"/>
  <c r="O97" i="60"/>
  <c r="N97" i="60"/>
  <c r="L97" i="60"/>
  <c r="K97" i="60"/>
  <c r="J97" i="60"/>
  <c r="I97" i="60"/>
  <c r="H97" i="60"/>
  <c r="G97" i="60"/>
  <c r="F97" i="60"/>
  <c r="D97" i="60"/>
  <c r="C97" i="60"/>
  <c r="DY65" i="60"/>
  <c r="DX65" i="60"/>
  <c r="DW65" i="60"/>
  <c r="DV65" i="60"/>
  <c r="DU65" i="60"/>
  <c r="DT65" i="60"/>
  <c r="DS65" i="60"/>
  <c r="DR65" i="60"/>
  <c r="DQ65" i="60"/>
  <c r="DP65" i="60"/>
  <c r="DO65" i="60"/>
  <c r="DN65" i="60"/>
  <c r="DM65" i="60"/>
  <c r="DL65" i="60"/>
  <c r="DK65" i="60"/>
  <c r="DJ65" i="60"/>
  <c r="DI65" i="60"/>
  <c r="DH65" i="60"/>
  <c r="DG65" i="60"/>
  <c r="DF65" i="60"/>
  <c r="DE65" i="60"/>
  <c r="DD65" i="60"/>
  <c r="DC65" i="60"/>
  <c r="DB65" i="60"/>
  <c r="DA65" i="60"/>
  <c r="CZ65" i="60"/>
  <c r="CY65" i="60"/>
  <c r="CX65" i="60"/>
  <c r="CW65" i="60"/>
  <c r="CV65" i="60"/>
  <c r="CU65" i="60"/>
  <c r="CT65" i="60"/>
  <c r="CS65" i="60"/>
  <c r="CR65" i="60"/>
  <c r="CQ65" i="60"/>
  <c r="CP65" i="60"/>
  <c r="CO65" i="60"/>
  <c r="CN65" i="60"/>
  <c r="CM65" i="60"/>
  <c r="CL65" i="60"/>
  <c r="CK65" i="60"/>
  <c r="CJ65" i="60"/>
  <c r="CI65" i="60"/>
  <c r="CH65" i="60"/>
  <c r="CG65" i="60"/>
  <c r="CF65" i="60"/>
  <c r="CE65" i="60"/>
  <c r="CD65" i="60"/>
  <c r="CC65" i="60"/>
  <c r="CB65" i="60"/>
  <c r="CA65" i="60"/>
  <c r="BZ65" i="60"/>
  <c r="BY65" i="60"/>
  <c r="BX65" i="60"/>
  <c r="BW65" i="60"/>
  <c r="BV65" i="60"/>
  <c r="BU65" i="60"/>
  <c r="BT65" i="60"/>
  <c r="BS65" i="60"/>
  <c r="BR65" i="60"/>
  <c r="BQ65" i="60"/>
  <c r="BP65" i="60"/>
  <c r="BO65" i="60"/>
  <c r="BN65" i="60"/>
  <c r="BM65" i="60"/>
  <c r="BL65" i="60"/>
  <c r="BK65" i="60"/>
  <c r="BJ65" i="60"/>
  <c r="BI65" i="60"/>
  <c r="BH65" i="60"/>
  <c r="BG65" i="60"/>
  <c r="BF65" i="60"/>
  <c r="BE65" i="60"/>
  <c r="BD65" i="60"/>
  <c r="BC65" i="60"/>
  <c r="BB65" i="60"/>
  <c r="BA65" i="60"/>
  <c r="AZ65" i="60"/>
  <c r="AY65" i="60"/>
  <c r="AX65" i="60"/>
  <c r="AW65" i="60"/>
  <c r="AV65" i="60"/>
  <c r="AU65" i="60"/>
  <c r="AT65" i="60"/>
  <c r="AS65" i="60"/>
  <c r="AR65" i="60"/>
  <c r="AQ65" i="60"/>
  <c r="AP65" i="60"/>
  <c r="AO65" i="60"/>
  <c r="AN65" i="60"/>
  <c r="AM65" i="60"/>
  <c r="AL65" i="60"/>
  <c r="AK65" i="60"/>
  <c r="AJ65" i="60"/>
  <c r="AI65" i="60"/>
  <c r="AH65" i="60"/>
  <c r="AG65" i="60"/>
  <c r="AF65" i="60"/>
  <c r="AE65" i="60"/>
  <c r="AD65" i="60"/>
  <c r="AC65" i="60"/>
  <c r="AB65" i="60"/>
  <c r="AA65" i="60"/>
  <c r="Z65" i="60"/>
  <c r="Y65" i="60"/>
  <c r="X65" i="60"/>
  <c r="W65" i="60"/>
  <c r="V65" i="60"/>
  <c r="U65" i="60"/>
  <c r="T65" i="60"/>
  <c r="S65" i="60"/>
  <c r="R65" i="60"/>
  <c r="Q65" i="60"/>
  <c r="P65" i="60"/>
  <c r="O65" i="60"/>
  <c r="N65" i="60"/>
  <c r="L65" i="60"/>
  <c r="K65" i="60"/>
  <c r="J65" i="60"/>
  <c r="I65" i="60"/>
  <c r="H65" i="60"/>
  <c r="G65" i="60"/>
  <c r="F65" i="60"/>
  <c r="D65" i="60"/>
  <c r="C65" i="60"/>
  <c r="B64" i="60"/>
  <c r="A64" i="60"/>
  <c r="B63" i="60"/>
  <c r="A63" i="60"/>
  <c r="B62" i="60"/>
  <c r="A62" i="60"/>
  <c r="B61" i="60"/>
  <c r="A61" i="60"/>
  <c r="B60" i="60"/>
  <c r="A60" i="60"/>
  <c r="B59" i="60"/>
  <c r="A59" i="60"/>
  <c r="B58" i="60"/>
  <c r="A58" i="60"/>
  <c r="B57" i="60"/>
  <c r="A57" i="60"/>
  <c r="B56" i="60"/>
  <c r="A56" i="60"/>
  <c r="B55" i="60"/>
  <c r="A55" i="60"/>
  <c r="B54" i="60"/>
  <c r="A54" i="60"/>
  <c r="B53" i="60"/>
  <c r="A53" i="60"/>
  <c r="B52" i="60"/>
  <c r="A52" i="60"/>
  <c r="B51" i="60"/>
  <c r="A51" i="60"/>
  <c r="B50" i="60"/>
  <c r="A50" i="60"/>
  <c r="B49" i="60"/>
  <c r="A49" i="60"/>
  <c r="B48" i="60"/>
  <c r="A48" i="60"/>
  <c r="B47" i="60"/>
  <c r="A47" i="60"/>
  <c r="B46" i="60"/>
  <c r="A46" i="60"/>
  <c r="B45" i="60"/>
  <c r="A45" i="60"/>
  <c r="B44" i="60"/>
  <c r="A44" i="60"/>
  <c r="B43" i="60"/>
  <c r="A43" i="60"/>
  <c r="B42" i="60"/>
  <c r="A42" i="60"/>
  <c r="B41" i="60"/>
  <c r="A41" i="60"/>
  <c r="B40" i="60"/>
  <c r="A40" i="60"/>
  <c r="B39" i="60"/>
  <c r="A39" i="60"/>
  <c r="B38" i="60"/>
  <c r="A38" i="60"/>
  <c r="B37" i="60"/>
  <c r="A37" i="60"/>
  <c r="DY36" i="60"/>
  <c r="DX36" i="60"/>
  <c r="DW36" i="60"/>
  <c r="DV36" i="60"/>
  <c r="DU36" i="60"/>
  <c r="DT36" i="60"/>
  <c r="DS36" i="60"/>
  <c r="DR36" i="60"/>
  <c r="DQ36" i="60"/>
  <c r="DP36" i="60"/>
  <c r="DO36" i="60"/>
  <c r="DN36" i="60"/>
  <c r="DM36" i="60"/>
  <c r="DL36" i="60"/>
  <c r="DK36" i="60"/>
  <c r="DJ36" i="60"/>
  <c r="DH36" i="60"/>
  <c r="DG36" i="60"/>
  <c r="DF36" i="60"/>
  <c r="DE36" i="60"/>
  <c r="DD36" i="60"/>
  <c r="DC36" i="60"/>
  <c r="DB36" i="60"/>
  <c r="DA36" i="60"/>
  <c r="CZ36" i="60"/>
  <c r="CY36" i="60"/>
  <c r="CX36" i="60"/>
  <c r="CW36" i="60"/>
  <c r="CV36" i="60"/>
  <c r="CU36" i="60"/>
  <c r="CT36" i="60"/>
  <c r="CS36" i="60"/>
  <c r="CR36" i="60"/>
  <c r="CQ36" i="60"/>
  <c r="CP36" i="60"/>
  <c r="CO36" i="60"/>
  <c r="CN36" i="60"/>
  <c r="CM36" i="60"/>
  <c r="CL36" i="60"/>
  <c r="CK36" i="60"/>
  <c r="CJ36" i="60"/>
  <c r="CI36" i="60"/>
  <c r="CH36" i="60"/>
  <c r="CG36" i="60"/>
  <c r="CF36" i="60"/>
  <c r="CE36" i="60"/>
  <c r="CD36" i="60"/>
  <c r="CC36" i="60"/>
  <c r="CB36" i="60"/>
  <c r="CA36" i="60"/>
  <c r="BZ36" i="60"/>
  <c r="BY36" i="60"/>
  <c r="BX36" i="60"/>
  <c r="BW36" i="60"/>
  <c r="BV36" i="60"/>
  <c r="BU36" i="60"/>
  <c r="BT36" i="60"/>
  <c r="BS36" i="60"/>
  <c r="BR36" i="60"/>
  <c r="BQ36" i="60"/>
  <c r="BP36" i="60"/>
  <c r="BO36" i="60"/>
  <c r="BN36" i="60"/>
  <c r="BM36" i="60"/>
  <c r="BL36" i="60"/>
  <c r="BK36" i="60"/>
  <c r="BJ36" i="60"/>
  <c r="BI36" i="60"/>
  <c r="BH36" i="60"/>
  <c r="BG36" i="60"/>
  <c r="BF36" i="60"/>
  <c r="BE36" i="60"/>
  <c r="BD36" i="60"/>
  <c r="BC36" i="60"/>
  <c r="BB36" i="60"/>
  <c r="BA36" i="60"/>
  <c r="AZ36" i="60"/>
  <c r="AY36" i="60"/>
  <c r="AX36" i="60"/>
  <c r="AW36" i="60"/>
  <c r="AV36" i="60"/>
  <c r="AU36" i="60"/>
  <c r="AT36" i="60"/>
  <c r="AS36" i="60"/>
  <c r="AR36" i="60"/>
  <c r="AQ36" i="60"/>
  <c r="AP36" i="60"/>
  <c r="AO36" i="60"/>
  <c r="AN36" i="60"/>
  <c r="AM36" i="60"/>
  <c r="AL36" i="60"/>
  <c r="AK36" i="60"/>
  <c r="AJ36" i="60"/>
  <c r="AI36" i="60"/>
  <c r="AH36" i="60"/>
  <c r="AG36" i="60"/>
  <c r="AF36" i="60"/>
  <c r="AE36" i="60"/>
  <c r="AD36" i="60"/>
  <c r="AC36" i="60"/>
  <c r="AB36" i="60"/>
  <c r="AA36" i="60"/>
  <c r="Z36" i="60"/>
  <c r="Y36" i="60"/>
  <c r="X36" i="60"/>
  <c r="W36" i="60"/>
  <c r="V36" i="60"/>
  <c r="U36" i="60"/>
  <c r="T36" i="60"/>
  <c r="S36" i="60"/>
  <c r="R36" i="60"/>
  <c r="Q36" i="60"/>
  <c r="P36" i="60"/>
  <c r="O36" i="60"/>
  <c r="N36" i="60"/>
  <c r="L36" i="60"/>
  <c r="K36" i="60"/>
  <c r="J36" i="60"/>
  <c r="I36" i="60"/>
  <c r="H36" i="60"/>
  <c r="G36" i="60"/>
  <c r="F36" i="60"/>
  <c r="D36" i="60"/>
  <c r="C36" i="60"/>
  <c r="B35" i="60"/>
  <c r="A35" i="60"/>
  <c r="B34" i="60"/>
  <c r="A34" i="60"/>
  <c r="B33" i="60"/>
  <c r="A33" i="60"/>
  <c r="B32" i="60"/>
  <c r="A32" i="60"/>
  <c r="B31" i="60"/>
  <c r="A31" i="60"/>
  <c r="B30" i="60"/>
  <c r="A30" i="60"/>
  <c r="B29" i="60"/>
  <c r="A29" i="60"/>
  <c r="B28" i="60"/>
  <c r="A28" i="60"/>
  <c r="B27" i="60"/>
  <c r="A27" i="60"/>
  <c r="B26" i="60"/>
  <c r="A26" i="60"/>
  <c r="B25" i="60"/>
  <c r="A25" i="60"/>
  <c r="B24" i="60"/>
  <c r="A24" i="60"/>
  <c r="B23" i="60"/>
  <c r="A23" i="60"/>
  <c r="B22" i="60"/>
  <c r="A22" i="60"/>
  <c r="B21" i="60"/>
  <c r="A21" i="60"/>
  <c r="B20" i="60"/>
  <c r="A20" i="60"/>
  <c r="B19" i="60"/>
  <c r="A19" i="60"/>
  <c r="B18" i="60"/>
  <c r="A18" i="60"/>
  <c r="B17" i="60"/>
  <c r="A17" i="60"/>
  <c r="B16" i="60"/>
  <c r="A16" i="60"/>
  <c r="B15" i="60"/>
  <c r="A15" i="60"/>
  <c r="B14" i="60"/>
  <c r="A14" i="60"/>
  <c r="B13" i="60"/>
  <c r="A13" i="60"/>
  <c r="B12" i="60"/>
  <c r="A12" i="60"/>
  <c r="B11" i="60"/>
  <c r="A11" i="60"/>
  <c r="B10" i="60"/>
  <c r="A10" i="60"/>
  <c r="B9" i="60"/>
  <c r="A9" i="60"/>
  <c r="B8" i="60"/>
  <c r="A8" i="60"/>
  <c r="B7" i="60"/>
  <c r="A7" i="60"/>
  <c r="B6" i="60"/>
  <c r="A6" i="60"/>
  <c r="B5" i="60"/>
  <c r="A5" i="60"/>
  <c r="DY4" i="60"/>
  <c r="DX4" i="60"/>
  <c r="DW4" i="60"/>
  <c r="DV4" i="60"/>
  <c r="DU4" i="60"/>
  <c r="DT4" i="60"/>
  <c r="DS4" i="60"/>
  <c r="DR4" i="60"/>
  <c r="DQ4" i="60"/>
  <c r="DP4" i="60"/>
  <c r="DO4" i="60"/>
  <c r="DN4" i="60"/>
  <c r="DM4" i="60"/>
  <c r="DL4" i="60"/>
  <c r="DK4" i="60"/>
  <c r="DJ4" i="60"/>
  <c r="DH4" i="60"/>
  <c r="DG4" i="60"/>
  <c r="DF4" i="60"/>
  <c r="DE4" i="60"/>
  <c r="DD4" i="60"/>
  <c r="DC4" i="60"/>
  <c r="DB4" i="60"/>
  <c r="DA4" i="60"/>
  <c r="CZ4" i="60"/>
  <c r="CY4" i="60"/>
  <c r="CX4" i="60"/>
  <c r="CW4" i="60"/>
  <c r="CV4" i="60"/>
  <c r="CU4" i="60"/>
  <c r="CT4" i="60"/>
  <c r="CS4" i="60"/>
  <c r="CR4" i="60"/>
  <c r="CQ4" i="60"/>
  <c r="CP4" i="60"/>
  <c r="CO4" i="60"/>
  <c r="CN4" i="60"/>
  <c r="CM4" i="60"/>
  <c r="CL4" i="60"/>
  <c r="CK4" i="60"/>
  <c r="CJ4" i="60"/>
  <c r="CI4" i="60"/>
  <c r="CH4" i="60"/>
  <c r="CG4" i="60"/>
  <c r="CF4" i="60"/>
  <c r="CE4" i="60"/>
  <c r="CD4" i="60"/>
  <c r="CC4" i="60"/>
  <c r="CB4" i="60"/>
  <c r="CA4" i="60"/>
  <c r="BZ4" i="60"/>
  <c r="BY4" i="60"/>
  <c r="BX4" i="60"/>
  <c r="BW4" i="60"/>
  <c r="BV4" i="60"/>
  <c r="BU4" i="60"/>
  <c r="BT4" i="60"/>
  <c r="BS4" i="60"/>
  <c r="BR4" i="60"/>
  <c r="BQ4" i="60"/>
  <c r="BP4" i="60"/>
  <c r="BO4" i="60"/>
  <c r="BN4" i="60"/>
  <c r="BM4" i="60"/>
  <c r="BL4" i="60"/>
  <c r="BK4" i="60"/>
  <c r="BJ4" i="60"/>
  <c r="BI4" i="60"/>
  <c r="BH4" i="60"/>
  <c r="BG4" i="60"/>
  <c r="BF4" i="60"/>
  <c r="BE4" i="60"/>
  <c r="BD4" i="60"/>
  <c r="BC4" i="60"/>
  <c r="BB4" i="60"/>
  <c r="BA4" i="60"/>
  <c r="AZ4" i="60"/>
  <c r="AY4" i="60"/>
  <c r="AX4" i="60"/>
  <c r="AW4" i="60"/>
  <c r="AV4" i="60"/>
  <c r="AU4" i="60"/>
  <c r="AT4" i="60"/>
  <c r="AS4" i="60"/>
  <c r="AR4" i="60"/>
  <c r="AQ4" i="60"/>
  <c r="AP4" i="60"/>
  <c r="AO4" i="60"/>
  <c r="AN4" i="60"/>
  <c r="AM4" i="60"/>
  <c r="AL4" i="60"/>
  <c r="AK4" i="60"/>
  <c r="AJ4" i="60"/>
  <c r="AI4" i="60"/>
  <c r="AH4" i="60"/>
  <c r="AG4" i="60"/>
  <c r="AF4" i="60"/>
  <c r="AE4" i="60"/>
  <c r="AD4" i="60"/>
  <c r="AC4" i="60"/>
  <c r="AB4" i="60"/>
  <c r="AA4" i="60"/>
  <c r="Z4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D4" i="60"/>
  <c r="C4" i="60"/>
  <c r="F21" i="65"/>
  <c r="F19" i="65"/>
  <c r="G20" i="65"/>
  <c r="E223" i="60"/>
  <c r="B9" i="61"/>
  <c r="E36" i="60"/>
  <c r="E97" i="60"/>
  <c r="E160" i="60"/>
  <c r="E191" i="60"/>
  <c r="O388" i="60"/>
  <c r="E4" i="60"/>
  <c r="B6" i="61"/>
  <c r="O385" i="60"/>
  <c r="E286" i="60"/>
  <c r="E318" i="60"/>
  <c r="O392" i="60"/>
  <c r="O394" i="60"/>
  <c r="O389" i="60"/>
  <c r="O391" i="60"/>
  <c r="E65" i="60"/>
  <c r="O387" i="60"/>
  <c r="O393" i="60"/>
  <c r="E381" i="60"/>
  <c r="I382" i="60"/>
  <c r="AS382" i="60"/>
  <c r="O384" i="60"/>
  <c r="O386" i="60"/>
  <c r="B8" i="61"/>
  <c r="O390" i="60"/>
  <c r="C8" i="61"/>
  <c r="C9" i="61"/>
  <c r="G382" i="60"/>
  <c r="K382" i="60"/>
  <c r="E349" i="60"/>
  <c r="C382" i="60"/>
  <c r="H382" i="60"/>
  <c r="AB382" i="60"/>
  <c r="O383" i="60"/>
  <c r="CB382" i="60"/>
  <c r="E128" i="60"/>
  <c r="E255" i="60"/>
  <c r="F382" i="60"/>
  <c r="J382" i="60"/>
  <c r="CA382" i="60"/>
  <c r="D382" i="60"/>
  <c r="AA382" i="60"/>
  <c r="AR382" i="60"/>
  <c r="G21" i="65"/>
  <c r="G19" i="65"/>
  <c r="H20" i="65"/>
  <c r="E382" i="60"/>
  <c r="H21" i="65"/>
  <c r="H19" i="65"/>
  <c r="I20" i="65"/>
  <c r="I21" i="65"/>
  <c r="I19" i="65"/>
  <c r="J20" i="65"/>
  <c r="O17" i="57"/>
  <c r="O12" i="57"/>
  <c r="O8" i="57"/>
  <c r="O4" i="57"/>
  <c r="O20" i="57"/>
  <c r="K20" i="65"/>
  <c r="J21" i="65"/>
  <c r="J19" i="65"/>
  <c r="K19" i="65"/>
  <c r="L20" i="65"/>
  <c r="K21" i="65"/>
  <c r="R49" i="55"/>
  <c r="F49" i="55"/>
  <c r="F47" i="55"/>
  <c r="F46" i="55"/>
  <c r="F45" i="55"/>
  <c r="F48" i="55"/>
  <c r="J44" i="55"/>
  <c r="K44" i="55"/>
  <c r="L44" i="55"/>
  <c r="M44" i="55"/>
  <c r="N44" i="55"/>
  <c r="O44" i="55"/>
  <c r="P44" i="55"/>
  <c r="Q44" i="55"/>
  <c r="J43" i="55"/>
  <c r="K43" i="55"/>
  <c r="L43" i="55"/>
  <c r="M43" i="55"/>
  <c r="N43" i="55"/>
  <c r="O43" i="55"/>
  <c r="P43" i="55"/>
  <c r="Q43" i="55"/>
  <c r="J42" i="55"/>
  <c r="K42" i="55"/>
  <c r="L42" i="55"/>
  <c r="M42" i="55"/>
  <c r="N42" i="55"/>
  <c r="O42" i="55"/>
  <c r="P42" i="55"/>
  <c r="Q42" i="55"/>
  <c r="J41" i="55"/>
  <c r="K41" i="55"/>
  <c r="L41" i="55"/>
  <c r="M41" i="55"/>
  <c r="N41" i="55"/>
  <c r="O41" i="55"/>
  <c r="P41" i="55"/>
  <c r="Q41" i="55"/>
  <c r="H40" i="55"/>
  <c r="I40" i="55"/>
  <c r="J40" i="55"/>
  <c r="K40" i="55"/>
  <c r="L40" i="55"/>
  <c r="M40" i="55"/>
  <c r="N40" i="55"/>
  <c r="O40" i="55"/>
  <c r="P40" i="55"/>
  <c r="Q40" i="55"/>
  <c r="G39" i="55"/>
  <c r="H39" i="55"/>
  <c r="I39" i="55"/>
  <c r="J39" i="55"/>
  <c r="K39" i="55"/>
  <c r="L39" i="55"/>
  <c r="M39" i="55"/>
  <c r="N39" i="55"/>
  <c r="O39" i="55"/>
  <c r="P39" i="55"/>
  <c r="Q39" i="55"/>
  <c r="G38" i="55"/>
  <c r="H38" i="55"/>
  <c r="I38" i="55"/>
  <c r="J38" i="55"/>
  <c r="K38" i="55"/>
  <c r="L38" i="55"/>
  <c r="M38" i="55"/>
  <c r="N38" i="55"/>
  <c r="O38" i="55"/>
  <c r="P38" i="55"/>
  <c r="Q38" i="55"/>
  <c r="G37" i="55"/>
  <c r="H37" i="55"/>
  <c r="I37" i="55"/>
  <c r="J37" i="55"/>
  <c r="K37" i="55"/>
  <c r="L37" i="55"/>
  <c r="M37" i="55"/>
  <c r="N37" i="55"/>
  <c r="O37" i="55"/>
  <c r="P37" i="55"/>
  <c r="Q37" i="55"/>
  <c r="G36" i="55"/>
  <c r="H36" i="55"/>
  <c r="I36" i="55"/>
  <c r="J36" i="55"/>
  <c r="K36" i="55"/>
  <c r="L36" i="55"/>
  <c r="M36" i="55"/>
  <c r="N36" i="55"/>
  <c r="O36" i="55"/>
  <c r="P36" i="55"/>
  <c r="Q36" i="55"/>
  <c r="G35" i="55"/>
  <c r="H35" i="55"/>
  <c r="I35" i="55"/>
  <c r="J35" i="55"/>
  <c r="K35" i="55"/>
  <c r="L35" i="55"/>
  <c r="M35" i="55"/>
  <c r="N35" i="55"/>
  <c r="O35" i="55"/>
  <c r="P35" i="55"/>
  <c r="Q35" i="55"/>
  <c r="G34" i="55"/>
  <c r="H34" i="55"/>
  <c r="I34" i="55"/>
  <c r="J34" i="55"/>
  <c r="K34" i="55"/>
  <c r="L34" i="55"/>
  <c r="M34" i="55"/>
  <c r="N34" i="55"/>
  <c r="O34" i="55"/>
  <c r="P34" i="55"/>
  <c r="Q34" i="55"/>
  <c r="G33" i="55"/>
  <c r="H33" i="55"/>
  <c r="I33" i="55"/>
  <c r="J33" i="55"/>
  <c r="K33" i="55"/>
  <c r="L33" i="55"/>
  <c r="M33" i="55"/>
  <c r="N33" i="55"/>
  <c r="O33" i="55"/>
  <c r="P33" i="55"/>
  <c r="Q33" i="55"/>
  <c r="G32" i="55"/>
  <c r="H32" i="55"/>
  <c r="I32" i="55"/>
  <c r="J32" i="55"/>
  <c r="K32" i="55"/>
  <c r="L32" i="55"/>
  <c r="M32" i="55"/>
  <c r="N32" i="55"/>
  <c r="O32" i="55"/>
  <c r="P32" i="55"/>
  <c r="Q32" i="55"/>
  <c r="G31" i="55"/>
  <c r="H31" i="55"/>
  <c r="I31" i="55"/>
  <c r="J31" i="55"/>
  <c r="K31" i="55"/>
  <c r="L31" i="55"/>
  <c r="M31" i="55"/>
  <c r="N31" i="55"/>
  <c r="O31" i="55"/>
  <c r="P31" i="55"/>
  <c r="Q31" i="55"/>
  <c r="G30" i="55"/>
  <c r="H30" i="55"/>
  <c r="I30" i="55"/>
  <c r="J30" i="55"/>
  <c r="K30" i="55"/>
  <c r="L30" i="55"/>
  <c r="M30" i="55"/>
  <c r="N30" i="55"/>
  <c r="O30" i="55"/>
  <c r="P30" i="55"/>
  <c r="Q30" i="55"/>
  <c r="G29" i="55"/>
  <c r="H29" i="55"/>
  <c r="I29" i="55"/>
  <c r="J29" i="55"/>
  <c r="K29" i="55"/>
  <c r="L29" i="55"/>
  <c r="M29" i="55"/>
  <c r="N29" i="55"/>
  <c r="O29" i="55"/>
  <c r="P29" i="55"/>
  <c r="Q29" i="55"/>
  <c r="G28" i="55"/>
  <c r="P12" i="55"/>
  <c r="P11" i="55"/>
  <c r="L11" i="55"/>
  <c r="G10" i="55"/>
  <c r="AD9" i="55"/>
  <c r="L9" i="55"/>
  <c r="L21" i="65"/>
  <c r="L19" i="65"/>
  <c r="M20" i="65"/>
  <c r="AF49" i="55"/>
  <c r="AF46" i="55"/>
  <c r="AF47" i="55"/>
  <c r="X49" i="55"/>
  <c r="G45" i="55"/>
  <c r="G48" i="55"/>
  <c r="H28" i="55"/>
  <c r="I28" i="55"/>
  <c r="J28" i="55"/>
  <c r="K28" i="55"/>
  <c r="L28" i="55"/>
  <c r="M28" i="55"/>
  <c r="N28" i="55"/>
  <c r="O28" i="55"/>
  <c r="P28" i="55"/>
  <c r="Q28" i="55"/>
  <c r="H45" i="55"/>
  <c r="H46" i="55"/>
  <c r="H47" i="55"/>
  <c r="H49" i="55"/>
  <c r="Y49" i="55"/>
  <c r="Y46" i="55"/>
  <c r="Y47" i="55"/>
  <c r="G47" i="55"/>
  <c r="G46" i="55"/>
  <c r="G49" i="55"/>
  <c r="AD49" i="55"/>
  <c r="AE49" i="55"/>
  <c r="M21" i="65"/>
  <c r="M19" i="65"/>
  <c r="N20" i="65"/>
  <c r="AD47" i="55"/>
  <c r="AD46" i="55"/>
  <c r="AD48" i="55"/>
  <c r="I49" i="55"/>
  <c r="I46" i="55"/>
  <c r="I45" i="55"/>
  <c r="I47" i="55"/>
  <c r="Z49" i="55"/>
  <c r="Z47" i="55"/>
  <c r="Z46" i="55"/>
  <c r="Z48" i="55" s="1"/>
  <c r="AG49" i="55"/>
  <c r="N21" i="65"/>
  <c r="N19" i="65"/>
  <c r="O20" i="65"/>
  <c r="AA49" i="55"/>
  <c r="J49" i="55"/>
  <c r="J47" i="55"/>
  <c r="J46" i="55"/>
  <c r="J45" i="55"/>
  <c r="O21" i="65"/>
  <c r="O19" i="65"/>
  <c r="P20" i="65"/>
  <c r="K49" i="55"/>
  <c r="K45" i="55"/>
  <c r="K46" i="55"/>
  <c r="K47" i="55"/>
  <c r="AB49" i="55"/>
  <c r="P21" i="65"/>
  <c r="P19" i="65"/>
  <c r="Q20" i="65"/>
  <c r="L47" i="55"/>
  <c r="L45" i="55"/>
  <c r="L46" i="55"/>
  <c r="L49" i="55"/>
  <c r="AC49" i="55"/>
  <c r="Q21" i="65"/>
  <c r="Q19" i="65"/>
  <c r="R20" i="65"/>
  <c r="M45" i="55"/>
  <c r="M46" i="55"/>
  <c r="M47" i="55"/>
  <c r="M48" i="55"/>
  <c r="M49" i="55"/>
  <c r="S20" i="65"/>
  <c r="R21" i="65"/>
  <c r="R19" i="65"/>
  <c r="N49" i="55"/>
  <c r="N47" i="55"/>
  <c r="N45" i="55"/>
  <c r="N46" i="55"/>
  <c r="S19" i="65"/>
  <c r="T20" i="65"/>
  <c r="S21" i="65"/>
  <c r="O49" i="55"/>
  <c r="O45" i="55"/>
  <c r="O46" i="55"/>
  <c r="O47" i="55"/>
  <c r="T21" i="65"/>
  <c r="T19" i="65"/>
  <c r="U20" i="65"/>
  <c r="P49" i="55"/>
  <c r="P45" i="55"/>
  <c r="P46" i="55"/>
  <c r="P47" i="55"/>
  <c r="U21" i="65"/>
  <c r="U19" i="65"/>
  <c r="V20" i="65"/>
  <c r="Q49" i="55"/>
  <c r="Q45" i="55"/>
  <c r="Q46" i="55"/>
  <c r="Q47" i="55"/>
  <c r="V21" i="65"/>
  <c r="V19" i="65"/>
  <c r="W20" i="65"/>
  <c r="W21" i="65"/>
  <c r="W19" i="65"/>
  <c r="X20" i="65"/>
  <c r="S49" i="55"/>
  <c r="X21" i="65"/>
  <c r="X19" i="65"/>
  <c r="Y20" i="65"/>
  <c r="T47" i="55"/>
  <c r="T46" i="55"/>
  <c r="T48" i="55" s="1"/>
  <c r="T49" i="55"/>
  <c r="Y21" i="65"/>
  <c r="Y19" i="65"/>
  <c r="Z20" i="65"/>
  <c r="U49" i="55"/>
  <c r="U46" i="55"/>
  <c r="U47" i="55"/>
  <c r="AA20" i="65"/>
  <c r="Z21" i="65"/>
  <c r="Z19" i="65"/>
  <c r="V49" i="55"/>
  <c r="AA19" i="65"/>
  <c r="AB20" i="65"/>
  <c r="AA21" i="65"/>
  <c r="W49" i="55"/>
  <c r="W47" i="55"/>
  <c r="W46" i="55"/>
  <c r="W48" i="55" s="1"/>
  <c r="AB21" i="65"/>
  <c r="AB19" i="65"/>
  <c r="AC20" i="65"/>
  <c r="AC21" i="65"/>
  <c r="AC19" i="65"/>
  <c r="AD20" i="65"/>
  <c r="AD21" i="65"/>
  <c r="AD19" i="65"/>
  <c r="AE20" i="65"/>
  <c r="AE21" i="65"/>
  <c r="AE19" i="65"/>
  <c r="AF20" i="65"/>
  <c r="AF21" i="65"/>
  <c r="AF19" i="65"/>
  <c r="AG20" i="65"/>
  <c r="AG21" i="65"/>
  <c r="AG19" i="65"/>
  <c r="AH20" i="65"/>
  <c r="AH21" i="65"/>
  <c r="AH19" i="65"/>
  <c r="AI20" i="65"/>
  <c r="AI19" i="65"/>
  <c r="AJ20" i="65"/>
  <c r="AI21" i="65"/>
  <c r="AJ21" i="65"/>
  <c r="AJ19" i="65"/>
  <c r="AK20" i="65"/>
  <c r="AK21" i="65"/>
  <c r="AK19" i="65"/>
  <c r="AL20" i="65"/>
  <c r="AL21" i="65"/>
  <c r="AL19" i="65"/>
  <c r="AM20" i="65"/>
  <c r="AM21" i="65"/>
  <c r="AM19" i="65"/>
  <c r="AN20" i="65"/>
  <c r="AN21" i="65"/>
  <c r="AN19" i="65"/>
  <c r="AO20" i="65"/>
  <c r="AO21" i="65"/>
  <c r="AO19" i="65"/>
  <c r="AP20" i="65"/>
  <c r="AP21" i="65"/>
  <c r="AP19" i="65"/>
  <c r="AQ20" i="65"/>
  <c r="AQ19" i="65"/>
  <c r="AR20" i="65"/>
  <c r="AQ21" i="65"/>
  <c r="AR21" i="65"/>
  <c r="AR19" i="65"/>
  <c r="AS20" i="65"/>
  <c r="AS21" i="65"/>
  <c r="AS19" i="65"/>
  <c r="AT20" i="65"/>
  <c r="AT21" i="65"/>
  <c r="AT19" i="65"/>
  <c r="AU20" i="65"/>
  <c r="AU21" i="65"/>
  <c r="AU19" i="65"/>
  <c r="AV20" i="65"/>
  <c r="AV21" i="65"/>
  <c r="AV19" i="65"/>
  <c r="AW20" i="65"/>
  <c r="AW21" i="65"/>
  <c r="AW19" i="65"/>
  <c r="X5" i="56"/>
  <c r="AO45" i="55"/>
  <c r="Z5" i="56" s="1"/>
  <c r="AK45" i="55"/>
  <c r="V5" i="56" s="1"/>
  <c r="AH45" i="55"/>
  <c r="S5" i="56" s="1"/>
  <c r="BU8" i="63"/>
  <c r="BW8" i="63"/>
  <c r="AP9" i="63"/>
  <c r="BR8" i="63"/>
  <c r="BV8" i="63"/>
  <c r="BH8" i="63"/>
  <c r="BK8" i="63"/>
  <c r="AT8" i="63"/>
  <c r="AU9" i="63"/>
  <c r="AR8" i="63"/>
  <c r="AX8" i="63"/>
  <c r="AV8" i="63"/>
  <c r="BI8" i="63"/>
  <c r="BD8" i="63"/>
  <c r="BE8" i="63"/>
  <c r="BG8" i="63"/>
  <c r="BB8" i="63"/>
  <c r="BC8" i="63"/>
  <c r="BL8" i="63"/>
  <c r="AS8" i="63"/>
  <c r="BJ8" i="63"/>
  <c r="AY8" i="63"/>
  <c r="AW8" i="63"/>
  <c r="AQ7" i="63"/>
  <c r="AO9" i="63"/>
  <c r="AO7" i="63"/>
  <c r="BK9" i="63"/>
  <c r="BK7" i="63"/>
  <c r="AU7" i="63"/>
  <c r="AS9" i="63"/>
  <c r="AS7" i="63"/>
  <c r="AY9" i="63"/>
  <c r="AY7" i="63"/>
  <c r="W5" i="56"/>
  <c r="BJ7" i="63"/>
  <c r="AQ9" i="63"/>
  <c r="AZ8" i="63"/>
  <c r="C5" i="56"/>
  <c r="BH9" i="63"/>
  <c r="BH7" i="63"/>
  <c r="BW9" i="63"/>
  <c r="BW7" i="63"/>
  <c r="AV9" i="63"/>
  <c r="AV7" i="63"/>
  <c r="BP9" i="63"/>
  <c r="BP7" i="63"/>
  <c r="BO9" i="63"/>
  <c r="BO7" i="63"/>
  <c r="CA9" i="63"/>
  <c r="CA7" i="63"/>
  <c r="BV9" i="63"/>
  <c r="BV7" i="63"/>
  <c r="BZ9" i="63"/>
  <c r="BZ7" i="63"/>
  <c r="CC9" i="63"/>
  <c r="CC7" i="63"/>
  <c r="CB9" i="63"/>
  <c r="CB7" i="63"/>
  <c r="AX9" i="63"/>
  <c r="AX7" i="63"/>
  <c r="BX9" i="63"/>
  <c r="BX7" i="63"/>
  <c r="BF9" i="63"/>
  <c r="BF7" i="63"/>
  <c r="BQ9" i="63"/>
  <c r="BQ7" i="63"/>
  <c r="BU9" i="63"/>
  <c r="BU7" i="63"/>
  <c r="BT9" i="63"/>
  <c r="BT7" i="63"/>
  <c r="BG9" i="63"/>
  <c r="BG7" i="63"/>
  <c r="BC9" i="63"/>
  <c r="BC7" i="63"/>
  <c r="AT9" i="63"/>
  <c r="AT7" i="63"/>
  <c r="BY9" i="63"/>
  <c r="BY7" i="63"/>
  <c r="BL9" i="63"/>
  <c r="BL7" i="63"/>
  <c r="CE9" i="63"/>
  <c r="CE7" i="63"/>
  <c r="BS9" i="63"/>
  <c r="BS7" i="63"/>
  <c r="CD9" i="63"/>
  <c r="CD7" i="63"/>
  <c r="AW9" i="63"/>
  <c r="AW7" i="63"/>
  <c r="CI9" i="63"/>
  <c r="CI7" i="63"/>
  <c r="BA9" i="63"/>
  <c r="BA7" i="63"/>
  <c r="BN9" i="63"/>
  <c r="BN7" i="63"/>
  <c r="BI9" i="63"/>
  <c r="BI7" i="63"/>
  <c r="BB9" i="63"/>
  <c r="BB7" i="63"/>
  <c r="BM9" i="63"/>
  <c r="BM7" i="63"/>
  <c r="BD9" i="63"/>
  <c r="BD7" i="63"/>
  <c r="CF9" i="63"/>
  <c r="CF7" i="63"/>
  <c r="CG9" i="63"/>
  <c r="CG7" i="63"/>
  <c r="AR9" i="63"/>
  <c r="AR7" i="63"/>
  <c r="CJ9" i="63"/>
  <c r="CJ7" i="63"/>
  <c r="BE9" i="63"/>
  <c r="BE7" i="63"/>
  <c r="BR9" i="63"/>
  <c r="BR7" i="63"/>
  <c r="AZ9" i="63"/>
  <c r="AZ7" i="63"/>
  <c r="L5" i="56"/>
  <c r="M5" i="56"/>
  <c r="G5" i="56"/>
  <c r="I48" i="55" l="1"/>
  <c r="Y48" i="55"/>
  <c r="AM48" i="55"/>
  <c r="AK48" i="55"/>
  <c r="U48" i="55"/>
  <c r="AH48" i="55"/>
  <c r="J48" i="55"/>
  <c r="Q48" i="55"/>
  <c r="Q50" i="55" s="1"/>
  <c r="P48" i="55"/>
  <c r="O48" i="55"/>
  <c r="N48" i="55"/>
  <c r="L48" i="55"/>
  <c r="L50" i="55" s="1"/>
  <c r="K48" i="55"/>
  <c r="AD50" i="55"/>
  <c r="Y50" i="55"/>
  <c r="H48" i="55"/>
  <c r="AF48" i="55"/>
  <c r="R48" i="55"/>
  <c r="AG48" i="55"/>
  <c r="AB48" i="55"/>
  <c r="AB50" i="55" s="1"/>
  <c r="AA48" i="55"/>
  <c r="X48" i="55"/>
  <c r="X50" i="55" s="1"/>
  <c r="AN48" i="55"/>
  <c r="AL48" i="55"/>
  <c r="AL50" i="55" s="1"/>
  <c r="AJ48" i="55"/>
  <c r="AI48" i="55"/>
  <c r="AK50" i="55"/>
  <c r="U50" i="55"/>
  <c r="J50" i="55"/>
  <c r="O50" i="55"/>
  <c r="AG50" i="55"/>
  <c r="H50" i="55"/>
  <c r="AH50" i="55"/>
  <c r="T50" i="55"/>
  <c r="V50" i="55"/>
  <c r="M50" i="55"/>
  <c r="Z50" i="55"/>
  <c r="AM50" i="55"/>
  <c r="N50" i="55"/>
  <c r="AN50" i="55"/>
  <c r="AJ50" i="55"/>
  <c r="AI50" i="55"/>
  <c r="K50" i="55"/>
  <c r="AF50" i="55"/>
  <c r="R50" i="55"/>
  <c r="I50" i="55"/>
  <c r="AA50" i="55"/>
  <c r="W50" i="55"/>
  <c r="P50" i="55"/>
  <c r="AC48" i="55"/>
  <c r="AC50" i="55" s="1"/>
  <c r="S48" i="55"/>
  <c r="S50" i="55" s="1"/>
  <c r="AE48" i="55"/>
  <c r="AE50" i="55" s="1"/>
  <c r="AO48" i="55"/>
  <c r="AO50" i="55" s="1"/>
  <c r="I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Vivaswath Kumar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Vivaswath Kumar:</t>
        </r>
        <r>
          <rPr>
            <sz val="9"/>
            <color indexed="81"/>
            <rFont val="Tahoma"/>
            <family val="2"/>
          </rPr>
          <t xml:space="preserve">
Cells highlighted in orange are assumptions for now. Prices will be set as per contract in future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Masashi Yamada</author>
  </authors>
  <commentList>
    <comment ref="AD9" authorId="0" shapeId="0" xr:uid="{00000000-0006-0000-08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Out of 2.0M, 0.3M=EV</t>
        </r>
      </text>
    </comment>
    <comment ref="AD10" authorId="0" shapeId="0" xr:uid="{00000000-0006-0000-08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Out of 3.4M, 0.6M=EP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Vivaswath Kumar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Vivaswath Kumar:</t>
        </r>
        <r>
          <rPr>
            <sz val="9"/>
            <color indexed="81"/>
            <rFont val="Tahoma"/>
            <family val="2"/>
          </rPr>
          <t xml:space="preserve">
Cells highlighted in orange are assumptions for now. Prices will be set as per contract in future</t>
        </r>
      </text>
    </comment>
  </commentList>
</comments>
</file>

<file path=xl/sharedStrings.xml><?xml version="1.0" encoding="utf-8"?>
<sst xmlns="http://schemas.openxmlformats.org/spreadsheetml/2006/main" count="1154" uniqueCount="311">
  <si>
    <t>$/kg</t>
  </si>
  <si>
    <t>Baseline</t>
  </si>
  <si>
    <t>Actual</t>
  </si>
  <si>
    <t>Filename</t>
  </si>
  <si>
    <t>Header</t>
  </si>
  <si>
    <t>Date</t>
  </si>
  <si>
    <t>Commodity</t>
  </si>
  <si>
    <t>Price Type</t>
  </si>
  <si>
    <t>Forecast Description</t>
  </si>
  <si>
    <t>Destination</t>
  </si>
  <si>
    <t>Lithium</t>
  </si>
  <si>
    <t>PENA</t>
  </si>
  <si>
    <t>Forecast</t>
  </si>
  <si>
    <t>Volumes (MT)</t>
  </si>
  <si>
    <t>NOTES</t>
  </si>
  <si>
    <t>Confirmed</t>
  </si>
  <si>
    <t>Q1</t>
  </si>
  <si>
    <t>Q2</t>
  </si>
  <si>
    <t>Q3</t>
  </si>
  <si>
    <t>Q4</t>
  </si>
  <si>
    <t>Supplier</t>
  </si>
  <si>
    <t>Confirmed/Negotiating</t>
  </si>
  <si>
    <t>Guaranteed/Optional</t>
  </si>
  <si>
    <t>City/Plant</t>
  </si>
  <si>
    <t>Country</t>
  </si>
  <si>
    <t>FMC</t>
  </si>
  <si>
    <t>Guaranteed</t>
  </si>
  <si>
    <t>North Carolina</t>
  </si>
  <si>
    <t>USA</t>
  </si>
  <si>
    <t>ALB</t>
  </si>
  <si>
    <t>Chile/Australia</t>
  </si>
  <si>
    <t>USA/Australia</t>
  </si>
  <si>
    <t>ALB Optional</t>
  </si>
  <si>
    <t>Optional</t>
  </si>
  <si>
    <t>Ganfeng Line I</t>
  </si>
  <si>
    <t>Jiangxi Province</t>
  </si>
  <si>
    <t>China</t>
  </si>
  <si>
    <t>Ganfeng Line II</t>
  </si>
  <si>
    <t>Tianqi</t>
  </si>
  <si>
    <t>Sichuan Province</t>
  </si>
  <si>
    <t>Negotiating</t>
  </si>
  <si>
    <t>Kwinana</t>
  </si>
  <si>
    <t>Australia</t>
  </si>
  <si>
    <t>Tianqi Optional</t>
  </si>
  <si>
    <t>SQM</t>
  </si>
  <si>
    <t>Antofagasta</t>
  </si>
  <si>
    <t>Chile</t>
  </si>
  <si>
    <t>SQM Optional</t>
  </si>
  <si>
    <t>Prices</t>
  </si>
  <si>
    <t>Total spend ($M)</t>
  </si>
  <si>
    <t>Total Spend - Confirmed ($M)</t>
  </si>
  <si>
    <t>Total Spend - Negotiating ($M)</t>
  </si>
  <si>
    <t>Total Spend - Guaranteed ($M)</t>
  </si>
  <si>
    <t>Total Spend - Optional ($M)</t>
  </si>
  <si>
    <t>Total material available exceeds PENA demand?</t>
  </si>
  <si>
    <t>Weighted average per kg price - all sources</t>
  </si>
  <si>
    <t>Volume for PENA</t>
  </si>
  <si>
    <t>Lowest prices</t>
  </si>
  <si>
    <t>Weighted average per kg price - PENA</t>
  </si>
  <si>
    <t>Weighted average per kg price - outside PENA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</si>
  <si>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</si>
  <si>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</si>
  <si>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</si>
  <si>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</si>
  <si>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</si>
  <si>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</si>
  <si>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</si>
  <si>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</si>
  <si>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</si>
  <si>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</si>
  <si>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Cell Production Capacity</t>
  </si>
  <si>
    <t>Tesla demand - POR</t>
  </si>
  <si>
    <t>Albemarle</t>
  </si>
  <si>
    <t>Ganfeng</t>
  </si>
  <si>
    <t>Row Labels</t>
  </si>
  <si>
    <t>2170B</t>
  </si>
  <si>
    <t>2170D</t>
  </si>
  <si>
    <t>H cell</t>
  </si>
  <si>
    <t>Tech 3.5</t>
  </si>
  <si>
    <t>Tech 4</t>
  </si>
  <si>
    <t>Tech 6</t>
  </si>
  <si>
    <t>Plan Of Record</t>
  </si>
  <si>
    <t>33J</t>
  </si>
  <si>
    <t>PSI</t>
  </si>
  <si>
    <t>Grand Total</t>
  </si>
  <si>
    <t>Latest: 0829</t>
  </si>
  <si>
    <t>Total</t>
    <phoneticPr fontId="8"/>
  </si>
  <si>
    <t>KM</t>
    <phoneticPr fontId="5"/>
  </si>
  <si>
    <t>ALB-Jianxi</t>
    <phoneticPr fontId="5"/>
  </si>
  <si>
    <t>GFL(ALB-Toll)</t>
    <phoneticPr fontId="5"/>
  </si>
  <si>
    <t>ALB-Sichuan</t>
    <phoneticPr fontId="5"/>
  </si>
  <si>
    <t>Tianqi</t>
    <phoneticPr fontId="5"/>
  </si>
  <si>
    <t>GFL-RIM</t>
    <phoneticPr fontId="5"/>
  </si>
  <si>
    <t>Total</t>
    <phoneticPr fontId="5"/>
  </si>
  <si>
    <t>Moji</t>
    <phoneticPr fontId="5"/>
  </si>
  <si>
    <t>Kobe</t>
    <phoneticPr fontId="5"/>
  </si>
  <si>
    <t>Tokyo</t>
    <phoneticPr fontId="5"/>
  </si>
  <si>
    <t>門司</t>
    <rPh sb="0" eb="2">
      <t>モジ</t>
    </rPh>
    <phoneticPr fontId="5"/>
  </si>
  <si>
    <t>神戸</t>
    <rPh sb="0" eb="2">
      <t>コウベ</t>
    </rPh>
    <phoneticPr fontId="5"/>
  </si>
  <si>
    <t>未定</t>
    <rPh sb="0" eb="2">
      <t>ミテイ</t>
    </rPh>
    <phoneticPr fontId="5"/>
  </si>
  <si>
    <t>東京</t>
    <rPh sb="0" eb="2">
      <t>トウキョウ</t>
    </rPh>
    <phoneticPr fontId="5"/>
  </si>
  <si>
    <t>IN</t>
    <phoneticPr fontId="8"/>
  </si>
  <si>
    <t>OUT</t>
    <phoneticPr fontId="5"/>
  </si>
  <si>
    <t>内、SMMOUTTotal</t>
    <rPh sb="0" eb="1">
      <t>ウチ</t>
    </rPh>
    <phoneticPr fontId="5"/>
  </si>
  <si>
    <t>北九州</t>
    <rPh sb="0" eb="3">
      <t>キタキュウシュウ</t>
    </rPh>
    <phoneticPr fontId="8"/>
  </si>
  <si>
    <t>小野田</t>
    <rPh sb="0" eb="3">
      <t>オノダ</t>
    </rPh>
    <phoneticPr fontId="5"/>
  </si>
  <si>
    <t>新居浜</t>
    <rPh sb="0" eb="3">
      <t>ニイハマ</t>
    </rPh>
    <phoneticPr fontId="8"/>
  </si>
  <si>
    <t>住之江</t>
    <rPh sb="0" eb="3">
      <t>スミノエ</t>
    </rPh>
    <phoneticPr fontId="8"/>
  </si>
  <si>
    <t>富山</t>
    <rPh sb="0" eb="2">
      <t>トヤマ</t>
    </rPh>
    <phoneticPr fontId="5"/>
  </si>
  <si>
    <t>福島</t>
    <rPh sb="0" eb="2">
      <t>フクシマ</t>
    </rPh>
    <phoneticPr fontId="8"/>
  </si>
  <si>
    <t>End-Month
Inventory</t>
    <phoneticPr fontId="8"/>
  </si>
  <si>
    <t>Kita-kyushu</t>
    <phoneticPr fontId="8"/>
  </si>
  <si>
    <t>Onoda</t>
    <phoneticPr fontId="5"/>
  </si>
  <si>
    <t>End-Month
Inventory</t>
  </si>
  <si>
    <t>Niihama</t>
    <phoneticPr fontId="8"/>
  </si>
  <si>
    <t>Suminoe</t>
    <phoneticPr fontId="8"/>
  </si>
  <si>
    <t>Fukushima</t>
    <phoneticPr fontId="8"/>
  </si>
  <si>
    <t>End-Month Inventory</t>
  </si>
  <si>
    <t>富山</t>
    <rPh sb="0" eb="2">
      <t>トヤマ</t>
    </rPh>
    <phoneticPr fontId="8"/>
  </si>
  <si>
    <t>小野田(S)</t>
    <rPh sb="0" eb="3">
      <t>オノダ</t>
    </rPh>
    <phoneticPr fontId="5"/>
  </si>
  <si>
    <t>小野田(B)</t>
    <rPh sb="0" eb="3">
      <t>オノダ</t>
    </rPh>
    <phoneticPr fontId="5"/>
  </si>
  <si>
    <t>Dec</t>
    <phoneticPr fontId="5"/>
  </si>
  <si>
    <t>Jan</t>
    <phoneticPr fontId="5"/>
  </si>
  <si>
    <t>Feb</t>
    <phoneticPr fontId="5"/>
  </si>
  <si>
    <t>Mar</t>
    <phoneticPr fontId="5"/>
  </si>
  <si>
    <t>Apr</t>
    <phoneticPr fontId="5"/>
  </si>
  <si>
    <t>May</t>
    <phoneticPr fontId="5"/>
  </si>
  <si>
    <t>June</t>
    <phoneticPr fontId="5"/>
  </si>
  <si>
    <t>July</t>
    <phoneticPr fontId="5"/>
  </si>
  <si>
    <t>Aug</t>
    <phoneticPr fontId="5"/>
  </si>
  <si>
    <t>Sep</t>
    <phoneticPr fontId="5"/>
  </si>
  <si>
    <t>Oct</t>
    <phoneticPr fontId="5"/>
  </si>
  <si>
    <t>Nov</t>
    <phoneticPr fontId="5"/>
  </si>
  <si>
    <t>Location</t>
  </si>
  <si>
    <t>Tech 3.5/4</t>
  </si>
  <si>
    <t xml:space="preserve">Cell </t>
  </si>
  <si>
    <t>Usage (kg per cell)</t>
  </si>
  <si>
    <t>Months before</t>
  </si>
  <si>
    <t>2170E</t>
  </si>
  <si>
    <t>PSI information (Until 35GWh base, As of June/3rd/2018)</t>
    <phoneticPr fontId="5"/>
  </si>
  <si>
    <t>■Production Plan</t>
    <phoneticPr fontId="0"/>
  </si>
  <si>
    <t>Red Letter=EP cell</t>
    <phoneticPr fontId="5"/>
  </si>
  <si>
    <t>FY2017</t>
  </si>
  <si>
    <t>FY2018</t>
  </si>
  <si>
    <t>FY2019</t>
    <phoneticPr fontId="0"/>
  </si>
  <si>
    <t>Jan</t>
    <phoneticPr fontId="0"/>
  </si>
  <si>
    <t>Feb</t>
    <phoneticPr fontId="0"/>
  </si>
  <si>
    <t>Mar</t>
    <phoneticPr fontId="0"/>
  </si>
  <si>
    <t>Apr</t>
    <phoneticPr fontId="0"/>
  </si>
  <si>
    <t>May</t>
    <phoneticPr fontId="0"/>
  </si>
  <si>
    <t>Jun</t>
    <phoneticPr fontId="0"/>
  </si>
  <si>
    <t>Jul</t>
    <phoneticPr fontId="0"/>
  </si>
  <si>
    <t>Aug</t>
    <phoneticPr fontId="0"/>
  </si>
  <si>
    <t>Sep</t>
    <phoneticPr fontId="0"/>
  </si>
  <si>
    <t>Oct</t>
    <phoneticPr fontId="0"/>
  </si>
  <si>
    <t>Nov</t>
    <phoneticPr fontId="0"/>
  </si>
  <si>
    <t>Dec</t>
    <phoneticPr fontId="0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</si>
  <si>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</si>
  <si>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</si>
  <si>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</si>
  <si>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</si>
  <si>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</si>
  <si>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</si>
  <si>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</si>
  <si>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</si>
  <si>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</si>
  <si>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□Assembly</t>
    <phoneticPr fontId="0"/>
  </si>
  <si>
    <t>Phase</t>
    <phoneticPr fontId="0"/>
  </si>
  <si>
    <t>Model</t>
    <phoneticPr fontId="0"/>
  </si>
  <si>
    <t>Line No</t>
    <phoneticPr fontId="0"/>
  </si>
  <si>
    <t>Updated into the latest PSI as of June/3rd  (May/31st Simulation)</t>
    <phoneticPr fontId="5"/>
  </si>
  <si>
    <t>EP</t>
  </si>
  <si>
    <t>GA1</t>
    <phoneticPr fontId="0"/>
  </si>
  <si>
    <t>EV</t>
    <phoneticPr fontId="0"/>
  </si>
  <si>
    <t>GA2</t>
    <phoneticPr fontId="0"/>
  </si>
  <si>
    <t>GA3</t>
    <phoneticPr fontId="0"/>
  </si>
  <si>
    <t>Trans</t>
    <phoneticPr fontId="0"/>
  </si>
  <si>
    <t>Installation/Adjust</t>
    <phoneticPr fontId="0"/>
  </si>
  <si>
    <t>GA4</t>
    <phoneticPr fontId="0"/>
  </si>
  <si>
    <r>
      <t>2</t>
    </r>
    <r>
      <rPr>
        <sz val="11"/>
        <color theme="1"/>
        <rFont val="Calibri"/>
        <family val="2"/>
        <scheme val="minor"/>
      </rPr>
      <t>A</t>
    </r>
  </si>
  <si>
    <t>GA5</t>
    <phoneticPr fontId="0"/>
  </si>
  <si>
    <t xml:space="preserve"> Installation/Adjust</t>
    <phoneticPr fontId="0"/>
  </si>
  <si>
    <t>GA6</t>
    <phoneticPr fontId="0"/>
  </si>
  <si>
    <r>
      <t>2A</t>
    </r>
    <r>
      <rPr>
        <sz val="11"/>
        <color theme="1"/>
        <rFont val="Calibri"/>
        <family val="2"/>
        <scheme val="minor"/>
      </rPr>
      <t/>
    </r>
  </si>
  <si>
    <t>GA7</t>
    <phoneticPr fontId="0"/>
  </si>
  <si>
    <t>GA8</t>
    <phoneticPr fontId="0"/>
  </si>
  <si>
    <t>GA9</t>
    <phoneticPr fontId="0"/>
  </si>
  <si>
    <t>GA10</t>
    <phoneticPr fontId="0"/>
  </si>
  <si>
    <r>
      <t>2</t>
    </r>
    <r>
      <rPr>
        <sz val="11"/>
        <color theme="1"/>
        <rFont val="Calibri"/>
        <family val="2"/>
        <scheme val="minor"/>
      </rPr>
      <t>B</t>
    </r>
  </si>
  <si>
    <t>GA11</t>
    <phoneticPr fontId="0"/>
  </si>
  <si>
    <t>Order/machine making（17M 8months L/T）</t>
    <phoneticPr fontId="0"/>
  </si>
  <si>
    <t>GA12</t>
    <phoneticPr fontId="0"/>
  </si>
  <si>
    <t>GA13</t>
  </si>
  <si>
    <r>
      <t>2</t>
    </r>
    <r>
      <rPr>
        <sz val="11"/>
        <color theme="1"/>
        <rFont val="Calibri"/>
        <family val="2"/>
        <scheme val="minor"/>
      </rPr>
      <t>C</t>
    </r>
  </si>
  <si>
    <t>GA14</t>
  </si>
  <si>
    <t>GA15</t>
  </si>
  <si>
    <t>GA16</t>
  </si>
  <si>
    <t>GA17</t>
  </si>
  <si>
    <t>GA18</t>
  </si>
  <si>
    <t>TE</t>
    <phoneticPr fontId="0"/>
  </si>
  <si>
    <t>Tech3.5/4</t>
  </si>
  <si>
    <t>TE</t>
  </si>
  <si>
    <t>GA2</t>
  </si>
  <si>
    <t>EV3.5</t>
  </si>
  <si>
    <t>GA3</t>
  </si>
  <si>
    <t>GA4</t>
  </si>
  <si>
    <t>GA5</t>
  </si>
  <si>
    <t>GA6</t>
  </si>
  <si>
    <t>EV3.5</t>
    <phoneticPr fontId="0"/>
  </si>
  <si>
    <t>GA7</t>
  </si>
  <si>
    <t>GA8</t>
  </si>
  <si>
    <t>GA9</t>
  </si>
  <si>
    <t>GA10</t>
  </si>
  <si>
    <t>GA11</t>
  </si>
  <si>
    <t>GA12</t>
  </si>
  <si>
    <r>
      <t>GA1</t>
    </r>
    <r>
      <rPr>
        <sz val="11"/>
        <color theme="1"/>
        <rFont val="Calibri"/>
        <family val="2"/>
        <scheme val="minor"/>
      </rPr>
      <t>7</t>
    </r>
  </si>
  <si>
    <r>
      <t>GA1</t>
    </r>
    <r>
      <rPr>
        <sz val="11"/>
        <color theme="1"/>
        <rFont val="Calibri"/>
        <family val="2"/>
        <scheme val="minor"/>
      </rPr>
      <t>8</t>
    </r>
  </si>
  <si>
    <r>
      <t>17.6</t>
    </r>
    <r>
      <rPr>
        <sz val="11"/>
        <color theme="1"/>
        <rFont val="Calibri"/>
        <family val="2"/>
        <scheme val="minor"/>
      </rPr>
      <t>/17.8?</t>
    </r>
  </si>
  <si>
    <t>Tech3.5/4</t>
    <phoneticPr fontId="0"/>
  </si>
  <si>
    <t>EV Tech4</t>
    <phoneticPr fontId="0"/>
  </si>
  <si>
    <r>
      <t>EV Tech</t>
    </r>
    <r>
      <rPr>
        <sz val="12"/>
        <color theme="1"/>
        <rFont val="Calibri"/>
        <family val="2"/>
        <scheme val="minor"/>
      </rPr>
      <t>6</t>
    </r>
  </si>
  <si>
    <t>EV Total</t>
    <phoneticPr fontId="0"/>
  </si>
  <si>
    <r>
      <t>E</t>
    </r>
    <r>
      <rPr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Total</t>
    </r>
  </si>
  <si>
    <t>TTL</t>
    <phoneticPr fontId="0"/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</si>
  <si>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</si>
  <si>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</si>
  <si>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</si>
  <si>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</si>
  <si>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</si>
  <si>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</si>
  <si>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</si>
  <si>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</si>
  <si>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</si>
  <si>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</si>
  <si>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</si>
  <si>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</si>
  <si>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</si>
  <si>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Total</t>
  </si>
  <si>
    <t>Pana Implement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</si>
  <si>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</si>
  <si>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</si>
  <si>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</si>
  <si>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</si>
  <si>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</si>
  <si>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</si>
  <si>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</si>
  <si>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</si>
  <si>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</si>
  <si>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</si>
  <si>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</si>
  <si>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</si>
  <si>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</si>
  <si>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</si>
  <si>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</si>
  <si>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</si>
  <si>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</si>
  <si>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</si>
  <si>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</si>
  <si>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</si>
  <si>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</si>
  <si>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</si>
  <si>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</si>
  <si>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</si>
  <si>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</si>
  <si>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</si>
  <si>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PO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</si>
  <si>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</si>
  <si>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</si>
  <si>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</si>
  <si>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</si>
  <si>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</si>
  <si>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</si>
  <si>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</si>
  <si>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</si>
  <si>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</si>
  <si>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</si>
  <si>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</si>
  <si>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</si>
  <si>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</si>
  <si>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2018 Total</t>
  </si>
  <si>
    <t>Change</t>
  </si>
  <si>
    <t>Added 500MT to FMC for Sept - December 2018</t>
  </si>
  <si>
    <t>Changed Ganfeng quantities to reflect latest shipment schedule provided</t>
  </si>
  <si>
    <t>Added Tianqi China plant volume for 2018</t>
  </si>
  <si>
    <t>Volume for Suminoe</t>
  </si>
  <si>
    <t>Actuals</t>
  </si>
  <si>
    <t>Cost</t>
  </si>
  <si>
    <t xml:space="preserve">Albemarle #1 </t>
  </si>
  <si>
    <t>Albemarle #2</t>
  </si>
  <si>
    <t>Albemarle #3</t>
  </si>
  <si>
    <t>Weighted average</t>
  </si>
  <si>
    <t>With Logistics</t>
  </si>
  <si>
    <t>Assumptions held in Cell Price forecast for Q3 2018 and beyond</t>
  </si>
  <si>
    <t>Year</t>
  </si>
  <si>
    <t>Quarter</t>
  </si>
  <si>
    <t>CY18/Q2 Li-OH Price</t>
    <phoneticPr fontId="2"/>
  </si>
  <si>
    <t>Li-OH Supplier</t>
    <phoneticPr fontId="2"/>
  </si>
  <si>
    <t>LioH price($)</t>
  </si>
  <si>
    <t>Purchase quantity
(㎏)</t>
  </si>
  <si>
    <t>FMC</t>
    <phoneticPr fontId="2"/>
  </si>
  <si>
    <t>ALB</t>
    <phoneticPr fontId="2"/>
  </si>
  <si>
    <t>天斉</t>
    <rPh sb="0" eb="1">
      <t>テン</t>
    </rPh>
    <rPh sb="1" eb="2">
      <t>サイ</t>
    </rPh>
    <phoneticPr fontId="2"/>
  </si>
  <si>
    <t>Gangfeng</t>
    <phoneticPr fontId="2"/>
  </si>
  <si>
    <t>PENA Demand (Cell)</t>
    <phoneticPr fontId="2"/>
  </si>
  <si>
    <t>PENA Demand (Li-OH/Kg)</t>
    <phoneticPr fontId="2"/>
  </si>
  <si>
    <t>PENA Li-OH Price (US$)</t>
    <phoneticPr fontId="2"/>
  </si>
  <si>
    <t>Suminoe Demand (M-Cell)</t>
    <phoneticPr fontId="2"/>
  </si>
  <si>
    <t>Suminoe Demand (Li-OH/Kg)</t>
    <phoneticPr fontId="2"/>
  </si>
  <si>
    <t>Suminoe Li-OH Price (US$)</t>
    <phoneticPr fontId="2"/>
  </si>
  <si>
    <t>Total Demand (Li-OH/kg)</t>
    <phoneticPr fontId="2"/>
  </si>
  <si>
    <t>Total Weighte Ave. Price (US$)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</si>
</sst>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\-yyyy"/>
    <numFmt numFmtId="166" formatCode="#,##0;&quot;▲ &quot;#,##0"/>
    <numFmt numFmtId="167" formatCode="0;;&quot;&quot;"/>
    <numFmt numFmtId="168" formatCode="0.0"/>
    <numFmt numFmtId="169" formatCode="#,##0.0;&quot;▲ &quot;#,##0.0"/>
    <numFmt numFmtId="170" formatCode="m/d;@"/>
    <numFmt numFmtId="171" formatCode="[$-409]mmm\-yy;@"/>
    <numFmt numFmtId="172" formatCode="#,##0.0_);[Red]\(#,##0.0\)"/>
    <numFmt numFmtId="173" formatCode="aaa"/>
    <numFmt numFmtId="174" formatCode="#,##0.000;[Red]\-#,##0.000"/>
    <numFmt numFmtId="175" formatCode="[$-409]d\-mmm;@"/>
    <numFmt numFmtId="176" formatCode="#,##0.000"/>
    <numFmt numFmtId="177" formatCode="_ * #,##0_ ;_ * \-#,##0_ ;_ * &quot;-&quot;_ ;_ @_ "/>
    <numFmt numFmtId="178" formatCode="#,##0.000000;[Red]\-#,##0.00000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color rgb="FF002060"/>
      <name val="Calibri Light"/>
      <family val="3"/>
      <charset val="128"/>
      <scheme val="major"/>
    </font>
    <font>
      <sz val="11"/>
      <color theme="1"/>
      <name val="ＭＳ Ｐゴシック"/>
      <family val="3"/>
      <charset val="128"/>
    </font>
    <font>
      <b/>
      <sz val="11"/>
      <color theme="1"/>
      <name val="Calibri Light"/>
      <family val="1"/>
      <scheme val="major"/>
    </font>
    <font>
      <b/>
      <i/>
      <sz val="11"/>
      <color rgb="FF0000FF"/>
      <name val="Calibri Light"/>
      <family val="1"/>
      <scheme val="major"/>
    </font>
    <font>
      <sz val="11"/>
      <color rgb="FFFF0000"/>
      <name val="Calibri"/>
      <family val="3"/>
      <charset val="128"/>
      <scheme val="minor"/>
    </font>
    <font>
      <sz val="11"/>
      <color theme="1"/>
      <name val="Calibri"/>
      <family val="2"/>
    </font>
    <font>
      <sz val="9"/>
      <color theme="1"/>
      <name val="ＭＳ Ｐゴシック"/>
      <family val="3"/>
      <charset val="128"/>
    </font>
    <font>
      <sz val="11"/>
      <color theme="1"/>
      <name val="Calibri Light"/>
      <family val="3"/>
      <charset val="128"/>
      <scheme val="maj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Courier New"/>
      <family val="3"/>
    </font>
  </fonts>
  <fills count="3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30" fillId="0" borderId="0"/>
    <xf numFmtId="38" fontId="30" fillId="0" borderId="0" applyFont="0" applyFill="0" applyBorder="0" applyAlignment="0" applyProtection="0"/>
    <xf numFmtId="0" fontId="30" fillId="0" borderId="0"/>
    <xf numFmtId="0" fontId="1" fillId="0" borderId="0"/>
    <xf numFmtId="175" fontId="1" fillId="0" borderId="0"/>
    <xf numFmtId="0" fontId="7" fillId="0" borderId="0">
      <alignment vertical="center"/>
    </xf>
  </cellStyleXfs>
  <cellXfs count="380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1" applyNumberFormat="1" applyFont="1"/>
    <xf numFmtId="164" fontId="5" fillId="0" borderId="0" xfId="0" applyNumberFormat="1" applyFont="1"/>
    <xf numFmtId="164" fontId="0" fillId="0" borderId="0" xfId="1" applyNumberFormat="1" applyFont="1"/>
    <xf numFmtId="0" fontId="2" fillId="3" borderId="0" xfId="0" applyFont="1" applyFill="1"/>
    <xf numFmtId="44" fontId="0" fillId="0" borderId="0" xfId="2" applyFont="1"/>
    <xf numFmtId="44" fontId="0" fillId="2" borderId="0" xfId="2" applyFont="1" applyFill="1"/>
    <xf numFmtId="44" fontId="0" fillId="0" borderId="0" xfId="0" applyNumberFormat="1"/>
    <xf numFmtId="0" fontId="7" fillId="0" borderId="0" xfId="3">
      <alignment vertical="center"/>
    </xf>
    <xf numFmtId="0" fontId="8" fillId="0" borderId="0" xfId="3" applyFont="1">
      <alignment vertical="center"/>
    </xf>
    <xf numFmtId="38" fontId="0" fillId="0" borderId="0" xfId="4" applyFont="1">
      <alignment vertical="center"/>
    </xf>
    <xf numFmtId="166" fontId="9" fillId="0" borderId="0" xfId="3" applyNumberFormat="1" applyFont="1">
      <alignment vertical="center"/>
    </xf>
    <xf numFmtId="167" fontId="10" fillId="0" borderId="0" xfId="3" applyNumberFormat="1" applyFont="1">
      <alignment vertical="center"/>
    </xf>
    <xf numFmtId="0" fontId="10" fillId="0" borderId="0" xfId="3" applyFont="1">
      <alignment vertical="center"/>
    </xf>
    <xf numFmtId="0" fontId="11" fillId="4" borderId="0" xfId="3" applyFont="1" applyFill="1">
      <alignment vertical="center"/>
    </xf>
    <xf numFmtId="0" fontId="12" fillId="4" borderId="0" xfId="3" applyFont="1" applyFill="1">
      <alignment vertic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166" fontId="7" fillId="0" borderId="0" xfId="3" applyNumberFormat="1">
      <alignment vertical="center"/>
    </xf>
    <xf numFmtId="0" fontId="7" fillId="0" borderId="1" xfId="3" applyBorder="1">
      <alignment vertical="center"/>
    </xf>
    <xf numFmtId="0" fontId="7" fillId="0" borderId="2" xfId="3" applyBorder="1">
      <alignment vertical="center"/>
    </xf>
    <xf numFmtId="0" fontId="7" fillId="0" borderId="3" xfId="3" applyBorder="1">
      <alignment vertical="center"/>
    </xf>
    <xf numFmtId="0" fontId="7" fillId="0" borderId="6" xfId="3" applyBorder="1">
      <alignment vertical="center"/>
    </xf>
    <xf numFmtId="0" fontId="7" fillId="0" borderId="7" xfId="3" applyBorder="1">
      <alignment vertical="center"/>
    </xf>
    <xf numFmtId="0" fontId="7" fillId="0" borderId="5" xfId="3" applyBorder="1" applyAlignment="1">
      <alignment horizontal="center" vertical="center"/>
    </xf>
    <xf numFmtId="0" fontId="7" fillId="0" borderId="7" xfId="3" applyBorder="1" applyAlignment="1">
      <alignment horizontal="center" vertical="center"/>
    </xf>
    <xf numFmtId="0" fontId="7" fillId="3" borderId="7" xfId="3" applyFill="1" applyBorder="1" applyAlignment="1">
      <alignment horizontal="center" vertical="center"/>
    </xf>
    <xf numFmtId="166" fontId="9" fillId="0" borderId="1" xfId="3" applyNumberFormat="1" applyFont="1" applyBorder="1">
      <alignment vertical="center"/>
    </xf>
    <xf numFmtId="167" fontId="10" fillId="0" borderId="4" xfId="3" applyNumberFormat="1" applyFont="1" applyBorder="1">
      <alignment vertical="center"/>
    </xf>
    <xf numFmtId="0" fontId="10" fillId="0" borderId="4" xfId="3" applyFont="1" applyBorder="1">
      <alignment vertical="center"/>
    </xf>
    <xf numFmtId="166" fontId="10" fillId="0" borderId="4" xfId="3" applyNumberFormat="1" applyFont="1" applyBorder="1">
      <alignment vertical="center"/>
    </xf>
    <xf numFmtId="0" fontId="10" fillId="0" borderId="2" xfId="3" applyFont="1" applyBorder="1">
      <alignment vertical="center"/>
    </xf>
    <xf numFmtId="167" fontId="10" fillId="0" borderId="2" xfId="3" applyNumberFormat="1" applyFont="1" applyBorder="1">
      <alignment vertical="center"/>
    </xf>
    <xf numFmtId="0" fontId="7" fillId="0" borderId="11" xfId="3" applyBorder="1" applyAlignment="1">
      <alignment horizontal="center" vertical="center"/>
    </xf>
    <xf numFmtId="0" fontId="7" fillId="0" borderId="12" xfId="3" applyBorder="1" applyAlignment="1">
      <alignment horizontal="center" vertical="center"/>
    </xf>
    <xf numFmtId="166" fontId="7" fillId="0" borderId="12" xfId="3" applyNumberFormat="1" applyBorder="1">
      <alignment vertical="center"/>
    </xf>
    <xf numFmtId="0" fontId="15" fillId="0" borderId="7" xfId="3" applyFont="1" applyBorder="1" applyAlignment="1">
      <alignment horizontal="center" vertical="center"/>
    </xf>
    <xf numFmtId="168" fontId="16" fillId="6" borderId="7" xfId="3" applyNumberFormat="1" applyFont="1" applyFill="1" applyBorder="1">
      <alignment vertical="center"/>
    </xf>
    <xf numFmtId="168" fontId="17" fillId="6" borderId="7" xfId="3" applyNumberFormat="1" applyFont="1" applyFill="1" applyBorder="1" applyAlignment="1">
      <alignment horizontal="right" vertical="center"/>
    </xf>
    <xf numFmtId="0" fontId="17" fillId="3" borderId="7" xfId="3" applyFont="1" applyFill="1" applyBorder="1" applyAlignment="1">
      <alignment horizontal="right" vertical="center"/>
    </xf>
    <xf numFmtId="0" fontId="16" fillId="6" borderId="7" xfId="3" applyFont="1" applyFill="1" applyBorder="1">
      <alignment vertical="center"/>
    </xf>
    <xf numFmtId="0" fontId="18" fillId="6" borderId="7" xfId="3" applyFont="1" applyFill="1" applyBorder="1">
      <alignment vertical="center"/>
    </xf>
    <xf numFmtId="0" fontId="19" fillId="6" borderId="7" xfId="3" applyFont="1" applyFill="1" applyBorder="1">
      <alignment vertical="center"/>
    </xf>
    <xf numFmtId="0" fontId="18" fillId="6" borderId="1" xfId="3" applyFont="1" applyFill="1" applyBorder="1">
      <alignment vertical="center"/>
    </xf>
    <xf numFmtId="168" fontId="3" fillId="7" borderId="0" xfId="0" applyNumberFormat="1" applyFont="1" applyFill="1"/>
    <xf numFmtId="168" fontId="3" fillId="3" borderId="0" xfId="0" applyNumberFormat="1" applyFont="1" applyFill="1"/>
    <xf numFmtId="168" fontId="0" fillId="7" borderId="0" xfId="0" applyNumberFormat="1" applyFill="1"/>
    <xf numFmtId="168" fontId="0" fillId="3" borderId="0" xfId="0" applyNumberFormat="1" applyFill="1"/>
    <xf numFmtId="168" fontId="7" fillId="0" borderId="0" xfId="3" applyNumberFormat="1">
      <alignment vertical="center"/>
    </xf>
    <xf numFmtId="166" fontId="7" fillId="0" borderId="13" xfId="3" applyNumberFormat="1" applyBorder="1">
      <alignment vertical="center"/>
    </xf>
    <xf numFmtId="0" fontId="20" fillId="4" borderId="7" xfId="3" applyFont="1" applyFill="1" applyBorder="1" applyAlignment="1">
      <alignment horizontal="center" vertical="center"/>
    </xf>
    <xf numFmtId="0" fontId="21" fillId="8" borderId="7" xfId="3" applyFont="1" applyFill="1" applyBorder="1">
      <alignment vertical="center"/>
    </xf>
    <xf numFmtId="168" fontId="16" fillId="9" borderId="7" xfId="3" applyNumberFormat="1" applyFont="1" applyFill="1" applyBorder="1">
      <alignment vertical="center"/>
    </xf>
    <xf numFmtId="40" fontId="16" fillId="9" borderId="7" xfId="4" applyNumberFormat="1" applyFont="1" applyFill="1" applyBorder="1">
      <alignment vertical="center"/>
    </xf>
    <xf numFmtId="38" fontId="18" fillId="9" borderId="7" xfId="4" applyFont="1" applyFill="1" applyBorder="1">
      <alignment vertical="center"/>
    </xf>
    <xf numFmtId="168" fontId="18" fillId="2" borderId="7" xfId="3" applyNumberFormat="1" applyFont="1" applyFill="1" applyBorder="1">
      <alignment vertical="center"/>
    </xf>
    <xf numFmtId="168" fontId="19" fillId="2" borderId="7" xfId="3" applyNumberFormat="1" applyFont="1" applyFill="1" applyBorder="1">
      <alignment vertical="center"/>
    </xf>
    <xf numFmtId="0" fontId="11" fillId="2" borderId="7" xfId="3" applyFont="1" applyFill="1" applyBorder="1">
      <alignment vertical="center"/>
    </xf>
    <xf numFmtId="0" fontId="11" fillId="2" borderId="1" xfId="3" applyFont="1" applyFill="1" applyBorder="1">
      <alignment vertical="center"/>
    </xf>
    <xf numFmtId="0" fontId="20" fillId="0" borderId="7" xfId="3" applyFont="1" applyBorder="1" applyAlignment="1">
      <alignment horizontal="center" vertical="center"/>
    </xf>
    <xf numFmtId="169" fontId="6" fillId="2" borderId="7" xfId="3" applyNumberFormat="1" applyFont="1" applyFill="1" applyBorder="1">
      <alignment vertical="center"/>
    </xf>
    <xf numFmtId="0" fontId="23" fillId="2" borderId="13" xfId="3" applyFont="1" applyFill="1" applyBorder="1">
      <alignment vertical="center"/>
    </xf>
    <xf numFmtId="0" fontId="23" fillId="2" borderId="6" xfId="3" applyFont="1" applyFill="1" applyBorder="1">
      <alignment vertical="center"/>
    </xf>
    <xf numFmtId="0" fontId="0" fillId="0" borderId="12" xfId="3" applyFont="1" applyBorder="1" applyAlignment="1">
      <alignment horizontal="center" vertical="center"/>
    </xf>
    <xf numFmtId="0" fontId="18" fillId="12" borderId="7" xfId="3" applyFont="1" applyFill="1" applyBorder="1">
      <alignment vertical="center"/>
    </xf>
    <xf numFmtId="0" fontId="18" fillId="12" borderId="1" xfId="3" applyFont="1" applyFill="1" applyBorder="1">
      <alignment vertical="center"/>
    </xf>
    <xf numFmtId="168" fontId="0" fillId="4" borderId="0" xfId="0" applyNumberFormat="1" applyFill="1"/>
    <xf numFmtId="168" fontId="0" fillId="13" borderId="0" xfId="0" applyNumberFormat="1" applyFill="1"/>
    <xf numFmtId="0" fontId="22" fillId="11" borderId="1" xfId="3" applyFont="1" applyFill="1" applyBorder="1">
      <alignment vertical="center"/>
    </xf>
    <xf numFmtId="0" fontId="22" fillId="11" borderId="4" xfId="3" applyFont="1" applyFill="1" applyBorder="1">
      <alignment vertical="center"/>
    </xf>
    <xf numFmtId="0" fontId="22" fillId="11" borderId="5" xfId="3" applyFont="1" applyFill="1" applyBorder="1">
      <alignment vertical="center"/>
    </xf>
    <xf numFmtId="0" fontId="22" fillId="10" borderId="1" xfId="3" applyFont="1" applyFill="1" applyBorder="1">
      <alignment vertical="center"/>
    </xf>
    <xf numFmtId="0" fontId="22" fillId="10" borderId="5" xfId="3" applyFont="1" applyFill="1" applyBorder="1">
      <alignment vertical="center"/>
    </xf>
    <xf numFmtId="0" fontId="22" fillId="11" borderId="1" xfId="3" applyFont="1" applyFill="1" applyBorder="1" applyAlignment="1">
      <alignment horizontal="left" vertical="center"/>
    </xf>
    <xf numFmtId="0" fontId="22" fillId="10" borderId="1" xfId="3" applyFont="1" applyFill="1" applyBorder="1" applyAlignment="1">
      <alignment horizontal="center" vertical="center"/>
    </xf>
    <xf numFmtId="0" fontId="22" fillId="10" borderId="4" xfId="3" applyFont="1" applyFill="1" applyBorder="1" applyAlignment="1">
      <alignment horizontal="center" vertical="center"/>
    </xf>
    <xf numFmtId="166" fontId="7" fillId="0" borderId="7" xfId="3" applyNumberFormat="1" applyBorder="1">
      <alignment vertical="center"/>
    </xf>
    <xf numFmtId="0" fontId="17" fillId="0" borderId="7" xfId="3" applyFont="1" applyBorder="1">
      <alignment vertical="center"/>
    </xf>
    <xf numFmtId="0" fontId="21" fillId="0" borderId="7" xfId="3" applyFont="1" applyBorder="1">
      <alignment vertical="center"/>
    </xf>
    <xf numFmtId="0" fontId="22" fillId="0" borderId="7" xfId="3" applyFont="1" applyBorder="1">
      <alignment vertical="center"/>
    </xf>
    <xf numFmtId="0" fontId="17" fillId="0" borderId="7" xfId="3" applyFont="1" applyBorder="1" applyAlignment="1">
      <alignment horizontal="right" vertical="center"/>
    </xf>
    <xf numFmtId="0" fontId="21" fillId="0" borderId="13" xfId="3" applyFont="1" applyBorder="1">
      <alignment vertical="center"/>
    </xf>
    <xf numFmtId="0" fontId="17" fillId="0" borderId="13" xfId="3" applyFont="1" applyBorder="1">
      <alignment vertical="center"/>
    </xf>
    <xf numFmtId="0" fontId="22" fillId="0" borderId="13" xfId="3" applyFont="1" applyBorder="1">
      <alignment vertical="center"/>
    </xf>
    <xf numFmtId="0" fontId="17" fillId="0" borderId="13" xfId="3" applyFont="1" applyBorder="1" applyAlignment="1">
      <alignment horizontal="right" vertical="center"/>
    </xf>
    <xf numFmtId="0" fontId="7" fillId="0" borderId="14" xfId="3" applyBorder="1">
      <alignment vertical="center"/>
    </xf>
    <xf numFmtId="0" fontId="7" fillId="0" borderId="13" xfId="3" applyBorder="1" applyAlignment="1">
      <alignment horizontal="center" vertical="center"/>
    </xf>
    <xf numFmtId="166" fontId="15" fillId="2" borderId="13" xfId="3" applyNumberFormat="1" applyFont="1" applyFill="1" applyBorder="1">
      <alignment vertical="center"/>
    </xf>
    <xf numFmtId="166" fontId="7" fillId="2" borderId="7" xfId="3" applyNumberFormat="1" applyFill="1" applyBorder="1">
      <alignment vertical="center"/>
    </xf>
    <xf numFmtId="166" fontId="7" fillId="2" borderId="13" xfId="3" applyNumberFormat="1" applyFill="1" applyBorder="1">
      <alignment vertical="center"/>
    </xf>
    <xf numFmtId="166" fontId="15" fillId="2" borderId="7" xfId="3" applyNumberFormat="1" applyFont="1" applyFill="1" applyBorder="1">
      <alignment vertical="center"/>
    </xf>
    <xf numFmtId="0" fontId="7" fillId="0" borderId="12" xfId="3" applyBorder="1">
      <alignment vertical="center"/>
    </xf>
    <xf numFmtId="166" fontId="15" fillId="0" borderId="13" xfId="3" applyNumberFormat="1" applyFont="1" applyBorder="1">
      <alignment vertical="center"/>
    </xf>
    <xf numFmtId="166" fontId="1" fillId="2" borderId="7" xfId="3" applyNumberFormat="1" applyFont="1" applyFill="1" applyBorder="1">
      <alignment vertical="center"/>
    </xf>
    <xf numFmtId="166" fontId="1" fillId="0" borderId="13" xfId="3" applyNumberFormat="1" applyFont="1" applyBorder="1">
      <alignment vertical="center"/>
    </xf>
    <xf numFmtId="166" fontId="1" fillId="2" borderId="13" xfId="3" applyNumberFormat="1" applyFont="1" applyFill="1" applyBorder="1">
      <alignment vertical="center"/>
    </xf>
    <xf numFmtId="166" fontId="20" fillId="2" borderId="13" xfId="3" applyNumberFormat="1" applyFont="1" applyFill="1" applyBorder="1">
      <alignment vertical="center"/>
    </xf>
    <xf numFmtId="166" fontId="20" fillId="2" borderId="7" xfId="3" applyNumberFormat="1" applyFont="1" applyFill="1" applyBorder="1">
      <alignment vertical="center"/>
    </xf>
    <xf numFmtId="0" fontId="7" fillId="0" borderId="15" xfId="3" applyBorder="1" applyAlignment="1">
      <alignment horizontal="center" vertical="center"/>
    </xf>
    <xf numFmtId="166" fontId="7" fillId="2" borderId="15" xfId="3" applyNumberFormat="1" applyFill="1" applyBorder="1">
      <alignment vertical="center"/>
    </xf>
    <xf numFmtId="166" fontId="7" fillId="14" borderId="13" xfId="3" applyNumberFormat="1" applyFill="1" applyBorder="1">
      <alignment vertical="center"/>
    </xf>
    <xf numFmtId="166" fontId="0" fillId="2" borderId="13" xfId="3" applyNumberFormat="1" applyFont="1" applyFill="1" applyBorder="1">
      <alignment vertical="center"/>
    </xf>
    <xf numFmtId="166" fontId="7" fillId="2" borderId="16" xfId="3" applyNumberFormat="1" applyFill="1" applyBorder="1">
      <alignment vertical="center"/>
    </xf>
    <xf numFmtId="166" fontId="7" fillId="2" borderId="14" xfId="3" applyNumberFormat="1" applyFill="1" applyBorder="1">
      <alignment vertical="center"/>
    </xf>
    <xf numFmtId="166" fontId="7" fillId="2" borderId="1" xfId="3" applyNumberFormat="1" applyFill="1" applyBorder="1">
      <alignment vertical="center"/>
    </xf>
    <xf numFmtId="166" fontId="7" fillId="2" borderId="17" xfId="3" applyNumberFormat="1" applyFill="1" applyBorder="1">
      <alignment vertical="center"/>
    </xf>
    <xf numFmtId="166" fontId="7" fillId="2" borderId="18" xfId="3" applyNumberFormat="1" applyFill="1" applyBorder="1">
      <alignment vertical="center"/>
    </xf>
    <xf numFmtId="166" fontId="7" fillId="2" borderId="19" xfId="3" applyNumberFormat="1" applyFill="1" applyBorder="1">
      <alignment vertical="center"/>
    </xf>
    <xf numFmtId="166" fontId="7" fillId="2" borderId="20" xfId="3" applyNumberFormat="1" applyFill="1" applyBorder="1">
      <alignment vertical="center"/>
    </xf>
    <xf numFmtId="166" fontId="7" fillId="2" borderId="21" xfId="3" applyNumberFormat="1" applyFill="1" applyBorder="1">
      <alignment vertical="center"/>
    </xf>
    <xf numFmtId="166" fontId="7" fillId="2" borderId="12" xfId="3" applyNumberFormat="1" applyFill="1" applyBorder="1">
      <alignment vertical="center"/>
    </xf>
    <xf numFmtId="0" fontId="7" fillId="0" borderId="13" xfId="3" applyBorder="1">
      <alignment vertical="center"/>
    </xf>
    <xf numFmtId="166" fontId="7" fillId="0" borderId="16" xfId="3" applyNumberFormat="1" applyBorder="1">
      <alignment vertical="center"/>
    </xf>
    <xf numFmtId="0" fontId="0" fillId="0" borderId="7" xfId="3" applyFont="1" applyBorder="1" applyAlignment="1">
      <alignment horizontal="center" vertical="center"/>
    </xf>
    <xf numFmtId="0" fontId="0" fillId="0" borderId="14" xfId="3" applyFont="1" applyBorder="1" applyAlignment="1">
      <alignment horizontal="center" vertical="center"/>
    </xf>
    <xf numFmtId="0" fontId="0" fillId="2" borderId="5" xfId="3" applyFont="1" applyFill="1" applyBorder="1" applyAlignment="1">
      <alignment horizontal="left" vertical="center"/>
    </xf>
    <xf numFmtId="168" fontId="17" fillId="0" borderId="7" xfId="3" applyNumberFormat="1" applyFont="1" applyBorder="1">
      <alignment vertical="center"/>
    </xf>
    <xf numFmtId="168" fontId="17" fillId="0" borderId="7" xfId="4" applyNumberFormat="1" applyFont="1" applyBorder="1">
      <alignment vertical="center"/>
    </xf>
    <xf numFmtId="0" fontId="24" fillId="15" borderId="5" xfId="3" applyFont="1" applyFill="1" applyBorder="1" applyAlignment="1">
      <alignment horizontal="left" vertical="center"/>
    </xf>
    <xf numFmtId="0" fontId="7" fillId="16" borderId="5" xfId="3" applyFill="1" applyBorder="1" applyAlignment="1">
      <alignment horizontal="center" vertical="center"/>
    </xf>
    <xf numFmtId="166" fontId="7" fillId="17" borderId="7" xfId="3" applyNumberFormat="1" applyFill="1" applyBorder="1">
      <alignment vertical="center"/>
    </xf>
    <xf numFmtId="166" fontId="7" fillId="16" borderId="7" xfId="3" applyNumberFormat="1" applyFill="1" applyBorder="1">
      <alignment vertical="center"/>
    </xf>
    <xf numFmtId="38" fontId="0" fillId="17" borderId="7" xfId="4" applyFont="1" applyFill="1" applyBorder="1">
      <alignment vertical="center"/>
    </xf>
    <xf numFmtId="0" fontId="7" fillId="0" borderId="6" xfId="3" applyBorder="1" applyAlignment="1">
      <alignment horizontal="center" vertical="center"/>
    </xf>
    <xf numFmtId="0" fontId="0" fillId="16" borderId="5" xfId="3" applyFont="1" applyFill="1" applyBorder="1" applyAlignment="1">
      <alignment horizontal="center" vertical="center"/>
    </xf>
    <xf numFmtId="0" fontId="7" fillId="0" borderId="0" xfId="3" applyAlignment="1">
      <alignment horizontal="center" vertical="center"/>
    </xf>
    <xf numFmtId="0" fontId="0" fillId="4" borderId="0" xfId="3" applyFont="1" applyFill="1" applyAlignment="1">
      <alignment horizontal="center" vertical="center"/>
    </xf>
    <xf numFmtId="166" fontId="7" fillId="4" borderId="0" xfId="3" applyNumberFormat="1" applyFill="1">
      <alignment vertical="center"/>
    </xf>
    <xf numFmtId="0" fontId="7" fillId="4" borderId="0" xfId="3" applyFill="1" applyAlignment="1">
      <alignment horizontal="center" vertical="center"/>
    </xf>
    <xf numFmtId="0" fontId="7" fillId="4" borderId="0" xfId="3" applyFill="1">
      <alignment vertical="center"/>
    </xf>
    <xf numFmtId="0" fontId="7" fillId="0" borderId="4" xfId="3" applyBorder="1">
      <alignment vertical="center"/>
    </xf>
    <xf numFmtId="0" fontId="0" fillId="3" borderId="0" xfId="0" applyFill="1"/>
    <xf numFmtId="43" fontId="0" fillId="3" borderId="0" xfId="1" applyFont="1" applyFill="1"/>
    <xf numFmtId="4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0" fontId="0" fillId="5" borderId="0" xfId="0" applyNumberFormat="1" applyFill="1" applyAlignment="1">
      <alignment horizontal="center"/>
    </xf>
    <xf numFmtId="170" fontId="0" fillId="0" borderId="0" xfId="0" applyNumberFormat="1"/>
    <xf numFmtId="3" fontId="0" fillId="5" borderId="0" xfId="0" applyNumberFormat="1" applyFill="1"/>
    <xf numFmtId="3" fontId="2" fillId="0" borderId="0" xfId="0" applyNumberFormat="1" applyFont="1"/>
    <xf numFmtId="3" fontId="0" fillId="5" borderId="0" xfId="0" applyNumberForma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" fontId="0" fillId="0" borderId="0" xfId="0" applyNumberFormat="1" applyAlignment="1">
      <alignment horizontal="right"/>
    </xf>
    <xf numFmtId="164" fontId="0" fillId="5" borderId="0" xfId="1" applyNumberFormat="1" applyFont="1" applyFill="1"/>
    <xf numFmtId="164" fontId="0" fillId="0" borderId="0" xfId="0" applyNumberFormat="1"/>
    <xf numFmtId="164" fontId="1" fillId="0" borderId="0" xfId="1" applyNumberFormat="1"/>
    <xf numFmtId="38" fontId="0" fillId="0" borderId="0" xfId="0" applyNumberFormat="1"/>
    <xf numFmtId="3" fontId="0" fillId="0" borderId="0" xfId="0" applyNumberFormat="1"/>
    <xf numFmtId="164" fontId="0" fillId="0" borderId="0" xfId="1" applyNumberFormat="1" applyFont="1" applyAlignment="1">
      <alignment horizontal="center"/>
    </xf>
    <xf numFmtId="38" fontId="29" fillId="0" borderId="0" xfId="0" applyNumberFormat="1" applyFont="1" applyAlignment="1">
      <alignment horizontal="center" vertical="center"/>
    </xf>
    <xf numFmtId="17" fontId="0" fillId="0" borderId="0" xfId="0" applyNumberFormat="1"/>
    <xf numFmtId="44" fontId="0" fillId="3" borderId="0" xfId="2" applyFont="1" applyFill="1"/>
    <xf numFmtId="171" fontId="2" fillId="0" borderId="0" xfId="0" applyNumberFormat="1" applyFont="1"/>
    <xf numFmtId="16" fontId="0" fillId="0" borderId="0" xfId="0" applyNumberFormat="1"/>
    <xf numFmtId="170" fontId="30" fillId="0" borderId="8" xfId="5" applyNumberFormat="1" applyBorder="1" applyAlignment="1">
      <alignment horizontal="left" vertical="center"/>
    </xf>
    <xf numFmtId="0" fontId="31" fillId="0" borderId="10" xfId="5" applyFont="1" applyBorder="1" applyAlignment="1">
      <alignment horizontal="center" vertical="center"/>
    </xf>
    <xf numFmtId="170" fontId="31" fillId="0" borderId="8" xfId="5" applyNumberFormat="1" applyFont="1" applyBorder="1" applyAlignment="1">
      <alignment horizontal="left" vertical="center"/>
    </xf>
    <xf numFmtId="170" fontId="32" fillId="0" borderId="28" xfId="5" applyNumberFormat="1" applyFont="1" applyBorder="1" applyAlignment="1">
      <alignment horizontal="center" vertical="center"/>
    </xf>
    <xf numFmtId="0" fontId="32" fillId="0" borderId="29" xfId="5" applyFont="1" applyBorder="1" applyAlignment="1">
      <alignment horizontal="center" vertical="center"/>
    </xf>
    <xf numFmtId="0" fontId="32" fillId="0" borderId="30" xfId="5" applyFont="1" applyBorder="1" applyAlignment="1">
      <alignment horizontal="center" vertical="center" wrapText="1"/>
    </xf>
    <xf numFmtId="0" fontId="32" fillId="0" borderId="31" xfId="5" applyFont="1" applyBorder="1" applyAlignment="1">
      <alignment horizontal="center" vertical="center" wrapText="1"/>
    </xf>
    <xf numFmtId="0" fontId="32" fillId="0" borderId="32" xfId="5" applyFont="1" applyBorder="1" applyAlignment="1">
      <alignment horizontal="center" vertical="center" wrapText="1"/>
    </xf>
    <xf numFmtId="38" fontId="32" fillId="0" borderId="33" xfId="6" applyFont="1" applyBorder="1" applyAlignment="1">
      <alignment horizontal="center" vertical="center" wrapText="1" shrinkToFit="1"/>
    </xf>
    <xf numFmtId="38" fontId="32" fillId="0" borderId="33" xfId="6" applyFont="1" applyBorder="1" applyAlignment="1">
      <alignment horizontal="center" vertical="center" wrapText="1"/>
    </xf>
    <xf numFmtId="38" fontId="32" fillId="0" borderId="34" xfId="6" applyFont="1" applyBorder="1" applyAlignment="1">
      <alignment horizontal="center" vertical="center"/>
    </xf>
    <xf numFmtId="0" fontId="32" fillId="0" borderId="24" xfId="5" applyFont="1" applyBorder="1" applyAlignment="1">
      <alignment horizontal="center" vertical="center" wrapText="1"/>
    </xf>
    <xf numFmtId="0" fontId="32" fillId="0" borderId="35" xfId="5" applyFont="1" applyBorder="1" applyAlignment="1">
      <alignment horizontal="center" vertical="center" wrapText="1"/>
    </xf>
    <xf numFmtId="0" fontId="32" fillId="0" borderId="8" xfId="5" applyFont="1" applyBorder="1" applyAlignment="1">
      <alignment horizontal="center" vertical="center" wrapText="1"/>
    </xf>
    <xf numFmtId="172" fontId="32" fillId="18" borderId="36" xfId="5" applyNumberFormat="1" applyFont="1" applyFill="1" applyBorder="1" applyAlignment="1">
      <alignment horizontal="center" vertical="center" wrapText="1"/>
    </xf>
    <xf numFmtId="0" fontId="32" fillId="0" borderId="37" xfId="5" applyFont="1" applyBorder="1" applyAlignment="1">
      <alignment horizontal="center" vertical="center" wrapText="1"/>
    </xf>
    <xf numFmtId="0" fontId="32" fillId="19" borderId="36" xfId="5" applyFont="1" applyFill="1" applyBorder="1" applyAlignment="1">
      <alignment horizontal="center" vertical="center" wrapText="1" shrinkToFit="1"/>
    </xf>
    <xf numFmtId="0" fontId="32" fillId="20" borderId="35" xfId="5" applyFont="1" applyFill="1" applyBorder="1" applyAlignment="1">
      <alignment horizontal="center" vertical="center" wrapText="1"/>
    </xf>
    <xf numFmtId="0" fontId="32" fillId="21" borderId="35" xfId="5" applyFont="1" applyFill="1" applyBorder="1" applyAlignment="1">
      <alignment horizontal="center" vertical="center"/>
    </xf>
    <xf numFmtId="0" fontId="32" fillId="0" borderId="9" xfId="5" applyFont="1" applyBorder="1" applyAlignment="1">
      <alignment horizontal="center" vertical="center" wrapText="1"/>
    </xf>
    <xf numFmtId="0" fontId="32" fillId="0" borderId="37" xfId="5" applyFont="1" applyBorder="1" applyAlignment="1">
      <alignment horizontal="center" vertical="center"/>
    </xf>
    <xf numFmtId="0" fontId="32" fillId="22" borderId="35" xfId="5" applyFont="1" applyFill="1" applyBorder="1" applyAlignment="1">
      <alignment horizontal="center" vertical="center"/>
    </xf>
    <xf numFmtId="40" fontId="13" fillId="0" borderId="38" xfId="4" applyNumberFormat="1" applyFont="1" applyBorder="1">
      <alignment vertical="center"/>
    </xf>
    <xf numFmtId="40" fontId="13" fillId="0" borderId="39" xfId="4" applyNumberFormat="1" applyFont="1" applyBorder="1">
      <alignment vertical="center"/>
    </xf>
    <xf numFmtId="40" fontId="13" fillId="0" borderId="40" xfId="4" applyNumberFormat="1" applyFont="1" applyBorder="1">
      <alignment vertical="center"/>
    </xf>
    <xf numFmtId="40" fontId="13" fillId="0" borderId="35" xfId="4" applyNumberFormat="1" applyFont="1" applyBorder="1">
      <alignment vertical="center"/>
    </xf>
    <xf numFmtId="40" fontId="13" fillId="0" borderId="37" xfId="4" applyNumberFormat="1" applyFont="1" applyBorder="1">
      <alignment vertical="center"/>
    </xf>
    <xf numFmtId="40" fontId="13" fillId="0" borderId="30" xfId="4" applyNumberFormat="1" applyFont="1" applyBorder="1">
      <alignment vertical="center"/>
    </xf>
    <xf numFmtId="40" fontId="13" fillId="0" borderId="9" xfId="4" applyNumberFormat="1" applyFont="1" applyBorder="1">
      <alignment vertical="center"/>
    </xf>
    <xf numFmtId="40" fontId="13" fillId="18" borderId="35" xfId="4" applyNumberFormat="1" applyFont="1" applyFill="1" applyBorder="1">
      <alignment vertical="center"/>
    </xf>
    <xf numFmtId="40" fontId="13" fillId="18" borderId="36" xfId="4" applyNumberFormat="1" applyFont="1" applyFill="1" applyBorder="1">
      <alignment vertical="center"/>
    </xf>
    <xf numFmtId="40" fontId="13" fillId="19" borderId="35" xfId="4" applyNumberFormat="1" applyFont="1" applyFill="1" applyBorder="1">
      <alignment vertical="center"/>
    </xf>
    <xf numFmtId="40" fontId="13" fillId="20" borderId="35" xfId="4" applyNumberFormat="1" applyFont="1" applyFill="1" applyBorder="1">
      <alignment vertical="center"/>
    </xf>
    <xf numFmtId="40" fontId="13" fillId="0" borderId="41" xfId="4" applyNumberFormat="1" applyFont="1" applyBorder="1">
      <alignment vertical="center"/>
    </xf>
    <xf numFmtId="40" fontId="13" fillId="21" borderId="16" xfId="4" applyNumberFormat="1" applyFont="1" applyFill="1" applyBorder="1">
      <alignment vertical="center"/>
    </xf>
    <xf numFmtId="40" fontId="13" fillId="0" borderId="42" xfId="4" applyNumberFormat="1" applyFont="1" applyBorder="1">
      <alignment vertical="center"/>
    </xf>
    <xf numFmtId="40" fontId="13" fillId="22" borderId="16" xfId="4" applyNumberFormat="1" applyFont="1" applyFill="1" applyBorder="1">
      <alignment vertical="center"/>
    </xf>
    <xf numFmtId="170" fontId="33" fillId="0" borderId="43" xfId="3" applyNumberFormat="1" applyFont="1" applyBorder="1">
      <alignment vertical="center"/>
    </xf>
    <xf numFmtId="173" fontId="30" fillId="0" borderId="44" xfId="7" applyNumberFormat="1" applyBorder="1" applyAlignment="1">
      <alignment horizontal="center" vertical="center"/>
    </xf>
    <xf numFmtId="40" fontId="0" fillId="0" borderId="45" xfId="4" applyNumberFormat="1" applyFont="1" applyBorder="1">
      <alignment vertical="center"/>
    </xf>
    <xf numFmtId="40" fontId="0" fillId="0" borderId="46" xfId="4" applyNumberFormat="1" applyFont="1" applyBorder="1">
      <alignment vertical="center"/>
    </xf>
    <xf numFmtId="40" fontId="0" fillId="0" borderId="47" xfId="4" applyNumberFormat="1" applyFont="1" applyBorder="1">
      <alignment vertical="center"/>
    </xf>
    <xf numFmtId="40" fontId="0" fillId="0" borderId="13" xfId="4" applyNumberFormat="1" applyFont="1" applyBorder="1">
      <alignment vertical="center"/>
    </xf>
    <xf numFmtId="40" fontId="0" fillId="0" borderId="44" xfId="4" applyNumberFormat="1" applyFont="1" applyBorder="1">
      <alignment vertical="center"/>
    </xf>
    <xf numFmtId="40" fontId="0" fillId="0" borderId="43" xfId="4" applyNumberFormat="1" applyFont="1" applyBorder="1">
      <alignment vertical="center"/>
    </xf>
    <xf numFmtId="40" fontId="0" fillId="0" borderId="48" xfId="4" applyNumberFormat="1" applyFont="1" applyBorder="1">
      <alignment vertical="center"/>
    </xf>
    <xf numFmtId="40" fontId="0" fillId="18" borderId="13" xfId="4" applyNumberFormat="1" applyFont="1" applyFill="1" applyBorder="1">
      <alignment vertical="center"/>
    </xf>
    <xf numFmtId="40" fontId="0" fillId="18" borderId="6" xfId="4" applyNumberFormat="1" applyFont="1" applyFill="1" applyBorder="1">
      <alignment vertical="center"/>
    </xf>
    <xf numFmtId="40" fontId="0" fillId="19" borderId="13" xfId="4" applyNumberFormat="1" applyFont="1" applyFill="1" applyBorder="1">
      <alignment vertical="center"/>
    </xf>
    <xf numFmtId="40" fontId="0" fillId="20" borderId="13" xfId="4" applyNumberFormat="1" applyFont="1" applyFill="1" applyBorder="1">
      <alignment vertical="center"/>
    </xf>
    <xf numFmtId="40" fontId="0" fillId="21" borderId="13" xfId="4" applyNumberFormat="1" applyFont="1" applyFill="1" applyBorder="1">
      <alignment vertical="center"/>
    </xf>
    <xf numFmtId="40" fontId="0" fillId="22" borderId="13" xfId="4" applyNumberFormat="1" applyFont="1" applyFill="1" applyBorder="1">
      <alignment vertical="center"/>
    </xf>
    <xf numFmtId="40" fontId="0" fillId="0" borderId="5" xfId="4" applyNumberFormat="1" applyFont="1" applyBorder="1">
      <alignment vertical="center"/>
    </xf>
    <xf numFmtId="40" fontId="0" fillId="0" borderId="49" xfId="4" applyNumberFormat="1" applyFont="1" applyBorder="1">
      <alignment vertical="center"/>
    </xf>
    <xf numFmtId="40" fontId="0" fillId="0" borderId="50" xfId="4" applyNumberFormat="1" applyFont="1" applyBorder="1">
      <alignment vertical="center"/>
    </xf>
    <xf numFmtId="40" fontId="0" fillId="0" borderId="7" xfId="4" applyNumberFormat="1" applyFont="1" applyBorder="1">
      <alignment vertical="center"/>
    </xf>
    <xf numFmtId="40" fontId="0" fillId="0" borderId="19" xfId="4" applyNumberFormat="1" applyFont="1" applyBorder="1">
      <alignment vertical="center"/>
    </xf>
    <xf numFmtId="40" fontId="0" fillId="0" borderId="51" xfId="4" applyNumberFormat="1" applyFont="1" applyBorder="1">
      <alignment vertical="center"/>
    </xf>
    <xf numFmtId="40" fontId="0" fillId="0" borderId="4" xfId="4" applyNumberFormat="1" applyFont="1" applyBorder="1">
      <alignment vertical="center"/>
    </xf>
    <xf numFmtId="40" fontId="0" fillId="18" borderId="7" xfId="4" applyNumberFormat="1" applyFont="1" applyFill="1" applyBorder="1">
      <alignment vertical="center"/>
    </xf>
    <xf numFmtId="40" fontId="0" fillId="18" borderId="1" xfId="4" applyNumberFormat="1" applyFont="1" applyFill="1" applyBorder="1">
      <alignment vertical="center"/>
    </xf>
    <xf numFmtId="40" fontId="0" fillId="19" borderId="7" xfId="4" applyNumberFormat="1" applyFont="1" applyFill="1" applyBorder="1">
      <alignment vertical="center"/>
    </xf>
    <xf numFmtId="40" fontId="0" fillId="20" borderId="7" xfId="4" applyNumberFormat="1" applyFont="1" applyFill="1" applyBorder="1">
      <alignment vertical="center"/>
    </xf>
    <xf numFmtId="40" fontId="0" fillId="21" borderId="7" xfId="4" applyNumberFormat="1" applyFont="1" applyFill="1" applyBorder="1">
      <alignment vertical="center"/>
    </xf>
    <xf numFmtId="40" fontId="0" fillId="22" borderId="7" xfId="4" applyNumberFormat="1" applyFont="1" applyFill="1" applyBorder="1">
      <alignment vertical="center"/>
    </xf>
    <xf numFmtId="40" fontId="0" fillId="0" borderId="3" xfId="4" applyNumberFormat="1" applyFont="1" applyBorder="1">
      <alignment vertical="center"/>
    </xf>
    <xf numFmtId="40" fontId="0" fillId="0" borderId="52" xfId="4" applyNumberFormat="1" applyFont="1" applyBorder="1">
      <alignment vertical="center"/>
    </xf>
    <xf numFmtId="40" fontId="0" fillId="0" borderId="53" xfId="4" applyNumberFormat="1" applyFont="1" applyBorder="1">
      <alignment vertical="center"/>
    </xf>
    <xf numFmtId="40" fontId="0" fillId="0" borderId="14" xfId="4" applyNumberFormat="1" applyFont="1" applyBorder="1">
      <alignment vertical="center"/>
    </xf>
    <xf numFmtId="40" fontId="0" fillId="0" borderId="54" xfId="4" applyNumberFormat="1" applyFont="1" applyBorder="1">
      <alignment vertical="center"/>
    </xf>
    <xf numFmtId="40" fontId="0" fillId="0" borderId="55" xfId="4" applyNumberFormat="1" applyFont="1" applyBorder="1">
      <alignment vertical="center"/>
    </xf>
    <xf numFmtId="40" fontId="0" fillId="0" borderId="2" xfId="4" applyNumberFormat="1" applyFont="1" applyBorder="1">
      <alignment vertical="center"/>
    </xf>
    <xf numFmtId="40" fontId="0" fillId="18" borderId="14" xfId="4" applyNumberFormat="1" applyFont="1" applyFill="1" applyBorder="1">
      <alignment vertical="center"/>
    </xf>
    <xf numFmtId="40" fontId="0" fillId="18" borderId="56" xfId="4" applyNumberFormat="1" applyFont="1" applyFill="1" applyBorder="1">
      <alignment vertical="center"/>
    </xf>
    <xf numFmtId="40" fontId="0" fillId="19" borderId="14" xfId="4" applyNumberFormat="1" applyFont="1" applyFill="1" applyBorder="1">
      <alignment vertical="center"/>
    </xf>
    <xf numFmtId="40" fontId="0" fillId="20" borderId="14" xfId="4" applyNumberFormat="1" applyFont="1" applyFill="1" applyBorder="1">
      <alignment vertical="center"/>
    </xf>
    <xf numFmtId="40" fontId="0" fillId="21" borderId="14" xfId="4" applyNumberFormat="1" applyFont="1" applyFill="1" applyBorder="1">
      <alignment vertical="center"/>
    </xf>
    <xf numFmtId="40" fontId="0" fillId="22" borderId="14" xfId="4" applyNumberFormat="1" applyFont="1" applyFill="1" applyBorder="1">
      <alignment vertical="center"/>
    </xf>
    <xf numFmtId="40" fontId="0" fillId="18" borderId="11" xfId="4" applyNumberFormat="1" applyFont="1" applyFill="1" applyBorder="1">
      <alignment vertical="center"/>
    </xf>
    <xf numFmtId="40" fontId="30" fillId="0" borderId="15" xfId="4" applyNumberFormat="1" applyFont="1" applyBorder="1" applyAlignment="1">
      <alignment horizontal="right" vertical="center"/>
    </xf>
    <xf numFmtId="40" fontId="7" fillId="19" borderId="7" xfId="4" applyNumberFormat="1" applyFill="1" applyBorder="1">
      <alignment vertical="center"/>
    </xf>
    <xf numFmtId="40" fontId="15" fillId="19" borderId="7" xfId="4" applyNumberFormat="1" applyFont="1" applyFill="1" applyBorder="1">
      <alignment vertical="center"/>
    </xf>
    <xf numFmtId="170" fontId="33" fillId="0" borderId="51" xfId="3" applyNumberFormat="1" applyFont="1" applyBorder="1">
      <alignment vertical="center"/>
    </xf>
    <xf numFmtId="173" fontId="30" fillId="0" borderId="19" xfId="7" applyNumberFormat="1" applyBorder="1" applyAlignment="1">
      <alignment horizontal="center" vertical="center"/>
    </xf>
    <xf numFmtId="170" fontId="33" fillId="0" borderId="55" xfId="3" applyNumberFormat="1" applyFont="1" applyBorder="1">
      <alignment vertical="center"/>
    </xf>
    <xf numFmtId="173" fontId="30" fillId="0" borderId="54" xfId="7" applyNumberFormat="1" applyBorder="1" applyAlignment="1">
      <alignment horizontal="center" vertical="center"/>
    </xf>
    <xf numFmtId="40" fontId="0" fillId="4" borderId="51" xfId="4" applyNumberFormat="1" applyFont="1" applyFill="1" applyBorder="1">
      <alignment vertical="center"/>
    </xf>
    <xf numFmtId="174" fontId="0" fillId="0" borderId="54" xfId="4" applyNumberFormat="1" applyFont="1" applyBorder="1">
      <alignment vertical="center"/>
    </xf>
    <xf numFmtId="40" fontId="13" fillId="21" borderId="14" xfId="4" applyNumberFormat="1" applyFont="1" applyFill="1" applyBorder="1">
      <alignment vertical="center"/>
    </xf>
    <xf numFmtId="40" fontId="13" fillId="22" borderId="14" xfId="4" applyNumberFormat="1" applyFont="1" applyFill="1" applyBorder="1">
      <alignment vertical="center"/>
    </xf>
    <xf numFmtId="40" fontId="13" fillId="0" borderId="51" xfId="4" applyNumberFormat="1" applyFont="1" applyBorder="1">
      <alignment vertical="center"/>
    </xf>
    <xf numFmtId="40" fontId="13" fillId="0" borderId="5" xfId="4" applyNumberFormat="1" applyFont="1" applyBorder="1">
      <alignment vertical="center"/>
    </xf>
    <xf numFmtId="40" fontId="0" fillId="23" borderId="7" xfId="4" applyNumberFormat="1" applyFont="1" applyFill="1" applyBorder="1">
      <alignment vertical="center"/>
    </xf>
    <xf numFmtId="40" fontId="13" fillId="4" borderId="35" xfId="4" applyNumberFormat="1" applyFont="1" applyFill="1" applyBorder="1">
      <alignment vertical="center"/>
    </xf>
    <xf numFmtId="40" fontId="0" fillId="4" borderId="13" xfId="4" applyNumberFormat="1" applyFont="1" applyFill="1" applyBorder="1">
      <alignment vertical="center"/>
    </xf>
    <xf numFmtId="40" fontId="7" fillId="0" borderId="0" xfId="3" applyNumberFormat="1">
      <alignment vertical="center"/>
    </xf>
    <xf numFmtId="40" fontId="7" fillId="0" borderId="57" xfId="3" applyNumberFormat="1" applyBorder="1">
      <alignment vertical="center"/>
    </xf>
    <xf numFmtId="14" fontId="7" fillId="0" borderId="0" xfId="3" applyNumberFormat="1">
      <alignment vertical="center"/>
    </xf>
    <xf numFmtId="40" fontId="0" fillId="0" borderId="0" xfId="0" applyNumberFormat="1"/>
    <xf numFmtId="0" fontId="2" fillId="24" borderId="58" xfId="0" applyFont="1" applyFill="1" applyBorder="1"/>
    <xf numFmtId="14" fontId="2" fillId="24" borderId="58" xfId="0" applyNumberFormat="1" applyFont="1" applyFill="1" applyBorder="1"/>
    <xf numFmtId="0" fontId="2" fillId="0" borderId="58" xfId="0" applyFont="1" applyBorder="1" applyAlignment="1">
      <alignment horizontal="left"/>
    </xf>
    <xf numFmtId="3" fontId="2" fillId="0" borderId="58" xfId="0" applyNumberFormat="1" applyFont="1" applyBorder="1"/>
    <xf numFmtId="0" fontId="0" fillId="0" borderId="0" xfId="0" applyAlignment="1">
      <alignment horizontal="left" indent="1"/>
    </xf>
    <xf numFmtId="0" fontId="2" fillId="24" borderId="59" xfId="0" applyFont="1" applyFill="1" applyBorder="1" applyAlignment="1">
      <alignment horizontal="left"/>
    </xf>
    <xf numFmtId="3" fontId="2" fillId="24" borderId="59" xfId="0" applyNumberFormat="1" applyFont="1" applyFill="1" applyBorder="1"/>
    <xf numFmtId="4" fontId="0" fillId="0" borderId="0" xfId="0" applyNumberFormat="1"/>
    <xf numFmtId="0" fontId="1" fillId="0" borderId="0" xfId="8"/>
    <xf numFmtId="0" fontId="0" fillId="0" borderId="0" xfId="8" applyFont="1"/>
    <xf numFmtId="44" fontId="1" fillId="3" borderId="0" xfId="9" applyNumberFormat="1" applyFill="1"/>
    <xf numFmtId="175" fontId="1" fillId="3" borderId="0" xfId="9" applyFill="1"/>
    <xf numFmtId="43" fontId="1" fillId="3" borderId="0" xfId="9" applyNumberFormat="1" applyFill="1"/>
    <xf numFmtId="0" fontId="1" fillId="3" borderId="0" xfId="8" applyFill="1"/>
    <xf numFmtId="43" fontId="1" fillId="0" borderId="0" xfId="8" applyNumberFormat="1"/>
    <xf numFmtId="175" fontId="1" fillId="0" borderId="0" xfId="9"/>
    <xf numFmtId="44" fontId="1" fillId="0" borderId="0" xfId="9" applyNumberFormat="1"/>
    <xf numFmtId="175" fontId="5" fillId="0" borderId="0" xfId="9" applyFont="1"/>
    <xf numFmtId="165" fontId="2" fillId="0" borderId="0" xfId="9" applyNumberFormat="1" applyFont="1"/>
    <xf numFmtId="175" fontId="2" fillId="0" borderId="0" xfId="9" applyFont="1"/>
    <xf numFmtId="175" fontId="4" fillId="0" borderId="0" xfId="9" applyFont="1"/>
    <xf numFmtId="175" fontId="2" fillId="3" borderId="0" xfId="9" applyFont="1" applyFill="1"/>
    <xf numFmtId="0" fontId="2" fillId="0" borderId="0" xfId="8" applyFont="1"/>
    <xf numFmtId="164" fontId="5" fillId="0" borderId="0" xfId="9" applyNumberFormat="1" applyFont="1"/>
    <xf numFmtId="14" fontId="34" fillId="0" borderId="0" xfId="0" applyNumberFormat="1" applyFont="1"/>
    <xf numFmtId="0" fontId="35" fillId="0" borderId="0" xfId="0" applyFont="1"/>
    <xf numFmtId="0" fontId="36" fillId="0" borderId="0" xfId="0" applyFont="1" applyAlignment="1">
      <alignment vertical="center"/>
    </xf>
    <xf numFmtId="44" fontId="1" fillId="0" borderId="0" xfId="2"/>
    <xf numFmtId="10" fontId="36" fillId="0" borderId="0" xfId="0" applyNumberFormat="1" applyFont="1" applyAlignment="1">
      <alignment horizontal="right" vertical="center"/>
    </xf>
    <xf numFmtId="0" fontId="37" fillId="0" borderId="0" xfId="0" applyFont="1"/>
    <xf numFmtId="0" fontId="36" fillId="0" borderId="0" xfId="0" applyFont="1" applyAlignment="1">
      <alignment horizontal="right" vertical="center"/>
    </xf>
    <xf numFmtId="0" fontId="36" fillId="3" borderId="0" xfId="0" applyFont="1" applyFill="1" applyAlignment="1">
      <alignment horizontal="right" vertical="center"/>
    </xf>
    <xf numFmtId="43" fontId="36" fillId="0" borderId="0" xfId="1" applyFont="1" applyAlignment="1">
      <alignment horizontal="right" vertical="center"/>
    </xf>
    <xf numFmtId="0" fontId="36" fillId="0" borderId="0" xfId="1" applyNumberFormat="1" applyFont="1" applyAlignment="1">
      <alignment horizontal="right" vertical="center"/>
    </xf>
    <xf numFmtId="0" fontId="38" fillId="0" borderId="0" xfId="0" applyFont="1" applyAlignment="1">
      <alignment horizontal="right" vertical="center"/>
    </xf>
    <xf numFmtId="0" fontId="39" fillId="0" borderId="0" xfId="10" applyFont="1">
      <alignment vertical="center"/>
    </xf>
    <xf numFmtId="176" fontId="39" fillId="0" borderId="0" xfId="10" applyNumberFormat="1" applyFont="1">
      <alignment vertical="center"/>
    </xf>
    <xf numFmtId="38" fontId="39" fillId="0" borderId="0" xfId="10" applyNumberFormat="1" applyFont="1">
      <alignment vertical="center"/>
    </xf>
    <xf numFmtId="177" fontId="39" fillId="0" borderId="0" xfId="10" applyNumberFormat="1" applyFont="1">
      <alignment vertical="center"/>
    </xf>
    <xf numFmtId="0" fontId="40" fillId="0" borderId="0" xfId="10" applyFont="1">
      <alignment vertical="center"/>
    </xf>
    <xf numFmtId="174" fontId="39" fillId="0" borderId="7" xfId="10" applyNumberFormat="1" applyFont="1" applyBorder="1">
      <alignment vertical="center"/>
    </xf>
    <xf numFmtId="38" fontId="39" fillId="0" borderId="7" xfId="10" applyNumberFormat="1" applyFont="1" applyBorder="1">
      <alignment vertical="center"/>
    </xf>
    <xf numFmtId="177" fontId="39" fillId="0" borderId="5" xfId="10" applyNumberFormat="1" applyFont="1" applyBorder="1">
      <alignment vertical="center"/>
    </xf>
    <xf numFmtId="0" fontId="39" fillId="0" borderId="1" xfId="10" applyFont="1" applyBorder="1">
      <alignment vertical="center"/>
    </xf>
    <xf numFmtId="174" fontId="41" fillId="25" borderId="7" xfId="10" applyNumberFormat="1" applyFont="1" applyFill="1" applyBorder="1">
      <alignment vertical="center"/>
    </xf>
    <xf numFmtId="178" fontId="42" fillId="0" borderId="0" xfId="10" applyNumberFormat="1" applyFont="1">
      <alignment vertical="center"/>
    </xf>
    <xf numFmtId="174" fontId="41" fillId="26" borderId="7" xfId="10" applyNumberFormat="1" applyFont="1" applyFill="1" applyBorder="1">
      <alignment vertical="center"/>
    </xf>
    <xf numFmtId="0" fontId="42" fillId="0" borderId="0" xfId="10" applyFont="1">
      <alignment vertical="center"/>
    </xf>
    <xf numFmtId="38" fontId="39" fillId="0" borderId="7" xfId="10" applyNumberFormat="1" applyFont="1" applyBorder="1" applyAlignment="1">
      <alignment horizontal="right" vertical="center"/>
    </xf>
    <xf numFmtId="0" fontId="39" fillId="0" borderId="0" xfId="10" applyFont="1" applyAlignment="1">
      <alignment horizontal="center" vertical="center"/>
    </xf>
    <xf numFmtId="0" fontId="39" fillId="0" borderId="7" xfId="10" applyFont="1" applyBorder="1">
      <alignment vertical="center"/>
    </xf>
    <xf numFmtId="40" fontId="39" fillId="0" borderId="7" xfId="4" applyNumberFormat="1" applyFont="1" applyBorder="1">
      <alignment vertical="center"/>
    </xf>
    <xf numFmtId="0" fontId="43" fillId="0" borderId="7" xfId="10" applyFont="1" applyBorder="1" applyAlignment="1">
      <alignment horizontal="center" vertical="center"/>
    </xf>
    <xf numFmtId="14" fontId="2" fillId="0" borderId="0" xfId="0" applyNumberFormat="1" applyFont="1"/>
    <xf numFmtId="0" fontId="0" fillId="0" borderId="60" xfId="0" applyBorder="1"/>
    <xf numFmtId="0" fontId="0" fillId="0" borderId="61" xfId="0" applyBorder="1"/>
    <xf numFmtId="44" fontId="0" fillId="0" borderId="61" xfId="0" applyNumberFormat="1" applyBorder="1"/>
    <xf numFmtId="44" fontId="0" fillId="0" borderId="62" xfId="0" applyNumberFormat="1" applyBorder="1"/>
    <xf numFmtId="0" fontId="0" fillId="27" borderId="63" xfId="0" applyFill="1" applyBorder="1"/>
    <xf numFmtId="0" fontId="0" fillId="27" borderId="64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27" borderId="65" xfId="0" applyFill="1" applyBorder="1"/>
    <xf numFmtId="44" fontId="0" fillId="0" borderId="64" xfId="0" applyNumberFormat="1" applyBorder="1"/>
    <xf numFmtId="44" fontId="0" fillId="0" borderId="65" xfId="0" applyNumberFormat="1" applyBorder="1"/>
    <xf numFmtId="44" fontId="0" fillId="27" borderId="64" xfId="0" applyNumberFormat="1" applyFill="1" applyBorder="1"/>
    <xf numFmtId="44" fontId="0" fillId="27" borderId="65" xfId="0" applyNumberFormat="1" applyFill="1" applyBorder="1"/>
    <xf numFmtId="0" fontId="0" fillId="28" borderId="64" xfId="0" applyFill="1" applyBorder="1"/>
    <xf numFmtId="44" fontId="0" fillId="28" borderId="64" xfId="0" applyNumberFormat="1" applyFill="1" applyBorder="1"/>
    <xf numFmtId="0" fontId="0" fillId="29" borderId="64" xfId="0" applyFill="1" applyBorder="1"/>
    <xf numFmtId="44" fontId="0" fillId="29" borderId="64" xfId="0" applyNumberFormat="1" applyFill="1" applyBorder="1"/>
    <xf numFmtId="0" fontId="0" fillId="28" borderId="61" xfId="0" applyFill="1" applyBorder="1"/>
    <xf numFmtId="44" fontId="0" fillId="28" borderId="61" xfId="0" applyNumberFormat="1" applyFill="1" applyBorder="1"/>
    <xf numFmtId="0" fontId="44" fillId="0" borderId="0" xfId="0" applyFont="1" applyAlignment="1">
      <alignment horizontal="left" vertical="center" indent="1"/>
    </xf>
    <xf numFmtId="43" fontId="5" fillId="0" borderId="0" xfId="1" applyNumberFormat="1" applyFont="1"/>
    <xf numFmtId="0" fontId="0" fillId="0" borderId="0" xfId="0" applyFill="1"/>
    <xf numFmtId="0" fontId="5" fillId="0" borderId="0" xfId="0" applyFont="1" applyFill="1"/>
    <xf numFmtId="0" fontId="4" fillId="0" borderId="0" xfId="0" applyFont="1" applyFill="1"/>
    <xf numFmtId="164" fontId="0" fillId="0" borderId="0" xfId="1" applyNumberFormat="1" applyFont="1" applyFill="1"/>
    <xf numFmtId="44" fontId="0" fillId="0" borderId="0" xfId="2" applyFont="1" applyFill="1"/>
    <xf numFmtId="44" fontId="0" fillId="2" borderId="0" xfId="0" applyNumberFormat="1" applyFill="1"/>
    <xf numFmtId="44" fontId="0" fillId="3" borderId="0" xfId="0" applyNumberFormat="1" applyFill="1"/>
    <xf numFmtId="44" fontId="0" fillId="30" borderId="0" xfId="0" applyNumberFormat="1" applyFill="1"/>
    <xf numFmtId="0" fontId="0" fillId="2" borderId="0" xfId="0" applyFill="1"/>
    <xf numFmtId="44" fontId="0" fillId="0" borderId="0" xfId="0" applyNumberFormat="1" applyFill="1"/>
    <xf numFmtId="43" fontId="0" fillId="30" borderId="0" xfId="1" applyFont="1" applyFill="1"/>
    <xf numFmtId="0" fontId="22" fillId="10" borderId="7" xfId="3" applyFont="1" applyFill="1" applyBorder="1" applyAlignment="1">
      <alignment horizontal="center" vertical="center"/>
    </xf>
    <xf numFmtId="170" fontId="13" fillId="0" borderId="8" xfId="3" applyNumberFormat="1" applyFont="1" applyBorder="1" applyAlignment="1">
      <alignment horizontal="center" vertical="center"/>
    </xf>
    <xf numFmtId="170" fontId="13" fillId="0" borderId="10" xfId="3" applyNumberFormat="1" applyFont="1" applyBorder="1" applyAlignment="1">
      <alignment horizontal="center" vertical="center"/>
    </xf>
    <xf numFmtId="0" fontId="32" fillId="0" borderId="8" xfId="5" applyFont="1" applyBorder="1" applyAlignment="1">
      <alignment horizontal="center" vertical="center"/>
    </xf>
    <xf numFmtId="0" fontId="32" fillId="0" borderId="9" xfId="5" applyFont="1" applyBorder="1" applyAlignment="1">
      <alignment horizontal="center" vertical="center"/>
    </xf>
    <xf numFmtId="0" fontId="32" fillId="0" borderId="10" xfId="5" applyFont="1" applyBorder="1" applyAlignment="1">
      <alignment horizontal="center" vertical="center"/>
    </xf>
    <xf numFmtId="0" fontId="32" fillId="0" borderId="23" xfId="5" applyFont="1" applyBorder="1" applyAlignment="1">
      <alignment horizontal="center" vertical="center"/>
    </xf>
    <xf numFmtId="0" fontId="32" fillId="0" borderId="24" xfId="5" applyFont="1" applyBorder="1" applyAlignment="1">
      <alignment horizontal="center" vertical="center"/>
    </xf>
    <xf numFmtId="0" fontId="32" fillId="0" borderId="22" xfId="5" applyFont="1" applyBorder="1" applyAlignment="1">
      <alignment horizontal="center" vertical="center"/>
    </xf>
    <xf numFmtId="0" fontId="32" fillId="0" borderId="25" xfId="5" applyFont="1" applyBorder="1" applyAlignment="1">
      <alignment horizontal="center" vertical="center"/>
    </xf>
    <xf numFmtId="0" fontId="32" fillId="0" borderId="26" xfId="5" applyFont="1" applyBorder="1" applyAlignment="1">
      <alignment horizontal="center" vertical="center"/>
    </xf>
    <xf numFmtId="0" fontId="32" fillId="0" borderId="27" xfId="5" applyFont="1" applyBorder="1" applyAlignment="1">
      <alignment horizontal="center" vertical="center"/>
    </xf>
    <xf numFmtId="0" fontId="0" fillId="5" borderId="1" xfId="3" applyFont="1" applyFill="1" applyBorder="1" applyAlignment="1">
      <alignment horizontal="center" vertical="center"/>
    </xf>
    <xf numFmtId="0" fontId="7" fillId="5" borderId="4" xfId="3" applyFill="1" applyBorder="1" applyAlignment="1">
      <alignment horizontal="center" vertical="center"/>
    </xf>
    <xf numFmtId="0" fontId="14" fillId="3" borderId="8" xfId="3" applyFont="1" applyFill="1" applyBorder="1" applyAlignment="1">
      <alignment horizontal="center" vertical="center"/>
    </xf>
    <xf numFmtId="0" fontId="14" fillId="3" borderId="9" xfId="3" applyFont="1" applyFill="1" applyBorder="1" applyAlignment="1">
      <alignment horizontal="center" vertical="center"/>
    </xf>
    <xf numFmtId="0" fontId="14" fillId="3" borderId="10" xfId="3" applyFont="1" applyFill="1" applyBorder="1" applyAlignment="1">
      <alignment horizontal="center" vertical="center"/>
    </xf>
    <xf numFmtId="0" fontId="22" fillId="11" borderId="7" xfId="3" applyFont="1" applyFill="1" applyBorder="1" applyAlignment="1">
      <alignment horizontal="center" vertical="center"/>
    </xf>
    <xf numFmtId="0" fontId="22" fillId="11" borderId="1" xfId="3" applyFont="1" applyFill="1" applyBorder="1" applyAlignment="1">
      <alignment horizontal="center" vertical="center"/>
    </xf>
    <xf numFmtId="0" fontId="22" fillId="11" borderId="4" xfId="3" applyFont="1" applyFill="1" applyBorder="1" applyAlignment="1">
      <alignment horizontal="center" vertical="center"/>
    </xf>
    <xf numFmtId="0" fontId="22" fillId="11" borderId="5" xfId="3" applyFont="1" applyFill="1" applyBorder="1" applyAlignment="1">
      <alignment horizontal="center" vertical="center"/>
    </xf>
    <xf numFmtId="0" fontId="17" fillId="8" borderId="1" xfId="3" applyFont="1" applyFill="1" applyBorder="1" applyAlignment="1">
      <alignment horizontal="center" vertical="center"/>
    </xf>
    <xf numFmtId="0" fontId="17" fillId="8" borderId="4" xfId="3" applyFont="1" applyFill="1" applyBorder="1" applyAlignment="1">
      <alignment horizontal="center" vertical="center"/>
    </xf>
    <xf numFmtId="0" fontId="17" fillId="8" borderId="5" xfId="3" applyFont="1" applyFill="1" applyBorder="1" applyAlignment="1">
      <alignment horizontal="center" vertical="center"/>
    </xf>
    <xf numFmtId="0" fontId="0" fillId="5" borderId="4" xfId="3" applyFont="1" applyFill="1" applyBorder="1" applyAlignment="1">
      <alignment horizontal="center" vertical="center"/>
    </xf>
    <xf numFmtId="0" fontId="0" fillId="5" borderId="5" xfId="3" applyFont="1" applyFill="1" applyBorder="1" applyAlignment="1">
      <alignment horizontal="center" vertical="center"/>
    </xf>
    <xf numFmtId="0" fontId="22" fillId="10" borderId="7" xfId="3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9" fillId="0" borderId="7" xfId="10" applyFont="1" applyBorder="1" applyAlignment="1">
      <alignment horizontal="center" vertical="center"/>
    </xf>
    <xf numFmtId="177" fontId="39" fillId="0" borderId="7" xfId="10" applyNumberFormat="1" applyFont="1" applyBorder="1" applyAlignment="1">
      <alignment horizontal="center" vertical="center"/>
    </xf>
    <xf numFmtId="177" fontId="41" fillId="26" borderId="7" xfId="10" applyNumberFormat="1" applyFont="1" applyFill="1" applyBorder="1" applyAlignment="1">
      <alignment horizontal="center" vertical="center"/>
    </xf>
    <xf numFmtId="177" fontId="41" fillId="25" borderId="7" xfId="10" applyNumberFormat="1" applyFont="1" applyFill="1" applyBorder="1" applyAlignment="1">
      <alignment horizontal="center" vertical="center"/>
    </xf>
  </cellXfs>
  <cellStyles count="11">
    <cellStyle name="Comma" xfId="1" builtinId="3"/>
    <cellStyle name="Comma [0] 2 2" xfId="4" xr:uid="{00000000-0005-0000-0000-000001000000}"/>
    <cellStyle name="Currency" xfId="2" builtinId="4"/>
    <cellStyle name="Normal" xfId="0" builtinId="0"/>
    <cellStyle name="Normal 2" xfId="10" xr:uid="{00000000-0005-0000-0000-000004000000}"/>
    <cellStyle name="Normal 2 2" xfId="8" xr:uid="{00000000-0005-0000-0000-000005000000}"/>
    <cellStyle name="Normal 3" xfId="9" xr:uid="{00000000-0005-0000-0000-000006000000}"/>
    <cellStyle name="Normal 3 9" xfId="3" xr:uid="{00000000-0005-0000-0000-000007000000}"/>
    <cellStyle name="桁区切り 4" xfId="6" xr:uid="{00000000-0005-0000-0000-000008000000}"/>
    <cellStyle name="標準 2" xfId="7" xr:uid="{00000000-0005-0000-0000-000009000000}"/>
    <cellStyle name="標準 4" xfId="5" xr:uid="{00000000-0005-0000-0000-00000A000000}"/>
  </cellStyles>
  <dxfs count="16">
    <dxf>
      <fill>
        <patternFill>
          <bgColor rgb="FF9999FF"/>
        </patternFill>
      </fill>
    </dxf>
    <dxf>
      <fill>
        <patternFill>
          <bgColor rgb="FF9999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fgColor rgb="FFFFCC00"/>
        </patternFill>
      </fill>
    </dxf>
    <dxf>
      <fill>
        <patternFill>
          <fgColor rgb="FFFFCC00"/>
        </patternFill>
      </fill>
    </dxf>
    <dxf>
      <fill>
        <patternFill patternType="none">
          <bgColor auto="1"/>
        </patternFill>
      </fill>
    </dxf>
    <dxf>
      <fill>
        <patternFill>
          <bgColor rgb="FF00FF00"/>
        </patternFill>
      </fill>
    </dxf>
    <dxf>
      <fill>
        <patternFill>
          <fgColor rgb="FFFFCC00"/>
        </patternFill>
      </fill>
    </dxf>
    <dxf>
      <fill>
        <patternFill>
          <fgColor rgb="FFFFC000"/>
        </patternFill>
      </fill>
    </dxf>
    <dxf>
      <fill>
        <patternFill>
          <fgColor rgb="FFFFCC00"/>
        </patternFill>
      </fill>
    </dxf>
    <dxf>
      <fill>
        <patternFill patternType="none">
          <bgColor auto="1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466725</xdr:colOff>
      <xdr:row>6</xdr:row>
      <xdr:rowOff>28575</xdr:rowOff>
    </xdr:from>
    <xdr:to>
      <xdr:col>38</xdr:col>
      <xdr:colOff>238125</xdr:colOff>
      <xdr:row>9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886325" y="1171575"/>
          <a:ext cx="19716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Needs to be filled out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bi_lab\mbilab\&#65400;&#65438;&#65433;&#65392;&#65420;&#65439;1\G3\&#35430;&#20316;&#65411;&#65438;&#65392;&#65408;\LNA152\&#35373;&#353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.sharepoint.com/OneDrive/Tesla/TeslaPanasonicSCM%20-%20Documents/BOM/2018%2006%20Jun%20Update/&#12304;Editable&#12305;Jun%20Update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ms.teslamotors.com/TESLASVN/ModelS/Engineering/HV%20Battery/Manufacturing/Capital%20Equipment/Cooling%20Tube/Project%20Management/CoolingTubePro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orioka%20Temp\&#9632;Temp%20Folder\&#9632;Costing\&#9733;Tesla\&#9733;&#22679;&#29987;&#25237;&#36039;%20BBS%20&#65286;%20UR18650ZT5\&#65283;15+&#26032;&#35215;&#25237;&#36039;%202&#65431;&#65394;&#65437;\20130705%20&#23665;&#30000;&#12373;&#12435;&#22577;&#21578;\&#9733;Tesla_&#20385;&#26684;&#25512;&#31227;_&#35336;&#31639;&#24335;(ZT5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ORISITA2\My%20Documents\AA&#26032;&#35215;\&#12486;&#12473;&#12521;&#20379;&#32102;&#23550;&#24540;\(&#26368;&#32066;)&#9733;&#30446;&#35542;&#35211;&#26360;%20Tesla&#20840;&#20307;&#21454;&#25903;%20(&#25237;&#36039;&#26178;&#26399;&#22793;&#26356;)%20(2013-2015)%20ver-9%20201307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64;&#12525;&#12540;&#12496;&#12523;PSI\08_&#20837;&#24235;&#26085;&#31243;&#34920;&#65288;&#22238;&#31572;)\C_&#65288;&#20870;&#31570;&#65289;&#21336;&#12475;&#12523;&#12288;&#22238;&#31572;\&#20837;&#24235;&#12487;&#12540;&#12479;&#25277;&#20986;&#12510;&#12463;&#12525;(V2.1)uen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pc-user\LOCALS~1\Temp\Rim&#21521;&#12369;UF563865FTD_&#21407;&#20385;&#21106;&#20184;_120319ks.zip%20&#12398;&#19968;&#26178;&#12487;&#12451;&#12524;&#12463;&#12488;&#12522;%201\Rim&#21521;&#12369;UF563865FTD_&#21407;&#20385;&#21106;&#20184;_120319k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64;&#12525;&#12540;&#12496;&#12523;PSI\01_&#12475;&#12523;PSI&#35336;&#30011;\2013&#24180;&#24230;\(2014&#24180;P&#12475;&#12523;)PSI(1-&#9313;&#21454;&#25903;&#26908;&#35342;&#29992;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.sharepoint.com/Users/vivkumar/AppData/Local/Microsoft/Windows/Temporary%20Internet%20Files/Content.Outlook/NL35RBSY/2018829_&#36899;&#32080;PSI(LiOH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常剥離"/>
      <sheetName val="Sheet1"/>
      <sheetName val="数値入力シート"/>
      <sheetName val="数値入力シート (2)"/>
      <sheetName val="群断面設計 (2)"/>
      <sheetName val="極板長設計 (2)"/>
      <sheetName val="テープ設計"/>
      <sheetName val="設計sheetﾒｲﾝ"/>
      <sheetName val="群厚み計算シート"/>
      <sheetName val="周回数計算ｼｰﾄ"/>
      <sheetName val="空間体積"/>
      <sheetName val="電池重量"/>
      <sheetName val="容量存在確率"/>
      <sheetName val="直材費計算"/>
      <sheetName val="液量"/>
      <sheetName val="機種リスト"/>
      <sheetName val="【参考】予算単位"/>
      <sheetName val="試作条件一覧"/>
      <sheetName val="設計シート"/>
      <sheetName val="■条件設定"/>
      <sheetName val="数値ﾃﾞｰﾀ"/>
      <sheetName val="相場まとめ"/>
      <sheetName val="DB2"/>
      <sheetName val="Assumptions"/>
      <sheetName val="전체손익표"/>
      <sheetName val="設計"/>
      <sheetName val="총집계내역"/>
      <sheetName val="음극 압연후"/>
      <sheetName val="#REF"/>
      <sheetName val="バイヤー"/>
      <sheetName val="入力リスト"/>
      <sheetName val="2019年工序别"/>
      <sheetName val="販売原計"/>
      <sheetName val="経常店"/>
      <sheetName val="製造番号管理台帳（原本）"/>
      <sheetName val="FinishedGoodsDatabase上期"/>
      <sheetName val="本体"/>
      <sheetName val="BP2003"/>
      <sheetName val="テーマ別   開発G･研究所のみ"/>
      <sheetName val="件名"/>
      <sheetName val="仕掛集計4月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ng &amp; Output"/>
      <sheetName val="Cell Price Summary"/>
      <sheetName val="Panasonic Inputs -&gt;"/>
      <sheetName val="Baseline Costs"/>
      <sheetName val="Cell Recipe Baselines"/>
      <sheetName val="Cost Reduction Projects"/>
      <sheetName val="Projects_No go"/>
      <sheetName val="Build plan"/>
      <sheetName val="Cost trajectory"/>
      <sheetName val="Tesla Inputs -&gt;"/>
      <sheetName val="LiOH Forecast 20180621"/>
      <sheetName val="FX Rates"/>
      <sheetName val="Metals"/>
      <sheetName val="Cost Trajectory (NEW)"/>
      <sheetName val="Change Tracker"/>
      <sheetName val="Assumptions &amp; Data Validation"/>
    </sheetNames>
    <sheetDataSet>
      <sheetData sheetId="0">
        <row r="22">
          <cell r="C22" t="str">
            <v>Baseline assumptions</v>
          </cell>
        </row>
        <row r="23">
          <cell r="C23" t="str">
            <v>Baseline assumptions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>
        <row r="2">
          <cell r="D2" t="str">
            <v>Risk weighted</v>
          </cell>
          <cell r="E2" t="str">
            <v>Full reduction</v>
          </cell>
          <cell r="F2" t="str">
            <v>Go Only</v>
          </cell>
        </row>
        <row r="3">
          <cell r="X3" t="str">
            <v>Actuals</v>
          </cell>
        </row>
        <row r="4">
          <cell r="X4" t="str">
            <v>Baseline assumptions</v>
          </cell>
        </row>
        <row r="14">
          <cell r="B14" t="str">
            <v>Chartered</v>
          </cell>
        </row>
        <row r="15">
          <cell r="B15" t="str">
            <v>Internal</v>
          </cell>
        </row>
        <row r="18">
          <cell r="B18" t="str">
            <v>EV</v>
          </cell>
        </row>
        <row r="19">
          <cell r="B19" t="str">
            <v>EP</v>
          </cell>
        </row>
        <row r="20">
          <cell r="B20" t="str">
            <v>EV+EP</v>
          </cell>
        </row>
        <row r="23">
          <cell r="B23" t="str">
            <v>Tesla</v>
          </cell>
        </row>
        <row r="24">
          <cell r="B24" t="str">
            <v>Panasonic</v>
          </cell>
        </row>
        <row r="27">
          <cell r="B27" t="str">
            <v>Reduction in usage</v>
          </cell>
        </row>
        <row r="28">
          <cell r="B28" t="str">
            <v>Volume discount</v>
          </cell>
        </row>
        <row r="29">
          <cell r="B29" t="str">
            <v>Process improvement</v>
          </cell>
        </row>
        <row r="30">
          <cell r="B30" t="str">
            <v>Cost up</v>
          </cell>
        </row>
        <row r="31">
          <cell r="B31" t="str">
            <v>Other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lan"/>
      <sheetName val="Ramp"/>
      <sheetName val="PunchList"/>
      <sheetName val="Purchase Parts"/>
      <sheetName val="Team"/>
      <sheetName val="SpareParts"/>
      <sheetName val="Milestones"/>
      <sheetName val="2014_Review"/>
      <sheetName val="2013_Review"/>
      <sheetName val="OriginalMilestones"/>
      <sheetName val="QuickCalcs"/>
      <sheetName val="600-800-1500"/>
      <sheetName val="Lamination Juggling"/>
    </sheetNames>
    <sheetDataSet>
      <sheetData sheetId="0"/>
      <sheetData sheetId="1">
        <row r="4">
          <cell r="D4">
            <v>300</v>
          </cell>
          <cell r="G4">
            <v>70</v>
          </cell>
        </row>
        <row r="5">
          <cell r="D5">
            <v>0.75</v>
          </cell>
        </row>
        <row r="6">
          <cell r="D6">
            <v>0.9</v>
          </cell>
        </row>
        <row r="8">
          <cell r="G8">
            <v>41508</v>
          </cell>
        </row>
        <row r="9">
          <cell r="F9">
            <v>41488</v>
          </cell>
        </row>
        <row r="10">
          <cell r="F10">
            <v>41530</v>
          </cell>
        </row>
      </sheetData>
      <sheetData sheetId="2">
        <row r="2">
          <cell r="D2">
            <v>41330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内容"/>
      <sheetName val="投資回収"/>
      <sheetName val="検討表(ZT5)"/>
      <sheetName val="UR18650ZT5(資材確認)"/>
      <sheetName val="検討表(ZT5) (2)"/>
      <sheetName val="UR18650ZT5"/>
      <sheetName val="既存パック"/>
      <sheetName val="リスト１"/>
      <sheetName val="値上げDB"/>
      <sheetName val="値上げ設定"/>
      <sheetName val="製造賃率 A156"/>
      <sheetName val="原価シート追加方法"/>
      <sheetName val="2012上標準"/>
      <sheetName val="2012P標準"/>
      <sheetName val="201301当座"/>
      <sheetName val="201302当座"/>
    </sheetNames>
    <sheetDataSet>
      <sheetData sheetId="0">
        <row r="4">
          <cell r="B4">
            <v>40857</v>
          </cell>
        </row>
      </sheetData>
      <sheetData sheetId="1">
        <row r="5">
          <cell r="B5" t="str">
            <v>販売価格(S)</v>
          </cell>
        </row>
      </sheetData>
      <sheetData sheetId="2">
        <row r="4">
          <cell r="A4">
            <v>4.7E-2</v>
          </cell>
        </row>
      </sheetData>
      <sheetData sheetId="3">
        <row r="4">
          <cell r="A4" t="str">
            <v>2006/12/04</v>
          </cell>
        </row>
      </sheetData>
      <sheetData sheetId="4">
        <row r="4">
          <cell r="A4">
            <v>4.7E-2</v>
          </cell>
        </row>
      </sheetData>
      <sheetData sheetId="5">
        <row r="4">
          <cell r="A4" t="str">
            <v>2006/12/04</v>
          </cell>
        </row>
      </sheetData>
      <sheetData sheetId="6">
        <row r="3">
          <cell r="A3" t="str">
            <v>166000015</v>
          </cell>
        </row>
      </sheetData>
      <sheetData sheetId="7">
        <row r="8">
          <cell r="A8" t="str">
            <v>(並べ替え必要)</v>
          </cell>
        </row>
        <row r="10">
          <cell r="A10" t="str">
            <v>EUR(11-01月)</v>
          </cell>
          <cell r="D10" t="str">
            <v>韓国（ﾄｰｶﾄﾞ,STD）</v>
          </cell>
          <cell r="E10">
            <v>0</v>
          </cell>
          <cell r="F10">
            <v>6.4100000000000004E-2</v>
          </cell>
          <cell r="G10">
            <v>1E-4</v>
          </cell>
          <cell r="L10" t="str">
            <v>－</v>
          </cell>
          <cell r="M10">
            <v>0</v>
          </cell>
          <cell r="N10">
            <v>0</v>
          </cell>
          <cell r="P10" t="str">
            <v>素電池</v>
          </cell>
          <cell r="R10" t="str">
            <v>2012上標準</v>
          </cell>
          <cell r="V10" t="str">
            <v>MEC販売価格</v>
          </cell>
        </row>
        <row r="11">
          <cell r="A11" t="str">
            <v>EUR(11-02月)</v>
          </cell>
          <cell r="D11" t="str">
            <v>国内（ﾄｰｶﾄﾞ,STD）</v>
          </cell>
          <cell r="E11">
            <v>0</v>
          </cell>
          <cell r="F11">
            <v>5.8399999999999994E-2</v>
          </cell>
          <cell r="G11">
            <v>7.7999999999999996E-3</v>
          </cell>
          <cell r="L11" t="str">
            <v>panaセル単品加工</v>
          </cell>
          <cell r="M11">
            <v>1.1619999999999999</v>
          </cell>
          <cell r="N11">
            <v>1.63</v>
          </cell>
          <cell r="P11" t="str">
            <v>組電池</v>
          </cell>
          <cell r="R11" t="str">
            <v>2012P標準</v>
          </cell>
          <cell r="V11" t="str">
            <v>FOB JPN</v>
          </cell>
        </row>
        <row r="12">
          <cell r="A12" t="str">
            <v>EUR(11-03月)</v>
          </cell>
          <cell r="D12" t="str">
            <v>国内（直販）</v>
          </cell>
          <cell r="E12">
            <v>0</v>
          </cell>
          <cell r="F12">
            <v>3.8399999999999997E-2</v>
          </cell>
          <cell r="G12">
            <v>9.1000000000000004E-3</v>
          </cell>
          <cell r="L12" t="str">
            <v>UF103450 w/breaker、ﾗﾍﾞﾙ</v>
          </cell>
          <cell r="M12">
            <v>30.43</v>
          </cell>
          <cell r="N12">
            <v>13.7</v>
          </cell>
          <cell r="R12" t="str">
            <v>201301当座</v>
          </cell>
          <cell r="V12" t="str">
            <v>海外SEC向け価格</v>
          </cell>
        </row>
        <row r="13">
          <cell r="A13" t="str">
            <v>EUR(11-04月)</v>
          </cell>
          <cell r="D13" t="str">
            <v>社内</v>
          </cell>
          <cell r="E13">
            <v>0</v>
          </cell>
          <cell r="F13">
            <v>3.6499999999999998E-2</v>
          </cell>
          <cell r="G13">
            <v>9.1000000000000004E-3</v>
          </cell>
          <cell r="L13" t="str">
            <v>UF103450 w/fuse、ﾗﾍﾞﾙ</v>
          </cell>
          <cell r="M13">
            <v>24.6</v>
          </cell>
          <cell r="N13">
            <v>27.82</v>
          </cell>
          <cell r="R13" t="str">
            <v>201302当座</v>
          </cell>
          <cell r="V13" t="str">
            <v>代理店向け価格</v>
          </cell>
        </row>
        <row r="14">
          <cell r="A14" t="str">
            <v>EUR(11-05月)</v>
          </cell>
          <cell r="D14" t="str">
            <v>輸出(一般)</v>
          </cell>
          <cell r="E14">
            <v>0</v>
          </cell>
          <cell r="F14">
            <v>4.41E-2</v>
          </cell>
          <cell r="G14">
            <v>1E-4</v>
          </cell>
          <cell r="L14" t="str">
            <v>UF103450 w/ﾗﾍﾞﾙ</v>
          </cell>
          <cell r="M14">
            <v>3.58</v>
          </cell>
          <cell r="N14">
            <v>11</v>
          </cell>
          <cell r="V14" t="str">
            <v>海外直販価格</v>
          </cell>
        </row>
        <row r="15">
          <cell r="A15" t="str">
            <v>EUR(11-06月)</v>
          </cell>
          <cell r="D15" t="str">
            <v>輸出(直轄)</v>
          </cell>
          <cell r="E15">
            <v>0</v>
          </cell>
          <cell r="F15">
            <v>4.4200000000000003E-2</v>
          </cell>
          <cell r="G15">
            <v>1E-4</v>
          </cell>
          <cell r="L15" t="str">
            <v>UF103450 w/ﾘﾝｸﾞ､ﾗﾍﾞﾙ</v>
          </cell>
          <cell r="M15">
            <v>5.12</v>
          </cell>
          <cell r="N15">
            <v>13.72</v>
          </cell>
          <cell r="V15" t="str">
            <v>ｶｽﾀﾏｰ渡し価格(FOB)</v>
          </cell>
        </row>
        <row r="16">
          <cell r="A16" t="str">
            <v>EUR(11-07月)</v>
          </cell>
          <cell r="L16" t="str">
            <v>UF463450 ベア</v>
          </cell>
          <cell r="M16">
            <v>0.64</v>
          </cell>
          <cell r="N16">
            <v>3.4</v>
          </cell>
          <cell r="V16" t="str">
            <v>ｶｽﾀﾏｰ渡し価格(CIF)</v>
          </cell>
        </row>
        <row r="17">
          <cell r="A17" t="str">
            <v>EUR(11-08月)</v>
          </cell>
          <cell r="L17" t="str">
            <v>UF463450 リング</v>
          </cell>
          <cell r="M17">
            <v>2.2400000000000002</v>
          </cell>
          <cell r="N17">
            <v>6.91</v>
          </cell>
          <cell r="V17" t="str">
            <v>ｶｽﾀﾏｰ渡し価格(DDU)</v>
          </cell>
        </row>
        <row r="18">
          <cell r="A18" t="str">
            <v>EUR(11-09月)</v>
          </cell>
          <cell r="L18" t="str">
            <v>UF463450 缶底クラッド</v>
          </cell>
          <cell r="M18">
            <v>1.41</v>
          </cell>
          <cell r="N18">
            <v>7.7</v>
          </cell>
        </row>
        <row r="19">
          <cell r="A19" t="str">
            <v>EUR(11-10月)</v>
          </cell>
          <cell r="L19" t="str">
            <v>UF463450 缶底クラッド＋リング</v>
          </cell>
          <cell r="M19">
            <v>3.01</v>
          </cell>
          <cell r="N19">
            <v>11.21</v>
          </cell>
        </row>
        <row r="20">
          <cell r="A20" t="str">
            <v>EUR(11-11月)</v>
          </cell>
          <cell r="L20" t="str">
            <v>UF463450 肩クラッド</v>
          </cell>
          <cell r="M20">
            <v>0.82</v>
          </cell>
          <cell r="N20">
            <v>5.7</v>
          </cell>
        </row>
        <row r="21">
          <cell r="A21" t="str">
            <v>EUR(11-12月)</v>
          </cell>
          <cell r="L21" t="str">
            <v>UF463450 肩クラッド＋リング</v>
          </cell>
          <cell r="M21">
            <v>2.42</v>
          </cell>
          <cell r="N21">
            <v>9.2100000000000009</v>
          </cell>
        </row>
        <row r="22">
          <cell r="A22" t="str">
            <v>EUR(12-01月)</v>
          </cell>
          <cell r="L22" t="str">
            <v>UF553450 ベア</v>
          </cell>
          <cell r="M22">
            <v>0.66</v>
          </cell>
          <cell r="N22">
            <v>3.4</v>
          </cell>
        </row>
        <row r="23">
          <cell r="A23" t="str">
            <v>EUR(12-02月)</v>
          </cell>
          <cell r="L23" t="str">
            <v>UF553450 リング</v>
          </cell>
          <cell r="M23">
            <v>3.14</v>
          </cell>
          <cell r="N23">
            <v>6.91</v>
          </cell>
        </row>
        <row r="24">
          <cell r="A24" t="str">
            <v>EUR(12-03月)</v>
          </cell>
          <cell r="L24" t="str">
            <v>UF553450 缶底クラッド</v>
          </cell>
          <cell r="M24">
            <v>1.43</v>
          </cell>
          <cell r="N24">
            <v>7.7</v>
          </cell>
        </row>
        <row r="25">
          <cell r="A25" t="str">
            <v>EUR(12-04月)</v>
          </cell>
          <cell r="L25" t="str">
            <v>UF553450 缶底クラッド（RIM）</v>
          </cell>
          <cell r="M25">
            <v>1.43</v>
          </cell>
          <cell r="N25">
            <v>5.55</v>
          </cell>
        </row>
        <row r="26">
          <cell r="A26" t="str">
            <v>EUR(12-05月)</v>
          </cell>
          <cell r="L26" t="str">
            <v>UF553450 缶底クラッド＋リング</v>
          </cell>
          <cell r="M26">
            <v>3.91</v>
          </cell>
          <cell r="N26">
            <v>11.21</v>
          </cell>
        </row>
        <row r="27">
          <cell r="A27" t="str">
            <v>EUR(12-06月)</v>
          </cell>
          <cell r="L27" t="str">
            <v>UF553450 肩クラッド</v>
          </cell>
          <cell r="M27">
            <v>0.84</v>
          </cell>
          <cell r="N27">
            <v>5.7</v>
          </cell>
        </row>
        <row r="28">
          <cell r="A28" t="str">
            <v>EUR(12-07月)</v>
          </cell>
          <cell r="L28" t="str">
            <v>UF553450 肩クラッド＋リング</v>
          </cell>
          <cell r="M28">
            <v>3.32</v>
          </cell>
          <cell r="N28">
            <v>9.2100000000000009</v>
          </cell>
        </row>
        <row r="29">
          <cell r="A29" t="str">
            <v>EUR(12-08月)</v>
          </cell>
          <cell r="L29" t="str">
            <v>UR16650(LUNA) PETﾁｭｰﾌﾞ</v>
          </cell>
          <cell r="M29">
            <v>1.66</v>
          </cell>
          <cell r="N29">
            <v>3.5</v>
          </cell>
        </row>
        <row r="30">
          <cell r="A30" t="str">
            <v>EUR(12-09月)</v>
          </cell>
          <cell r="L30" t="str">
            <v>UR18500F</v>
          </cell>
          <cell r="M30">
            <v>2.0099999999999998</v>
          </cell>
          <cell r="N30">
            <v>3.5</v>
          </cell>
        </row>
        <row r="31">
          <cell r="A31" t="str">
            <v>EUR(12-10月)</v>
          </cell>
          <cell r="L31" t="str">
            <v>UR18500L</v>
          </cell>
          <cell r="M31">
            <v>2.09</v>
          </cell>
          <cell r="N31">
            <v>3.5</v>
          </cell>
        </row>
        <row r="32">
          <cell r="A32" t="str">
            <v>EUR(12-11月)</v>
          </cell>
          <cell r="L32" t="str">
            <v>UR18650Aｾﾙ　PETチューブ</v>
          </cell>
          <cell r="M32">
            <v>2.21</v>
          </cell>
          <cell r="N32">
            <v>2.25</v>
          </cell>
        </row>
        <row r="33">
          <cell r="A33" t="str">
            <v>EUR(12-12月)</v>
          </cell>
          <cell r="L33" t="str">
            <v>UR18650Fｾﾙ　PETチューブ</v>
          </cell>
          <cell r="M33">
            <v>2.16</v>
          </cell>
          <cell r="N33">
            <v>2.25</v>
          </cell>
        </row>
        <row r="34">
          <cell r="A34" t="str">
            <v>EUR(13-01月)</v>
          </cell>
          <cell r="L34" t="str">
            <v>UR18650Y スミチューブ</v>
          </cell>
          <cell r="M34">
            <v>2.81</v>
          </cell>
          <cell r="N34">
            <v>2.25</v>
          </cell>
        </row>
        <row r="35">
          <cell r="A35" t="str">
            <v>EUR(FY12Q4見積)</v>
          </cell>
          <cell r="L35" t="str">
            <v>UR18650Y,S,SA,SAX,E,W,W2 ヒシチューブ</v>
          </cell>
          <cell r="M35">
            <v>2.54</v>
          </cell>
          <cell r="N35">
            <v>2.25</v>
          </cell>
        </row>
        <row r="36">
          <cell r="A36" t="str">
            <v>EUR(FY13Q1見積)</v>
          </cell>
          <cell r="L36" t="str">
            <v>UR18650ZTｾﾙ　PETチューブ</v>
          </cell>
          <cell r="M36">
            <v>1.98</v>
          </cell>
          <cell r="N36">
            <v>2.25</v>
          </cell>
        </row>
        <row r="37">
          <cell r="A37" t="str">
            <v>EUR(FY13Q2以降見積)</v>
          </cell>
        </row>
        <row r="38">
          <cell r="A38" t="str">
            <v>GBP(11-01月)</v>
          </cell>
        </row>
        <row r="39">
          <cell r="A39" t="str">
            <v>GBP(11-02月)</v>
          </cell>
        </row>
        <row r="40">
          <cell r="A40" t="str">
            <v>GBP(11-03月)</v>
          </cell>
        </row>
        <row r="41">
          <cell r="A41" t="str">
            <v>GBP(11-04月)</v>
          </cell>
        </row>
        <row r="42">
          <cell r="A42" t="str">
            <v>GBP(11-05月)</v>
          </cell>
        </row>
        <row r="43">
          <cell r="A43" t="str">
            <v>GBP(11-06月)</v>
          </cell>
        </row>
        <row r="44">
          <cell r="A44" t="str">
            <v>GBP(11-07月)</v>
          </cell>
        </row>
        <row r="45">
          <cell r="A45" t="str">
            <v>GBP(11-08月)</v>
          </cell>
        </row>
        <row r="46">
          <cell r="A46" t="str">
            <v>GBP(11-09月)</v>
          </cell>
        </row>
        <row r="47">
          <cell r="A47" t="str">
            <v>GBP(11-10月)</v>
          </cell>
        </row>
        <row r="48">
          <cell r="A48" t="str">
            <v>GBP(11-11月)</v>
          </cell>
        </row>
        <row r="49">
          <cell r="A49" t="str">
            <v>GBP(11-12月)</v>
          </cell>
        </row>
        <row r="50">
          <cell r="A50" t="str">
            <v>GBP(12-01月)</v>
          </cell>
        </row>
        <row r="51">
          <cell r="A51" t="str">
            <v>GBP(12-02月)</v>
          </cell>
        </row>
        <row r="52">
          <cell r="A52" t="str">
            <v>GBP(12-03月)</v>
          </cell>
        </row>
        <row r="53">
          <cell r="A53" t="str">
            <v>GBP(12-04月)</v>
          </cell>
        </row>
        <row r="54">
          <cell r="A54" t="str">
            <v>GBP(12-05月)</v>
          </cell>
        </row>
        <row r="55">
          <cell r="A55" t="str">
            <v>GBP(12-06月)</v>
          </cell>
        </row>
        <row r="56">
          <cell r="A56" t="str">
            <v>GBP(12-07月)</v>
          </cell>
        </row>
        <row r="57">
          <cell r="A57" t="str">
            <v>GBP(12-08月)</v>
          </cell>
        </row>
        <row r="58">
          <cell r="A58" t="str">
            <v>GBP(12-09月)</v>
          </cell>
        </row>
        <row r="59">
          <cell r="A59" t="str">
            <v>GBP(12-10月)</v>
          </cell>
        </row>
        <row r="60">
          <cell r="A60" t="str">
            <v>GBP(12-11月)</v>
          </cell>
        </row>
        <row r="61">
          <cell r="A61" t="str">
            <v>GBP(12-12月)</v>
          </cell>
        </row>
        <row r="62">
          <cell r="A62" t="str">
            <v>GBP(13-01月)</v>
          </cell>
        </row>
        <row r="63">
          <cell r="A63" t="str">
            <v>USD(11-01月)</v>
          </cell>
        </row>
        <row r="64">
          <cell r="A64" t="str">
            <v>USD(11-02月)</v>
          </cell>
        </row>
        <row r="65">
          <cell r="A65" t="str">
            <v>USD(11-03月)</v>
          </cell>
        </row>
        <row r="66">
          <cell r="A66" t="str">
            <v>USD(11-04月)</v>
          </cell>
        </row>
        <row r="67">
          <cell r="A67" t="str">
            <v>USD(11-05月)</v>
          </cell>
        </row>
        <row r="68">
          <cell r="A68" t="str">
            <v>USD(11-06月)</v>
          </cell>
        </row>
        <row r="69">
          <cell r="A69" t="str">
            <v>USD(11-07月)</v>
          </cell>
        </row>
        <row r="70">
          <cell r="A70" t="str">
            <v>USD(11-08月)</v>
          </cell>
        </row>
        <row r="71">
          <cell r="A71" t="str">
            <v>USD(11-09月)</v>
          </cell>
        </row>
        <row r="72">
          <cell r="A72" t="str">
            <v>USD(11-10月)</v>
          </cell>
        </row>
        <row r="73">
          <cell r="A73" t="str">
            <v>USD(11-11月)</v>
          </cell>
        </row>
        <row r="74">
          <cell r="A74" t="str">
            <v>USD(11-12月)</v>
          </cell>
        </row>
        <row r="75">
          <cell r="A75" t="str">
            <v>USD(12-01月)</v>
          </cell>
        </row>
        <row r="76">
          <cell r="A76" t="str">
            <v>USD(12-02月)</v>
          </cell>
        </row>
        <row r="77">
          <cell r="A77" t="str">
            <v>USD(12-03月)</v>
          </cell>
        </row>
        <row r="78">
          <cell r="A78" t="str">
            <v>USD(12-04月)</v>
          </cell>
        </row>
        <row r="79">
          <cell r="A79" t="str">
            <v>USD(12-05月)</v>
          </cell>
        </row>
        <row r="80">
          <cell r="A80" t="str">
            <v>USD(12-06月)</v>
          </cell>
        </row>
        <row r="81">
          <cell r="A81" t="str">
            <v>USD(12-07月)</v>
          </cell>
        </row>
        <row r="82">
          <cell r="A82" t="str">
            <v>USD(12-08月)</v>
          </cell>
        </row>
        <row r="83">
          <cell r="A83" t="str">
            <v>USD(12-09月)</v>
          </cell>
        </row>
        <row r="84">
          <cell r="A84" t="str">
            <v>USD(12-10月)</v>
          </cell>
        </row>
        <row r="85">
          <cell r="A85" t="str">
            <v>USD(12-11月)</v>
          </cell>
        </row>
        <row r="86">
          <cell r="A86" t="str">
            <v>USD(12-12月)</v>
          </cell>
        </row>
        <row r="87">
          <cell r="A87" t="str">
            <v>USD(13-01月)</v>
          </cell>
        </row>
        <row r="88">
          <cell r="A88" t="str">
            <v>USD(FY12Q4見積)</v>
          </cell>
        </row>
        <row r="89">
          <cell r="A89" t="str">
            <v>USD(FY13Q1見積)</v>
          </cell>
        </row>
        <row r="90">
          <cell r="A90" t="str">
            <v>USD(FY13Q2以降見積)</v>
          </cell>
        </row>
        <row r="91">
          <cell r="A91" t="str">
            <v>円</v>
          </cell>
        </row>
      </sheetData>
      <sheetData sheetId="8">
        <row r="9">
          <cell r="A9" t="str">
            <v>MODEL</v>
          </cell>
        </row>
        <row r="11">
          <cell r="B11" t="str">
            <v>UF102248D</v>
          </cell>
          <cell r="C11">
            <v>800</v>
          </cell>
          <cell r="D11">
            <v>1.256</v>
          </cell>
          <cell r="E11">
            <v>0</v>
          </cell>
        </row>
        <row r="12">
          <cell r="B12" t="str">
            <v>UF102248P3</v>
          </cell>
          <cell r="C12">
            <v>900</v>
          </cell>
          <cell r="D12">
            <v>1.2529999999999999</v>
          </cell>
          <cell r="E12">
            <v>0</v>
          </cell>
        </row>
        <row r="13">
          <cell r="B13" t="str">
            <v>UF103438P</v>
          </cell>
          <cell r="C13">
            <v>1400</v>
          </cell>
          <cell r="D13">
            <v>1.867</v>
          </cell>
        </row>
        <row r="14">
          <cell r="B14" t="str">
            <v>UF103438T</v>
          </cell>
          <cell r="C14">
            <v>1480</v>
          </cell>
          <cell r="D14">
            <v>1.9730000000000001</v>
          </cell>
        </row>
        <row r="15">
          <cell r="B15" t="str">
            <v>UF103450P</v>
          </cell>
          <cell r="C15">
            <v>1550</v>
          </cell>
          <cell r="D15">
            <v>2.1339999999999999</v>
          </cell>
        </row>
        <row r="16">
          <cell r="B16" t="str">
            <v>UF103450PEV</v>
          </cell>
          <cell r="C16">
            <v>1550</v>
          </cell>
          <cell r="D16">
            <v>2.1339999999999999</v>
          </cell>
          <cell r="E16">
            <v>0</v>
          </cell>
        </row>
        <row r="17">
          <cell r="B17" t="str">
            <v>UF103450PHV</v>
          </cell>
          <cell r="C17">
            <v>1700</v>
          </cell>
          <cell r="D17">
            <v>2.2629999999999999</v>
          </cell>
          <cell r="E17">
            <v>0</v>
          </cell>
        </row>
        <row r="18">
          <cell r="B18" t="str">
            <v>UF103450PJM</v>
          </cell>
          <cell r="C18">
            <v>1800</v>
          </cell>
          <cell r="D18">
            <v>2.4449999999999998</v>
          </cell>
          <cell r="E18">
            <v>0</v>
          </cell>
        </row>
        <row r="19">
          <cell r="B19" t="str">
            <v>UF103450PJV</v>
          </cell>
          <cell r="C19">
            <v>1800</v>
          </cell>
          <cell r="D19">
            <v>2.2610000000000001</v>
          </cell>
          <cell r="E19">
            <v>0</v>
          </cell>
        </row>
        <row r="20">
          <cell r="B20" t="str">
            <v>UF103450PN</v>
          </cell>
          <cell r="C20">
            <v>1880</v>
          </cell>
          <cell r="D20">
            <v>2.6080000000000001</v>
          </cell>
          <cell r="E20">
            <v>0</v>
          </cell>
        </row>
        <row r="21">
          <cell r="B21" t="str">
            <v>UF103450PNC</v>
          </cell>
          <cell r="C21">
            <v>1880</v>
          </cell>
          <cell r="D21">
            <v>2.3490000000000002</v>
          </cell>
          <cell r="E21">
            <v>0</v>
          </cell>
        </row>
        <row r="22">
          <cell r="B22" t="str">
            <v>UF103450PNM</v>
          </cell>
          <cell r="C22">
            <v>1880</v>
          </cell>
          <cell r="D22">
            <v>2.6840000000000002</v>
          </cell>
          <cell r="E22">
            <v>0</v>
          </cell>
        </row>
        <row r="23">
          <cell r="B23" t="str">
            <v>UF383450FM</v>
          </cell>
          <cell r="C23">
            <v>680</v>
          </cell>
          <cell r="D23">
            <v>0.89800000000000002</v>
          </cell>
          <cell r="E23">
            <v>0</v>
          </cell>
        </row>
        <row r="24">
          <cell r="B24" t="str">
            <v>UF383450PH</v>
          </cell>
          <cell r="C24">
            <v>550</v>
          </cell>
          <cell r="D24">
            <v>0.75700000000000001</v>
          </cell>
          <cell r="E24">
            <v>0</v>
          </cell>
        </row>
        <row r="25">
          <cell r="B25" t="str">
            <v>UF383450PI</v>
          </cell>
          <cell r="C25">
            <v>580</v>
          </cell>
          <cell r="D25">
            <v>0.81799999999999995</v>
          </cell>
          <cell r="E25">
            <v>0</v>
          </cell>
        </row>
        <row r="26">
          <cell r="B26" t="str">
            <v>UF383450PJ</v>
          </cell>
          <cell r="C26">
            <v>630</v>
          </cell>
          <cell r="D26">
            <v>0.77400000000000002</v>
          </cell>
          <cell r="E26">
            <v>0</v>
          </cell>
        </row>
        <row r="27">
          <cell r="B27" t="str">
            <v>UF383543FP</v>
          </cell>
          <cell r="C27">
            <v>650</v>
          </cell>
          <cell r="D27">
            <v>0.90300000000000002</v>
          </cell>
          <cell r="E27">
            <v>0</v>
          </cell>
        </row>
        <row r="28">
          <cell r="B28" t="str">
            <v>UF383551FP</v>
          </cell>
          <cell r="C28">
            <v>800</v>
          </cell>
          <cell r="D28">
            <v>1.1499999999999999</v>
          </cell>
          <cell r="E28">
            <v>0</v>
          </cell>
        </row>
        <row r="29">
          <cell r="B29" t="str">
            <v>UF383551FU</v>
          </cell>
          <cell r="C29">
            <v>820</v>
          </cell>
          <cell r="D29">
            <v>1.0960000000000001</v>
          </cell>
          <cell r="E29">
            <v>0</v>
          </cell>
        </row>
        <row r="30">
          <cell r="B30" t="str">
            <v>UF384461SQ</v>
          </cell>
          <cell r="C30">
            <v>1180</v>
          </cell>
          <cell r="D30">
            <v>1.679</v>
          </cell>
          <cell r="E30">
            <v>0</v>
          </cell>
        </row>
        <row r="31">
          <cell r="B31" t="str">
            <v>UF384461ST</v>
          </cell>
          <cell r="C31">
            <v>1300</v>
          </cell>
          <cell r="D31">
            <v>1.3759999999999999</v>
          </cell>
          <cell r="E31">
            <v>4.7072450134854588E-2</v>
          </cell>
        </row>
        <row r="32">
          <cell r="B32" t="str">
            <v>UF384461SU</v>
          </cell>
          <cell r="C32">
            <v>1230</v>
          </cell>
          <cell r="D32">
            <v>1.7450000000000001</v>
          </cell>
          <cell r="E32">
            <v>0</v>
          </cell>
        </row>
        <row r="33">
          <cell r="B33" t="str">
            <v>UF384961SU</v>
          </cell>
          <cell r="C33">
            <v>1400</v>
          </cell>
          <cell r="D33">
            <v>1.89</v>
          </cell>
          <cell r="E33">
            <v>0</v>
          </cell>
        </row>
        <row r="34">
          <cell r="B34" t="str">
            <v>UF404251SU</v>
          </cell>
          <cell r="C34">
            <v>1020</v>
          </cell>
          <cell r="D34">
            <v>1.452</v>
          </cell>
          <cell r="E34">
            <v>0</v>
          </cell>
        </row>
        <row r="35">
          <cell r="B35" t="str">
            <v>UF423643FP</v>
          </cell>
          <cell r="C35">
            <v>710</v>
          </cell>
          <cell r="D35">
            <v>1.0169999999999999</v>
          </cell>
          <cell r="E35">
            <v>0</v>
          </cell>
        </row>
        <row r="36">
          <cell r="B36" t="str">
            <v>UF423643FPK</v>
          </cell>
          <cell r="C36">
            <v>710</v>
          </cell>
          <cell r="D36">
            <v>1.0169999999999999</v>
          </cell>
          <cell r="E36">
            <v>0</v>
          </cell>
        </row>
        <row r="37">
          <cell r="B37" t="str">
            <v>UF423858FP(40K/day)</v>
          </cell>
          <cell r="C37">
            <v>1030</v>
          </cell>
          <cell r="D37">
            <v>1.43</v>
          </cell>
          <cell r="E37">
            <v>0</v>
          </cell>
        </row>
        <row r="38">
          <cell r="B38" t="str">
            <v>UF423858FP(60K/day)</v>
          </cell>
          <cell r="C38">
            <v>1030</v>
          </cell>
          <cell r="D38">
            <v>1.43</v>
          </cell>
          <cell r="E38">
            <v>0</v>
          </cell>
        </row>
        <row r="39">
          <cell r="B39" t="str">
            <v>UF424261FQ</v>
          </cell>
          <cell r="C39">
            <v>1300</v>
          </cell>
          <cell r="D39">
            <v>1.8460000000000001</v>
          </cell>
          <cell r="E39">
            <v>0</v>
          </cell>
        </row>
        <row r="40">
          <cell r="B40" t="str">
            <v>UF433861FP</v>
          </cell>
          <cell r="C40">
            <v>1130</v>
          </cell>
          <cell r="D40">
            <v>1.5221</v>
          </cell>
          <cell r="E40">
            <v>0</v>
          </cell>
        </row>
        <row r="41">
          <cell r="B41" t="str">
            <v>UF434453SP</v>
          </cell>
          <cell r="C41">
            <v>1170</v>
          </cell>
          <cell r="D41">
            <v>1.5790999999999999</v>
          </cell>
          <cell r="E41">
            <v>0</v>
          </cell>
        </row>
        <row r="42">
          <cell r="B42" t="str">
            <v>UF434456SP</v>
          </cell>
          <cell r="C42">
            <v>1240</v>
          </cell>
          <cell r="D42">
            <v>1.6744000000000001</v>
          </cell>
          <cell r="E42">
            <v>0</v>
          </cell>
        </row>
        <row r="43">
          <cell r="B43" t="str">
            <v>UF434456T</v>
          </cell>
          <cell r="C43">
            <v>1310</v>
          </cell>
          <cell r="D43">
            <v>1.4872000000000001</v>
          </cell>
          <cell r="E43">
            <v>5.2999999999999999E-2</v>
          </cell>
        </row>
        <row r="44">
          <cell r="B44" t="str">
            <v>UF464459FQ</v>
          </cell>
          <cell r="C44">
            <v>1390</v>
          </cell>
          <cell r="D44">
            <v>1.8893</v>
          </cell>
          <cell r="E44">
            <v>0</v>
          </cell>
        </row>
        <row r="45">
          <cell r="B45" t="str">
            <v>UF453846FP</v>
          </cell>
          <cell r="C45">
            <v>880</v>
          </cell>
          <cell r="D45">
            <v>1.2030000000000001</v>
          </cell>
          <cell r="E45">
            <v>0</v>
          </cell>
        </row>
        <row r="46">
          <cell r="B46" t="str">
            <v>UF454456FP</v>
          </cell>
          <cell r="C46">
            <v>1240</v>
          </cell>
          <cell r="D46">
            <v>1.7306975466277925</v>
          </cell>
        </row>
        <row r="47">
          <cell r="B47" t="str">
            <v>UF454456FPS</v>
          </cell>
          <cell r="C47">
            <v>1240</v>
          </cell>
          <cell r="D47">
            <v>1.6839999999999999</v>
          </cell>
          <cell r="E47">
            <v>0</v>
          </cell>
        </row>
        <row r="48">
          <cell r="B48" t="str">
            <v>UF454456FTD</v>
          </cell>
          <cell r="C48">
            <v>1370</v>
          </cell>
          <cell r="D48">
            <v>5.7000000000000002E-2</v>
          </cell>
          <cell r="E48">
            <v>1.5249999999999999</v>
          </cell>
        </row>
        <row r="49">
          <cell r="B49" t="str">
            <v>UF463048FN</v>
          </cell>
          <cell r="C49">
            <v>720</v>
          </cell>
          <cell r="D49">
            <v>1.0029999999999999</v>
          </cell>
          <cell r="E49">
            <v>0</v>
          </cell>
        </row>
        <row r="50">
          <cell r="B50" t="str">
            <v>UF463048P3</v>
          </cell>
          <cell r="C50">
            <v>520</v>
          </cell>
          <cell r="D50">
            <v>0.71199999999999997</v>
          </cell>
          <cell r="E50">
            <v>0</v>
          </cell>
        </row>
        <row r="51">
          <cell r="B51" t="str">
            <v>UF463048PG</v>
          </cell>
          <cell r="C51">
            <v>550</v>
          </cell>
          <cell r="D51">
            <v>0.749</v>
          </cell>
          <cell r="E51">
            <v>0</v>
          </cell>
        </row>
        <row r="52">
          <cell r="B52" t="str">
            <v>UF463048PIU</v>
          </cell>
          <cell r="C52">
            <v>640</v>
          </cell>
          <cell r="D52">
            <v>0.88800000000000001</v>
          </cell>
          <cell r="E52">
            <v>0</v>
          </cell>
        </row>
        <row r="53">
          <cell r="B53" t="str">
            <v>UF463048PJ</v>
          </cell>
          <cell r="C53">
            <v>680</v>
          </cell>
          <cell r="D53">
            <v>0.89100000000000001</v>
          </cell>
          <cell r="E53">
            <v>0</v>
          </cell>
        </row>
        <row r="54">
          <cell r="B54" t="str">
            <v>UF463048PJM</v>
          </cell>
          <cell r="C54">
            <v>680</v>
          </cell>
          <cell r="D54">
            <v>0.89100000000000001</v>
          </cell>
          <cell r="E54">
            <v>0</v>
          </cell>
        </row>
        <row r="55">
          <cell r="B55" t="str">
            <v>UF463136NA</v>
          </cell>
          <cell r="C55">
            <v>600</v>
          </cell>
          <cell r="D55">
            <v>0.1434</v>
          </cell>
          <cell r="E55">
            <v>0.5</v>
          </cell>
        </row>
        <row r="56">
          <cell r="B56" t="str">
            <v>UF463442FMN</v>
          </cell>
          <cell r="C56">
            <v>730</v>
          </cell>
          <cell r="D56">
            <v>0.99</v>
          </cell>
          <cell r="E56">
            <v>0</v>
          </cell>
        </row>
        <row r="57">
          <cell r="B57" t="str">
            <v>UF463442FQ</v>
          </cell>
          <cell r="C57">
            <v>750</v>
          </cell>
          <cell r="D57">
            <v>1.0649999999999999</v>
          </cell>
          <cell r="E57">
            <v>0</v>
          </cell>
        </row>
        <row r="58">
          <cell r="B58" t="str">
            <v>UF463443FK</v>
          </cell>
          <cell r="C58">
            <v>700</v>
          </cell>
          <cell r="D58">
            <v>0.999</v>
          </cell>
          <cell r="E58">
            <v>0</v>
          </cell>
        </row>
        <row r="59">
          <cell r="B59" t="str">
            <v>UF463443FM</v>
          </cell>
          <cell r="C59">
            <v>730</v>
          </cell>
          <cell r="D59">
            <v>1.0009999999999999</v>
          </cell>
          <cell r="E59">
            <v>0</v>
          </cell>
        </row>
        <row r="60">
          <cell r="B60" t="str">
            <v>UF463443FMS</v>
          </cell>
          <cell r="C60">
            <v>730</v>
          </cell>
          <cell r="D60">
            <v>1</v>
          </cell>
          <cell r="E60">
            <v>0</v>
          </cell>
        </row>
        <row r="61">
          <cell r="B61" t="str">
            <v>UF463443FN</v>
          </cell>
          <cell r="C61">
            <v>750</v>
          </cell>
          <cell r="D61">
            <v>1.0289999999999999</v>
          </cell>
          <cell r="E61">
            <v>0</v>
          </cell>
        </row>
        <row r="62">
          <cell r="B62" t="str">
            <v>UF463443FN1</v>
          </cell>
          <cell r="C62">
            <v>750</v>
          </cell>
          <cell r="D62">
            <v>1.0289999999999999</v>
          </cell>
          <cell r="E62">
            <v>0</v>
          </cell>
        </row>
        <row r="63">
          <cell r="B63" t="str">
            <v>UF463443FP</v>
          </cell>
          <cell r="C63">
            <v>770</v>
          </cell>
          <cell r="D63">
            <v>1.0780000000000001</v>
          </cell>
          <cell r="E63">
            <v>0</v>
          </cell>
        </row>
        <row r="64">
          <cell r="B64" t="str">
            <v>UF463443GQ</v>
          </cell>
          <cell r="C64">
            <v>800</v>
          </cell>
          <cell r="D64">
            <v>1.1399999999999999</v>
          </cell>
          <cell r="E64">
            <v>0</v>
          </cell>
        </row>
        <row r="65">
          <cell r="B65" t="str">
            <v>UF463443GT</v>
          </cell>
          <cell r="C65">
            <v>840</v>
          </cell>
          <cell r="D65">
            <v>1.0071000000000001</v>
          </cell>
          <cell r="E65">
            <v>3.5900000000000001E-2</v>
          </cell>
        </row>
        <row r="66">
          <cell r="B66" t="str">
            <v>UF463443GU</v>
          </cell>
          <cell r="C66">
            <v>820</v>
          </cell>
          <cell r="D66">
            <v>1.0740000000000001</v>
          </cell>
          <cell r="E66">
            <v>0</v>
          </cell>
        </row>
        <row r="67">
          <cell r="B67" t="str">
            <v>UF463443PI</v>
          </cell>
          <cell r="C67">
            <v>630</v>
          </cell>
          <cell r="D67">
            <v>0.86699999999999999</v>
          </cell>
          <cell r="E67">
            <v>0</v>
          </cell>
        </row>
        <row r="68">
          <cell r="B68" t="str">
            <v>UF463443SP</v>
          </cell>
          <cell r="C68">
            <v>790</v>
          </cell>
          <cell r="D68">
            <v>1.0640000000000001</v>
          </cell>
          <cell r="E68">
            <v>0</v>
          </cell>
        </row>
        <row r="69">
          <cell r="B69" t="str">
            <v>UF463443T</v>
          </cell>
          <cell r="C69">
            <v>820</v>
          </cell>
          <cell r="D69">
            <v>0.89</v>
          </cell>
          <cell r="E69">
            <v>3.5999999999999997E-2</v>
          </cell>
        </row>
        <row r="70">
          <cell r="B70" t="str">
            <v>UF463443TAA</v>
          </cell>
          <cell r="C70">
            <v>820</v>
          </cell>
          <cell r="D70">
            <v>0.89</v>
          </cell>
          <cell r="E70">
            <v>3.5999999999999997E-2</v>
          </cell>
        </row>
        <row r="71">
          <cell r="B71" t="str">
            <v>UF463443TAB</v>
          </cell>
          <cell r="C71">
            <v>820</v>
          </cell>
          <cell r="D71">
            <v>0.89</v>
          </cell>
          <cell r="E71">
            <v>3.5999999999999997E-2</v>
          </cell>
        </row>
        <row r="72">
          <cell r="B72" t="str">
            <v>UF463443TB</v>
          </cell>
          <cell r="C72">
            <v>820</v>
          </cell>
          <cell r="D72">
            <v>0.89200000000000002</v>
          </cell>
          <cell r="E72">
            <v>3.3000000000000002E-2</v>
          </cell>
        </row>
        <row r="73">
          <cell r="B73" t="str">
            <v>UF463443TBB</v>
          </cell>
          <cell r="C73">
            <v>820</v>
          </cell>
          <cell r="D73">
            <v>0.94899999999999995</v>
          </cell>
          <cell r="E73">
            <v>3.7999999999999999E-2</v>
          </cell>
        </row>
        <row r="74">
          <cell r="B74" t="str">
            <v>UF463446SN</v>
          </cell>
          <cell r="C74">
            <v>800</v>
          </cell>
          <cell r="D74">
            <v>1.097</v>
          </cell>
          <cell r="E74">
            <v>0</v>
          </cell>
        </row>
        <row r="75">
          <cell r="B75" t="str">
            <v>UF463446SNC</v>
          </cell>
          <cell r="C75">
            <v>800</v>
          </cell>
          <cell r="D75">
            <v>1.099</v>
          </cell>
          <cell r="E75">
            <v>0</v>
          </cell>
        </row>
        <row r="76">
          <cell r="B76" t="str">
            <v>UF463446SP</v>
          </cell>
          <cell r="C76">
            <v>850</v>
          </cell>
          <cell r="D76">
            <v>1.1339999999999999</v>
          </cell>
          <cell r="E76">
            <v>0</v>
          </cell>
        </row>
        <row r="77">
          <cell r="B77" t="str">
            <v>UF463446SPK</v>
          </cell>
          <cell r="C77">
            <v>850</v>
          </cell>
          <cell r="D77">
            <v>1.1339999999999999</v>
          </cell>
          <cell r="E77">
            <v>0</v>
          </cell>
        </row>
        <row r="78">
          <cell r="B78" t="str">
            <v>UF463450A</v>
          </cell>
          <cell r="C78">
            <v>820</v>
          </cell>
          <cell r="D78">
            <v>0.36524589756518483</v>
          </cell>
          <cell r="E78">
            <v>0.35679113141784258</v>
          </cell>
        </row>
        <row r="79">
          <cell r="B79" t="str">
            <v>UF463450FL</v>
          </cell>
          <cell r="C79">
            <v>700</v>
          </cell>
          <cell r="D79">
            <v>0.59699999999999998</v>
          </cell>
          <cell r="E79">
            <v>0</v>
          </cell>
        </row>
        <row r="80">
          <cell r="B80" t="str">
            <v>UF463450FM</v>
          </cell>
          <cell r="C80">
            <v>850</v>
          </cell>
          <cell r="D80">
            <v>1.1200000000000001</v>
          </cell>
          <cell r="E80">
            <v>0</v>
          </cell>
        </row>
        <row r="81">
          <cell r="B81" t="str">
            <v>UF463450FMN</v>
          </cell>
          <cell r="C81">
            <v>850</v>
          </cell>
          <cell r="D81">
            <v>1.1200000000000001</v>
          </cell>
          <cell r="E81">
            <v>0</v>
          </cell>
        </row>
        <row r="82">
          <cell r="B82" t="str">
            <v>UF463450FN</v>
          </cell>
          <cell r="C82">
            <v>880</v>
          </cell>
          <cell r="D82">
            <v>1.171</v>
          </cell>
          <cell r="E82">
            <v>0</v>
          </cell>
        </row>
        <row r="83">
          <cell r="B83" t="str">
            <v>UF463450FNN</v>
          </cell>
          <cell r="C83">
            <v>880</v>
          </cell>
          <cell r="D83">
            <v>1.167</v>
          </cell>
          <cell r="E83">
            <v>0</v>
          </cell>
        </row>
        <row r="84">
          <cell r="B84" t="str">
            <v>UF463450FP</v>
          </cell>
          <cell r="C84">
            <v>920</v>
          </cell>
          <cell r="D84">
            <v>1.218</v>
          </cell>
          <cell r="E84">
            <v>0</v>
          </cell>
        </row>
        <row r="85">
          <cell r="B85" t="str">
            <v>UF463450FPM</v>
          </cell>
          <cell r="C85">
            <v>920</v>
          </cell>
          <cell r="D85">
            <v>1.2330000000000001</v>
          </cell>
          <cell r="E85">
            <v>0</v>
          </cell>
        </row>
        <row r="86">
          <cell r="B86" t="str">
            <v>UF463450GQ</v>
          </cell>
          <cell r="C86">
            <v>960</v>
          </cell>
          <cell r="D86">
            <v>1.3716999999999999</v>
          </cell>
          <cell r="E86">
            <v>0</v>
          </cell>
        </row>
        <row r="87">
          <cell r="B87" t="str">
            <v>UF463450PHN</v>
          </cell>
          <cell r="C87">
            <v>720</v>
          </cell>
          <cell r="D87">
            <v>1.01</v>
          </cell>
          <cell r="E87">
            <v>0</v>
          </cell>
        </row>
        <row r="88">
          <cell r="B88" t="str">
            <v>UF463450PHU</v>
          </cell>
          <cell r="C88">
            <v>740</v>
          </cell>
          <cell r="D88">
            <v>1.0349999999999999</v>
          </cell>
          <cell r="E88">
            <v>0</v>
          </cell>
        </row>
        <row r="89">
          <cell r="B89" t="str">
            <v>UF463450PJ</v>
          </cell>
          <cell r="C89">
            <v>780</v>
          </cell>
          <cell r="D89">
            <v>1.0609999999999999</v>
          </cell>
          <cell r="E89">
            <v>0</v>
          </cell>
        </row>
        <row r="90">
          <cell r="B90" t="str">
            <v>UF463450PJN</v>
          </cell>
          <cell r="C90">
            <v>780</v>
          </cell>
          <cell r="D90">
            <v>1.0109999999999999</v>
          </cell>
          <cell r="E90">
            <v>0</v>
          </cell>
        </row>
        <row r="91">
          <cell r="B91" t="str">
            <v>UF463450ZLN?(BL-4CA)</v>
          </cell>
          <cell r="C91">
            <v>700</v>
          </cell>
          <cell r="D91">
            <v>0.6</v>
          </cell>
        </row>
        <row r="92">
          <cell r="B92" t="str">
            <v>UF463651SU</v>
          </cell>
          <cell r="C92">
            <v>1020</v>
          </cell>
          <cell r="D92">
            <v>1.4570000000000001</v>
          </cell>
          <cell r="E92">
            <v>0</v>
          </cell>
        </row>
        <row r="93">
          <cell r="B93" t="str">
            <v>UF464445FU</v>
          </cell>
          <cell r="C93">
            <v>1020</v>
          </cell>
          <cell r="D93">
            <v>1.375</v>
          </cell>
          <cell r="E93">
            <v>0</v>
          </cell>
        </row>
        <row r="94">
          <cell r="B94" t="str">
            <v>UF464452FQ</v>
          </cell>
          <cell r="C94">
            <v>1210</v>
          </cell>
          <cell r="D94">
            <v>1.6447000000000001</v>
          </cell>
          <cell r="E94">
            <v>0</v>
          </cell>
        </row>
        <row r="95">
          <cell r="B95" t="str">
            <v>UF464459FQ</v>
          </cell>
          <cell r="C95">
            <v>1390</v>
          </cell>
          <cell r="D95">
            <v>1.8893</v>
          </cell>
          <cell r="E95">
            <v>0</v>
          </cell>
        </row>
        <row r="96">
          <cell r="B96" t="str">
            <v>UF464459FQ(NOKIA B案)</v>
          </cell>
          <cell r="C96">
            <v>1390</v>
          </cell>
          <cell r="D96">
            <v>1.8893</v>
          </cell>
          <cell r="E96">
            <v>0</v>
          </cell>
        </row>
        <row r="97">
          <cell r="B97" t="str">
            <v>UF464459FQN</v>
          </cell>
          <cell r="C97">
            <v>1390</v>
          </cell>
          <cell r="D97">
            <v>1.8893</v>
          </cell>
          <cell r="E97">
            <v>0</v>
          </cell>
        </row>
        <row r="98">
          <cell r="B98" t="str">
            <v>UF464461FQ</v>
          </cell>
          <cell r="C98">
            <v>1460</v>
          </cell>
          <cell r="D98">
            <v>1.9878</v>
          </cell>
          <cell r="E98">
            <v>0</v>
          </cell>
        </row>
        <row r="99">
          <cell r="B99" t="str">
            <v>UF464462FQ</v>
          </cell>
          <cell r="C99">
            <v>1460</v>
          </cell>
          <cell r="D99">
            <v>2.0110000000000001</v>
          </cell>
          <cell r="E99">
            <v>0</v>
          </cell>
        </row>
        <row r="100">
          <cell r="B100" t="str">
            <v>UF464462FTD</v>
          </cell>
          <cell r="C100">
            <v>1520</v>
          </cell>
          <cell r="D100">
            <v>1.6870000000000001</v>
          </cell>
          <cell r="E100">
            <v>6.0999999999999999E-2</v>
          </cell>
        </row>
        <row r="101">
          <cell r="B101" t="str">
            <v>UF473136NA</v>
          </cell>
          <cell r="C101">
            <v>620</v>
          </cell>
          <cell r="D101">
            <v>9.9125200452302636E-2</v>
          </cell>
          <cell r="E101">
            <v>0.51444898631126423</v>
          </cell>
        </row>
        <row r="102">
          <cell r="B102" t="str">
            <v>UF473447SU</v>
          </cell>
          <cell r="C102">
            <v>910</v>
          </cell>
          <cell r="D102">
            <v>1.2337441517891199</v>
          </cell>
        </row>
        <row r="103">
          <cell r="B103" t="str">
            <v>UF474462FQ</v>
          </cell>
          <cell r="C103">
            <v>1460</v>
          </cell>
          <cell r="D103">
            <v>1.9655</v>
          </cell>
          <cell r="E103">
            <v>0</v>
          </cell>
        </row>
        <row r="104">
          <cell r="B104" t="str">
            <v>UF483640S</v>
          </cell>
          <cell r="C104">
            <v>820</v>
          </cell>
          <cell r="D104">
            <v>1.077</v>
          </cell>
          <cell r="E104">
            <v>0</v>
          </cell>
        </row>
        <row r="105">
          <cell r="B105" t="str">
            <v>UF484456SP</v>
          </cell>
          <cell r="C105">
            <v>1390</v>
          </cell>
          <cell r="D105">
            <v>1.8675999999999999</v>
          </cell>
          <cell r="E105">
            <v>0</v>
          </cell>
        </row>
        <row r="106">
          <cell r="B106" t="str">
            <v>UF484456T</v>
          </cell>
          <cell r="C106">
            <v>1460</v>
          </cell>
          <cell r="D106">
            <v>1.6591</v>
          </cell>
          <cell r="E106">
            <v>5.91E-2</v>
          </cell>
        </row>
        <row r="107">
          <cell r="B107" t="str">
            <v>UF484462ST</v>
          </cell>
          <cell r="C107">
            <v>1630</v>
          </cell>
          <cell r="D107">
            <v>1.7250000000000001</v>
          </cell>
          <cell r="E107">
            <v>5.91E-2</v>
          </cell>
        </row>
        <row r="108">
          <cell r="B108" t="str">
            <v>UF484462SU</v>
          </cell>
          <cell r="C108">
            <v>1530</v>
          </cell>
          <cell r="D108">
            <v>2.101</v>
          </cell>
          <cell r="E108">
            <v>0</v>
          </cell>
        </row>
        <row r="109">
          <cell r="B109" t="str">
            <v>UF485155SU</v>
          </cell>
          <cell r="C109">
            <v>1660</v>
          </cell>
          <cell r="D109">
            <v>2.35</v>
          </cell>
          <cell r="E109">
            <v>0</v>
          </cell>
        </row>
        <row r="110">
          <cell r="B110" t="str">
            <v>UF493850SQ</v>
          </cell>
          <cell r="C110">
            <v>1090</v>
          </cell>
          <cell r="D110">
            <v>1.5089999999999999</v>
          </cell>
          <cell r="E110">
            <v>0</v>
          </cell>
        </row>
        <row r="111">
          <cell r="B111" t="str">
            <v>UF493856SP</v>
          </cell>
          <cell r="C111">
            <v>1240</v>
          </cell>
          <cell r="D111">
            <v>1.655</v>
          </cell>
          <cell r="E111">
            <v>0</v>
          </cell>
        </row>
        <row r="112">
          <cell r="B112" t="str">
            <v>UF495255STD</v>
          </cell>
          <cell r="C112">
            <v>1800</v>
          </cell>
          <cell r="D112">
            <v>2.04</v>
          </cell>
          <cell r="E112">
            <v>7.3999999999999996E-2</v>
          </cell>
        </row>
        <row r="113">
          <cell r="B113" t="str">
            <v>UF503436FP</v>
          </cell>
          <cell r="C113">
            <v>670</v>
          </cell>
          <cell r="D113">
            <v>0.96699999999999997</v>
          </cell>
          <cell r="E113">
            <v>0</v>
          </cell>
        </row>
        <row r="114">
          <cell r="B114" t="str">
            <v>UF503436TBA</v>
          </cell>
          <cell r="C114">
            <v>720</v>
          </cell>
          <cell r="D114">
            <v>0.84799999999999998</v>
          </cell>
          <cell r="E114">
            <v>3.4000000000000002E-2</v>
          </cell>
        </row>
        <row r="115">
          <cell r="B115" t="str">
            <v>UF503445SP</v>
          </cell>
          <cell r="C115">
            <v>900</v>
          </cell>
          <cell r="D115">
            <v>1.3169999999999999</v>
          </cell>
          <cell r="E115">
            <v>0</v>
          </cell>
        </row>
        <row r="116">
          <cell r="B116" t="str">
            <v>UF503861FQ</v>
          </cell>
          <cell r="C116">
            <v>1380</v>
          </cell>
          <cell r="D116">
            <v>1.8631</v>
          </cell>
          <cell r="E116">
            <v>0</v>
          </cell>
        </row>
        <row r="117">
          <cell r="B117" t="str">
            <v>UF504547FQ</v>
          </cell>
          <cell r="C117">
            <v>1240</v>
          </cell>
          <cell r="D117">
            <v>1.673</v>
          </cell>
          <cell r="E117">
            <v>0</v>
          </cell>
        </row>
        <row r="118">
          <cell r="B118" t="str">
            <v>UF504553FN</v>
          </cell>
          <cell r="C118">
            <v>1400</v>
          </cell>
          <cell r="D118">
            <v>2.0950000000000002</v>
          </cell>
          <cell r="E118">
            <v>0</v>
          </cell>
        </row>
        <row r="119">
          <cell r="B119" t="str">
            <v>UF504553FQ</v>
          </cell>
          <cell r="C119">
            <v>1400</v>
          </cell>
          <cell r="D119">
            <v>1.8847</v>
          </cell>
          <cell r="E119">
            <v>0</v>
          </cell>
        </row>
        <row r="120">
          <cell r="B120" t="str">
            <v>UF504553FU</v>
          </cell>
          <cell r="C120">
            <v>1460</v>
          </cell>
          <cell r="D120">
            <v>1.8520000000000001</v>
          </cell>
          <cell r="E120">
            <v>0</v>
          </cell>
        </row>
        <row r="121">
          <cell r="B121" t="str">
            <v>UF504559FQ</v>
          </cell>
          <cell r="C121">
            <v>1500</v>
          </cell>
          <cell r="D121">
            <v>2.0192999999999999</v>
          </cell>
          <cell r="E121">
            <v>0</v>
          </cell>
        </row>
        <row r="122">
          <cell r="B122" t="str">
            <v>UF514050FU</v>
          </cell>
          <cell r="C122">
            <v>1220</v>
          </cell>
          <cell r="D122">
            <v>1.5960000000000001</v>
          </cell>
          <cell r="E122">
            <v>0</v>
          </cell>
        </row>
        <row r="123">
          <cell r="B123" t="str">
            <v>UF514657FV</v>
          </cell>
          <cell r="C123">
            <v>1670</v>
          </cell>
          <cell r="D123">
            <v>2.1640000000000001</v>
          </cell>
          <cell r="E123">
            <v>0</v>
          </cell>
        </row>
        <row r="124">
          <cell r="B124" t="str">
            <v>UF515148STD</v>
          </cell>
          <cell r="C124">
            <v>1600</v>
          </cell>
          <cell r="D124">
            <v>1.7909999999999999</v>
          </cell>
          <cell r="E124">
            <v>6.5000000000000002E-2</v>
          </cell>
        </row>
        <row r="125">
          <cell r="B125" t="str">
            <v>UF533640SQ</v>
          </cell>
          <cell r="C125">
            <v>910</v>
          </cell>
          <cell r="D125">
            <v>1.2588999999999999</v>
          </cell>
          <cell r="E125">
            <v>0</v>
          </cell>
        </row>
        <row r="126">
          <cell r="B126" t="str">
            <v>UF534042FN</v>
          </cell>
          <cell r="C126">
            <v>970</v>
          </cell>
          <cell r="D126">
            <v>1.45</v>
          </cell>
          <cell r="E126">
            <v>0</v>
          </cell>
        </row>
        <row r="127">
          <cell r="B127" t="str">
            <v>UF534456SP</v>
          </cell>
          <cell r="C127">
            <v>1560</v>
          </cell>
          <cell r="D127">
            <v>2.0933999999999999</v>
          </cell>
          <cell r="E127">
            <v>0</v>
          </cell>
        </row>
        <row r="128">
          <cell r="B128" t="str">
            <v>UF534456T</v>
          </cell>
          <cell r="C128">
            <v>1650</v>
          </cell>
          <cell r="D128">
            <v>1.8731</v>
          </cell>
          <cell r="E128">
            <v>6.6699999999999995E-2</v>
          </cell>
        </row>
        <row r="129">
          <cell r="B129" t="str">
            <v>UF534553FU</v>
          </cell>
          <cell r="C129">
            <v>1520</v>
          </cell>
          <cell r="D129">
            <v>2.2650000000000001</v>
          </cell>
          <cell r="E129">
            <v>0</v>
          </cell>
        </row>
        <row r="130">
          <cell r="B130" t="str">
            <v>UF534553FTD</v>
          </cell>
          <cell r="C130">
            <v>1620</v>
          </cell>
          <cell r="D130">
            <v>1.768</v>
          </cell>
          <cell r="E130">
            <v>6.4000000000000001E-2</v>
          </cell>
        </row>
        <row r="131">
          <cell r="B131" t="str">
            <v>UF534553ST</v>
          </cell>
          <cell r="C131">
            <v>1620</v>
          </cell>
          <cell r="D131">
            <v>1.714</v>
          </cell>
          <cell r="E131">
            <v>5.8999999999999997E-2</v>
          </cell>
        </row>
        <row r="132">
          <cell r="B132" t="str">
            <v>UF553040PJ</v>
          </cell>
          <cell r="C132">
            <v>650</v>
          </cell>
          <cell r="D132">
            <v>0.86299999999999999</v>
          </cell>
          <cell r="E132">
            <v>0</v>
          </cell>
        </row>
        <row r="133">
          <cell r="B133" t="str">
            <v>UF553048D</v>
          </cell>
          <cell r="C133">
            <v>540</v>
          </cell>
          <cell r="D133">
            <v>0.86399999999999999</v>
          </cell>
          <cell r="E133">
            <v>0</v>
          </cell>
        </row>
        <row r="134">
          <cell r="B134" t="str">
            <v>UF553048FK</v>
          </cell>
          <cell r="C134">
            <v>850</v>
          </cell>
          <cell r="D134">
            <v>1.196</v>
          </cell>
          <cell r="E134">
            <v>0</v>
          </cell>
        </row>
        <row r="135">
          <cell r="B135" t="str">
            <v>UF553048FM</v>
          </cell>
          <cell r="C135">
            <v>870</v>
          </cell>
          <cell r="D135">
            <v>1.2270000000000001</v>
          </cell>
          <cell r="E135">
            <v>0</v>
          </cell>
        </row>
        <row r="136">
          <cell r="B136" t="str">
            <v>UF553048FN</v>
          </cell>
          <cell r="C136">
            <v>900</v>
          </cell>
          <cell r="D136">
            <v>1.264</v>
          </cell>
          <cell r="E136">
            <v>0</v>
          </cell>
        </row>
        <row r="137">
          <cell r="B137" t="str">
            <v>UF553048L</v>
          </cell>
          <cell r="C137">
            <v>640</v>
          </cell>
          <cell r="D137">
            <v>0.53600000000000003</v>
          </cell>
          <cell r="E137">
            <v>0</v>
          </cell>
        </row>
        <row r="138">
          <cell r="B138" t="str">
            <v>UF553048P3</v>
          </cell>
          <cell r="C138">
            <v>600</v>
          </cell>
          <cell r="D138">
            <v>0.81299999999999994</v>
          </cell>
          <cell r="E138">
            <v>0</v>
          </cell>
        </row>
        <row r="139">
          <cell r="B139" t="str">
            <v>UF553048PJ</v>
          </cell>
          <cell r="C139">
            <v>800</v>
          </cell>
          <cell r="D139">
            <v>0.98399999999999999</v>
          </cell>
          <cell r="E139">
            <v>0</v>
          </cell>
        </row>
        <row r="140">
          <cell r="B140" t="str">
            <v>UF553048PJN</v>
          </cell>
          <cell r="C140">
            <v>780</v>
          </cell>
          <cell r="D140">
            <v>0.96799999999999997</v>
          </cell>
          <cell r="E140">
            <v>0</v>
          </cell>
        </row>
        <row r="141">
          <cell r="B141" t="str">
            <v>UF553048PK</v>
          </cell>
          <cell r="C141">
            <v>780</v>
          </cell>
          <cell r="D141">
            <v>1.0660000000000001</v>
          </cell>
          <cell r="E141">
            <v>0</v>
          </cell>
        </row>
        <row r="142">
          <cell r="B142" t="str">
            <v>UF553436FK</v>
          </cell>
          <cell r="C142">
            <v>720</v>
          </cell>
          <cell r="D142">
            <v>1.0129999999999999</v>
          </cell>
          <cell r="E142">
            <v>0</v>
          </cell>
        </row>
        <row r="143">
          <cell r="B143" t="str">
            <v>UF553436FM</v>
          </cell>
          <cell r="C143">
            <v>750</v>
          </cell>
          <cell r="D143">
            <v>1.0229999999999999</v>
          </cell>
          <cell r="E143">
            <v>0</v>
          </cell>
        </row>
        <row r="144">
          <cell r="B144" t="str">
            <v>UF553436FMV</v>
          </cell>
          <cell r="C144">
            <v>750</v>
          </cell>
          <cell r="D144">
            <v>1.0309999999999999</v>
          </cell>
          <cell r="E144">
            <v>0</v>
          </cell>
        </row>
        <row r="145">
          <cell r="B145" t="str">
            <v>UF553436FP</v>
          </cell>
          <cell r="C145">
            <v>770</v>
          </cell>
          <cell r="D145">
            <v>1.0760000000000001</v>
          </cell>
          <cell r="E145">
            <v>0</v>
          </cell>
        </row>
        <row r="146">
          <cell r="B146" t="str">
            <v>UF553436FPS</v>
          </cell>
          <cell r="C146">
            <v>770</v>
          </cell>
          <cell r="D146">
            <v>1.0760000000000001</v>
          </cell>
          <cell r="E146">
            <v>0</v>
          </cell>
        </row>
        <row r="147">
          <cell r="B147" t="str">
            <v>UF553436GQ</v>
          </cell>
          <cell r="C147">
            <v>800</v>
          </cell>
          <cell r="D147">
            <v>1.1140000000000001</v>
          </cell>
          <cell r="E147">
            <v>0</v>
          </cell>
        </row>
        <row r="148">
          <cell r="B148" t="str">
            <v>UF553436PJ</v>
          </cell>
          <cell r="C148">
            <v>680</v>
          </cell>
          <cell r="D148">
            <v>0.997</v>
          </cell>
          <cell r="E148">
            <v>0</v>
          </cell>
        </row>
        <row r="149">
          <cell r="B149" t="str">
            <v>UF553436T</v>
          </cell>
          <cell r="C149">
            <v>820</v>
          </cell>
          <cell r="D149">
            <v>0.90200000000000002</v>
          </cell>
          <cell r="E149">
            <v>3.5999999999999997E-2</v>
          </cell>
        </row>
        <row r="150">
          <cell r="B150" t="str">
            <v>UF553436TAA</v>
          </cell>
          <cell r="C150">
            <v>820</v>
          </cell>
          <cell r="D150">
            <v>0.90200000000000002</v>
          </cell>
          <cell r="E150">
            <v>3.5999999999999997E-2</v>
          </cell>
        </row>
        <row r="151">
          <cell r="B151" t="str">
            <v>UF553436TB</v>
          </cell>
          <cell r="C151">
            <v>850</v>
          </cell>
          <cell r="D151">
            <v>0.93600000000000005</v>
          </cell>
          <cell r="E151">
            <v>3.6999999999999998E-2</v>
          </cell>
        </row>
        <row r="152">
          <cell r="B152" t="str">
            <v>UF553436TBA</v>
          </cell>
          <cell r="C152">
            <v>850</v>
          </cell>
          <cell r="D152">
            <v>0.94299999999999995</v>
          </cell>
          <cell r="E152">
            <v>3.7999999999999999E-2</v>
          </cell>
        </row>
        <row r="153">
          <cell r="B153" t="str">
            <v>UF553436TBB</v>
          </cell>
          <cell r="C153">
            <v>850</v>
          </cell>
          <cell r="D153">
            <v>0.89100000000000001</v>
          </cell>
          <cell r="E153">
            <v>3.2000000000000001E-2</v>
          </cell>
        </row>
        <row r="154">
          <cell r="B154" t="str">
            <v>UF553443FM</v>
          </cell>
          <cell r="C154">
            <v>850</v>
          </cell>
          <cell r="D154">
            <v>1.175</v>
          </cell>
          <cell r="E154">
            <v>0</v>
          </cell>
        </row>
        <row r="155">
          <cell r="B155" t="str">
            <v>UF553443FMM</v>
          </cell>
          <cell r="C155">
            <v>850</v>
          </cell>
          <cell r="D155">
            <v>1.145</v>
          </cell>
          <cell r="E155">
            <v>0</v>
          </cell>
        </row>
        <row r="156">
          <cell r="B156" t="str">
            <v>UF553443FMS</v>
          </cell>
          <cell r="C156">
            <v>850</v>
          </cell>
          <cell r="D156">
            <v>1.175</v>
          </cell>
          <cell r="E156">
            <v>0</v>
          </cell>
        </row>
        <row r="157">
          <cell r="B157" t="str">
            <v>UF553443FN</v>
          </cell>
          <cell r="C157">
            <v>880</v>
          </cell>
          <cell r="D157">
            <v>1.226</v>
          </cell>
          <cell r="E157">
            <v>0</v>
          </cell>
        </row>
        <row r="158">
          <cell r="B158" t="str">
            <v>UF553443FN1</v>
          </cell>
          <cell r="C158">
            <v>880</v>
          </cell>
          <cell r="D158">
            <v>1.226</v>
          </cell>
          <cell r="E158">
            <v>0</v>
          </cell>
        </row>
        <row r="159">
          <cell r="B159" t="str">
            <v>UF553443RK</v>
          </cell>
          <cell r="C159">
            <v>800</v>
          </cell>
          <cell r="D159">
            <v>1.0980000000000001</v>
          </cell>
          <cell r="E159">
            <v>0</v>
          </cell>
        </row>
        <row r="160">
          <cell r="B160" t="str">
            <v>UF553443SM</v>
          </cell>
          <cell r="C160">
            <v>850</v>
          </cell>
          <cell r="D160">
            <v>1.2010000000000001</v>
          </cell>
          <cell r="E160">
            <v>0</v>
          </cell>
        </row>
        <row r="161">
          <cell r="B161" t="str">
            <v>UF553443ZNN</v>
          </cell>
          <cell r="C161">
            <v>920</v>
          </cell>
          <cell r="D161">
            <v>1.321</v>
          </cell>
          <cell r="E161">
            <v>0</v>
          </cell>
        </row>
        <row r="162">
          <cell r="B162" t="str">
            <v>UF553443ZP</v>
          </cell>
          <cell r="C162">
            <v>930</v>
          </cell>
          <cell r="D162">
            <v>1.3089999999999999</v>
          </cell>
          <cell r="E162">
            <v>0</v>
          </cell>
        </row>
        <row r="163">
          <cell r="B163" t="str">
            <v>UF553443ZQ</v>
          </cell>
          <cell r="C163">
            <v>960</v>
          </cell>
          <cell r="D163">
            <v>1.2809999999999999</v>
          </cell>
          <cell r="E163">
            <v>0</v>
          </cell>
        </row>
        <row r="164">
          <cell r="B164" t="str">
            <v>UF553443ZU</v>
          </cell>
          <cell r="C164">
            <v>1000</v>
          </cell>
          <cell r="D164">
            <v>1.2689999999999999</v>
          </cell>
          <cell r="E164">
            <v>0</v>
          </cell>
        </row>
        <row r="165">
          <cell r="B165" t="str">
            <v>UF553450LL</v>
          </cell>
          <cell r="C165">
            <v>710</v>
          </cell>
          <cell r="D165">
            <v>0.59</v>
          </cell>
        </row>
        <row r="166">
          <cell r="B166" t="str">
            <v>UF553446ZP</v>
          </cell>
          <cell r="C166">
            <v>1030</v>
          </cell>
          <cell r="D166">
            <v>1.415</v>
          </cell>
          <cell r="E166">
            <v>0</v>
          </cell>
        </row>
        <row r="167">
          <cell r="B167" t="str">
            <v>UF553446ZPK</v>
          </cell>
          <cell r="C167">
            <v>1030</v>
          </cell>
          <cell r="D167">
            <v>1.415</v>
          </cell>
          <cell r="E167">
            <v>0</v>
          </cell>
        </row>
        <row r="168">
          <cell r="B168" t="str">
            <v>UF553450FK</v>
          </cell>
          <cell r="C168">
            <v>1000</v>
          </cell>
          <cell r="D168">
            <v>1.4630000000000001</v>
          </cell>
          <cell r="E168">
            <v>0</v>
          </cell>
        </row>
        <row r="169">
          <cell r="B169" t="str">
            <v>UF553450FKS</v>
          </cell>
          <cell r="C169">
            <v>1000</v>
          </cell>
          <cell r="D169">
            <v>1.399</v>
          </cell>
          <cell r="E169">
            <v>0</v>
          </cell>
        </row>
        <row r="170">
          <cell r="B170" t="str">
            <v>UF553450L</v>
          </cell>
          <cell r="C170">
            <v>820</v>
          </cell>
          <cell r="D170">
            <v>0.67100000000000004</v>
          </cell>
          <cell r="E170">
            <v>0</v>
          </cell>
        </row>
        <row r="171">
          <cell r="B171" t="str">
            <v>UF553450PH</v>
          </cell>
          <cell r="C171">
            <v>900</v>
          </cell>
          <cell r="D171">
            <v>1.284</v>
          </cell>
          <cell r="E171">
            <v>0</v>
          </cell>
        </row>
        <row r="172">
          <cell r="B172" t="str">
            <v>UF553450RI</v>
          </cell>
          <cell r="C172">
            <v>850</v>
          </cell>
          <cell r="D172">
            <v>1.1930000000000001</v>
          </cell>
          <cell r="E172">
            <v>0</v>
          </cell>
        </row>
        <row r="173">
          <cell r="B173" t="str">
            <v>UF553450RIT</v>
          </cell>
          <cell r="C173">
            <v>850</v>
          </cell>
          <cell r="D173">
            <v>1.1870000000000001</v>
          </cell>
          <cell r="E173">
            <v>0</v>
          </cell>
        </row>
        <row r="174">
          <cell r="B174" t="str">
            <v>UF553450RJ</v>
          </cell>
          <cell r="C174">
            <v>920</v>
          </cell>
          <cell r="D174">
            <v>1.22</v>
          </cell>
          <cell r="E174">
            <v>0</v>
          </cell>
        </row>
        <row r="175">
          <cell r="B175" t="str">
            <v>UF553450RJN</v>
          </cell>
          <cell r="C175">
            <v>920</v>
          </cell>
          <cell r="D175">
            <v>1.1639999999999999</v>
          </cell>
          <cell r="E175">
            <v>0</v>
          </cell>
        </row>
        <row r="176">
          <cell r="B176" t="str">
            <v>UF553450SM</v>
          </cell>
          <cell r="C176">
            <v>990</v>
          </cell>
          <cell r="D176">
            <v>1.329</v>
          </cell>
          <cell r="E176">
            <v>0</v>
          </cell>
        </row>
        <row r="177">
          <cell r="B177" t="str">
            <v>UF553450SM4</v>
          </cell>
          <cell r="C177">
            <v>990</v>
          </cell>
          <cell r="D177">
            <v>1.321</v>
          </cell>
          <cell r="E177">
            <v>0</v>
          </cell>
        </row>
        <row r="178">
          <cell r="B178" t="str">
            <v>UF553450TBA</v>
          </cell>
          <cell r="C178">
            <v>1150</v>
          </cell>
          <cell r="D178">
            <v>1.2230000000000001</v>
          </cell>
          <cell r="E178">
            <v>4.9000000000000002E-2</v>
          </cell>
        </row>
        <row r="179">
          <cell r="B179" t="str">
            <v>UF553450ZL1</v>
          </cell>
          <cell r="C179">
            <v>900</v>
          </cell>
          <cell r="D179">
            <v>0.74</v>
          </cell>
          <cell r="E179">
            <v>0</v>
          </cell>
        </row>
        <row r="180">
          <cell r="B180" t="str">
            <v>UF553450ZLL（LM/LC=7/3）</v>
          </cell>
          <cell r="C180">
            <v>730</v>
          </cell>
          <cell r="D180">
            <v>0.36730687692932235</v>
          </cell>
          <cell r="E180">
            <v>0</v>
          </cell>
        </row>
        <row r="181">
          <cell r="B181" t="str">
            <v>UF553450ZLL(LM/LC=9/1)</v>
          </cell>
          <cell r="C181">
            <v>730</v>
          </cell>
          <cell r="D181">
            <v>0.12864636061659901</v>
          </cell>
        </row>
        <row r="182">
          <cell r="B182" t="str">
            <v>UF553450ZLL（LM/LMCN=7/3）</v>
          </cell>
          <cell r="C182">
            <v>730</v>
          </cell>
          <cell r="D182">
            <v>0.11789248983008134</v>
          </cell>
          <cell r="E182">
            <v>0.11741235751107201</v>
          </cell>
        </row>
        <row r="183">
          <cell r="B183" t="str">
            <v>UF553450ZLN</v>
          </cell>
          <cell r="C183">
            <v>850</v>
          </cell>
          <cell r="D183">
            <v>0.71199999999999997</v>
          </cell>
          <cell r="E183">
            <v>0</v>
          </cell>
        </row>
        <row r="184">
          <cell r="B184" t="str">
            <v>UF553450ZM1</v>
          </cell>
          <cell r="C184">
            <v>1100</v>
          </cell>
          <cell r="D184">
            <v>1.4930000000000001</v>
          </cell>
          <cell r="E184">
            <v>0</v>
          </cell>
        </row>
        <row r="185">
          <cell r="B185" t="str">
            <v>UF553450ZN</v>
          </cell>
          <cell r="C185">
            <v>1100</v>
          </cell>
          <cell r="D185">
            <v>1.4930000000000001</v>
          </cell>
          <cell r="E185">
            <v>0</v>
          </cell>
        </row>
        <row r="186">
          <cell r="B186" t="str">
            <v>UF553450ZN1</v>
          </cell>
          <cell r="C186">
            <v>1100</v>
          </cell>
          <cell r="D186">
            <v>1.4930000000000001</v>
          </cell>
          <cell r="E186">
            <v>0</v>
          </cell>
        </row>
        <row r="187">
          <cell r="B187" t="str">
            <v>UF553450ZNH</v>
          </cell>
          <cell r="C187">
            <v>1100</v>
          </cell>
          <cell r="D187">
            <v>1.3939999999999999</v>
          </cell>
          <cell r="E187">
            <v>0</v>
          </cell>
        </row>
        <row r="188">
          <cell r="B188" t="str">
            <v>UF553450ZNN</v>
          </cell>
          <cell r="C188">
            <v>1050</v>
          </cell>
          <cell r="D188">
            <v>1.427</v>
          </cell>
          <cell r="E188">
            <v>0</v>
          </cell>
        </row>
        <row r="189">
          <cell r="B189" t="str">
            <v>UF553450ZP</v>
          </cell>
          <cell r="C189">
            <v>1150</v>
          </cell>
          <cell r="D189">
            <v>1.599</v>
          </cell>
          <cell r="E189">
            <v>0</v>
          </cell>
        </row>
        <row r="190">
          <cell r="B190" t="str">
            <v>UF553450ZPC</v>
          </cell>
          <cell r="C190">
            <v>1150</v>
          </cell>
          <cell r="D190">
            <v>1.452</v>
          </cell>
          <cell r="E190">
            <v>0</v>
          </cell>
        </row>
        <row r="191">
          <cell r="B191" t="str">
            <v>UF553846ZP?(BL-5S、厚み重視)</v>
          </cell>
          <cell r="C191">
            <v>1120</v>
          </cell>
          <cell r="D191">
            <v>1.6</v>
          </cell>
        </row>
        <row r="192">
          <cell r="B192" t="str">
            <v>UF553846ZP?(BL-5S、容量重視)</v>
          </cell>
          <cell r="C192">
            <v>1150</v>
          </cell>
          <cell r="D192">
            <v>1.6</v>
          </cell>
        </row>
        <row r="193">
          <cell r="B193" t="str">
            <v>UF553939SU</v>
          </cell>
          <cell r="C193">
            <v>1010</v>
          </cell>
          <cell r="D193">
            <v>1.339</v>
          </cell>
          <cell r="E193">
            <v>0</v>
          </cell>
        </row>
        <row r="194">
          <cell r="B194" t="str">
            <v>UF564447FQ</v>
          </cell>
          <cell r="C194">
            <v>1370</v>
          </cell>
          <cell r="D194">
            <v>1.8344051845195952</v>
          </cell>
        </row>
        <row r="195">
          <cell r="B195" t="str">
            <v>UF583136A</v>
          </cell>
          <cell r="C195">
            <v>600</v>
          </cell>
          <cell r="D195">
            <v>0.27100000000000002</v>
          </cell>
          <cell r="E195">
            <v>0.23599999999999999</v>
          </cell>
        </row>
        <row r="196">
          <cell r="B196" t="str">
            <v>UF583136RC</v>
          </cell>
          <cell r="C196">
            <v>700</v>
          </cell>
          <cell r="D196">
            <v>0.89900000000000002</v>
          </cell>
          <cell r="E196">
            <v>0</v>
          </cell>
        </row>
        <row r="197">
          <cell r="B197" t="str">
            <v>UF583136RL</v>
          </cell>
          <cell r="C197">
            <v>550</v>
          </cell>
          <cell r="D197">
            <v>0.45500000000000002</v>
          </cell>
          <cell r="E197">
            <v>0</v>
          </cell>
        </row>
        <row r="198">
          <cell r="B198" t="str">
            <v>UF583136RP</v>
          </cell>
          <cell r="C198">
            <v>700</v>
          </cell>
          <cell r="D198">
            <v>1.0569999999999999</v>
          </cell>
          <cell r="E198">
            <v>0</v>
          </cell>
        </row>
        <row r="199">
          <cell r="B199" t="str">
            <v>UF583136TD</v>
          </cell>
          <cell r="C199">
            <v>800</v>
          </cell>
          <cell r="D199">
            <v>0.80400000000000005</v>
          </cell>
        </row>
        <row r="200">
          <cell r="B200" t="str">
            <v>UF593536FU</v>
          </cell>
          <cell r="C200">
            <v>890</v>
          </cell>
          <cell r="D200">
            <v>1.1279999999999999</v>
          </cell>
          <cell r="E200">
            <v>0</v>
          </cell>
        </row>
        <row r="201">
          <cell r="B201" t="str">
            <v>UF603443SP</v>
          </cell>
          <cell r="C201">
            <v>1030</v>
          </cell>
          <cell r="D201">
            <v>1.4950000000000001</v>
          </cell>
          <cell r="E201">
            <v>0</v>
          </cell>
        </row>
        <row r="202">
          <cell r="B202" t="str">
            <v>UF611928P3</v>
          </cell>
          <cell r="C202">
            <v>200</v>
          </cell>
          <cell r="D202">
            <v>0.26300000000000001</v>
          </cell>
          <cell r="E202">
            <v>0</v>
          </cell>
        </row>
        <row r="203">
          <cell r="B203" t="str">
            <v>UF611938PEJ</v>
          </cell>
          <cell r="C203">
            <v>320</v>
          </cell>
          <cell r="D203">
            <v>0.45200000000000001</v>
          </cell>
          <cell r="E203">
            <v>0</v>
          </cell>
        </row>
        <row r="204">
          <cell r="B204" t="str">
            <v>UF611948P2</v>
          </cell>
          <cell r="C204">
            <v>420</v>
          </cell>
          <cell r="D204">
            <v>0.64500000000000002</v>
          </cell>
          <cell r="E204">
            <v>0</v>
          </cell>
        </row>
        <row r="205">
          <cell r="B205" t="str">
            <v>UF611958D</v>
          </cell>
          <cell r="C205">
            <v>450</v>
          </cell>
          <cell r="D205">
            <v>0.69</v>
          </cell>
          <cell r="E205">
            <v>0</v>
          </cell>
        </row>
        <row r="206">
          <cell r="B206" t="str">
            <v>UF612228P3</v>
          </cell>
          <cell r="C206">
            <v>200</v>
          </cell>
          <cell r="D206">
            <v>0.26</v>
          </cell>
          <cell r="E206">
            <v>0</v>
          </cell>
        </row>
        <row r="207">
          <cell r="B207" t="str">
            <v>UF612248PE</v>
          </cell>
          <cell r="C207">
            <v>480</v>
          </cell>
          <cell r="D207">
            <v>0.66500000000000004</v>
          </cell>
          <cell r="E207">
            <v>0</v>
          </cell>
        </row>
        <row r="208">
          <cell r="B208" t="str">
            <v>UF613756FN</v>
          </cell>
          <cell r="C208">
            <v>1400</v>
          </cell>
          <cell r="D208">
            <v>2.0059999999999998</v>
          </cell>
          <cell r="E208">
            <v>0</v>
          </cell>
        </row>
        <row r="209">
          <cell r="B209" t="str">
            <v>UF614038</v>
          </cell>
          <cell r="C209">
            <v>1010</v>
          </cell>
          <cell r="D209">
            <v>1.4929999999999999</v>
          </cell>
          <cell r="E209">
            <v>0</v>
          </cell>
        </row>
        <row r="210">
          <cell r="B210" t="str">
            <v>UF624447FQ</v>
          </cell>
          <cell r="C210">
            <v>1520</v>
          </cell>
          <cell r="D210">
            <v>2.0840000000000001</v>
          </cell>
          <cell r="E210">
            <v>0</v>
          </cell>
        </row>
        <row r="211">
          <cell r="B211" t="str">
            <v>UF633836SP</v>
          </cell>
          <cell r="C211">
            <v>990</v>
          </cell>
          <cell r="D211">
            <v>1.3158000000000001</v>
          </cell>
          <cell r="E211">
            <v>0</v>
          </cell>
        </row>
        <row r="212">
          <cell r="B212" t="str">
            <v>UF634042FN</v>
          </cell>
          <cell r="C212">
            <v>1230</v>
          </cell>
          <cell r="D212">
            <v>1.881</v>
          </cell>
          <cell r="E212">
            <v>0</v>
          </cell>
        </row>
        <row r="213">
          <cell r="B213" t="str">
            <v>UF652436FM</v>
          </cell>
          <cell r="C213">
            <v>600</v>
          </cell>
          <cell r="D213">
            <v>0.89500000000000002</v>
          </cell>
          <cell r="E213">
            <v>0</v>
          </cell>
        </row>
        <row r="214">
          <cell r="B214" t="str">
            <v>UF652436FMS</v>
          </cell>
          <cell r="C214">
            <v>600</v>
          </cell>
          <cell r="D214">
            <v>0.874</v>
          </cell>
          <cell r="E214">
            <v>0</v>
          </cell>
        </row>
        <row r="215">
          <cell r="B215" t="str">
            <v>UF652436L</v>
          </cell>
          <cell r="C215">
            <v>460</v>
          </cell>
          <cell r="D215">
            <v>0.41499999999999998</v>
          </cell>
          <cell r="E215">
            <v>0</v>
          </cell>
        </row>
        <row r="216">
          <cell r="B216" t="str">
            <v>UF652436TBA</v>
          </cell>
          <cell r="C216">
            <v>660</v>
          </cell>
          <cell r="D216">
            <v>0.78100000000000003</v>
          </cell>
          <cell r="E216">
            <v>3.1E-2</v>
          </cell>
        </row>
        <row r="217">
          <cell r="B217" t="str">
            <v>UF652765Ni</v>
          </cell>
          <cell r="C217">
            <v>1200</v>
          </cell>
          <cell r="D217">
            <v>0.2</v>
          </cell>
          <cell r="E217">
            <v>1.1000000000000001</v>
          </cell>
        </row>
        <row r="218">
          <cell r="B218" t="str">
            <v>UF652765SN</v>
          </cell>
          <cell r="C218">
            <v>1200</v>
          </cell>
          <cell r="D218">
            <v>1.6</v>
          </cell>
          <cell r="E218">
            <v>0</v>
          </cell>
        </row>
        <row r="219">
          <cell r="B219" t="str">
            <v>UF652765W</v>
          </cell>
          <cell r="C219">
            <v>1200</v>
          </cell>
          <cell r="D219">
            <v>0.5</v>
          </cell>
          <cell r="E219">
            <v>0.5</v>
          </cell>
        </row>
        <row r="220">
          <cell r="B220" t="str">
            <v>UF653039SQ</v>
          </cell>
          <cell r="C220">
            <v>900</v>
          </cell>
          <cell r="D220">
            <v>1.234</v>
          </cell>
          <cell r="E220">
            <v>0</v>
          </cell>
        </row>
        <row r="221">
          <cell r="B221" t="str">
            <v>UF653039SU</v>
          </cell>
          <cell r="C221">
            <v>920</v>
          </cell>
          <cell r="D221">
            <v>1.204</v>
          </cell>
          <cell r="E221">
            <v>0</v>
          </cell>
        </row>
        <row r="222">
          <cell r="B222" t="str">
            <v>UF653048D</v>
          </cell>
          <cell r="C222">
            <v>630</v>
          </cell>
          <cell r="D222">
            <v>0.96899999999999997</v>
          </cell>
          <cell r="E222">
            <v>0</v>
          </cell>
        </row>
        <row r="223">
          <cell r="B223" t="str">
            <v>UF653048PI</v>
          </cell>
          <cell r="C223">
            <v>830</v>
          </cell>
          <cell r="D223">
            <v>1.151</v>
          </cell>
          <cell r="E223">
            <v>0</v>
          </cell>
        </row>
        <row r="224">
          <cell r="B224" t="str">
            <v>UF653048PM</v>
          </cell>
          <cell r="C224">
            <v>950</v>
          </cell>
          <cell r="D224">
            <v>1.3220000000000001</v>
          </cell>
          <cell r="E224">
            <v>0</v>
          </cell>
        </row>
        <row r="225">
          <cell r="B225" t="str">
            <v>UF653058P2</v>
          </cell>
          <cell r="C225">
            <v>800</v>
          </cell>
          <cell r="D225">
            <v>1.1339999999999999</v>
          </cell>
          <cell r="E225">
            <v>0</v>
          </cell>
        </row>
        <row r="226">
          <cell r="B226" t="str">
            <v>UF653436SQ</v>
          </cell>
          <cell r="C226">
            <v>880</v>
          </cell>
          <cell r="D226">
            <v>1.3</v>
          </cell>
          <cell r="E226">
            <v>0</v>
          </cell>
        </row>
        <row r="227">
          <cell r="B227" t="str">
            <v>UF653438L</v>
          </cell>
          <cell r="C227">
            <v>800</v>
          </cell>
          <cell r="D227">
            <v>0.64910000000000001</v>
          </cell>
          <cell r="E227">
            <v>0</v>
          </cell>
        </row>
        <row r="228">
          <cell r="B228" t="str">
            <v>UF653446SQ(#19ライン)</v>
          </cell>
          <cell r="C228">
            <v>1150</v>
          </cell>
          <cell r="D228">
            <v>1.5731999999999999</v>
          </cell>
          <cell r="E228">
            <v>0</v>
          </cell>
        </row>
        <row r="229">
          <cell r="B229" t="str">
            <v>UF653446SQ(#4ライン)</v>
          </cell>
          <cell r="C229">
            <v>1150</v>
          </cell>
          <cell r="D229">
            <v>1.5731999999999999</v>
          </cell>
          <cell r="E229">
            <v>0</v>
          </cell>
        </row>
        <row r="230">
          <cell r="B230" t="str">
            <v>UF653450RH</v>
          </cell>
          <cell r="C230">
            <v>1000</v>
          </cell>
          <cell r="D230">
            <v>1.345</v>
          </cell>
          <cell r="E230">
            <v>0</v>
          </cell>
        </row>
        <row r="231">
          <cell r="B231" t="str">
            <v>UF653450RHN</v>
          </cell>
          <cell r="C231">
            <v>1000</v>
          </cell>
          <cell r="D231">
            <v>1.341</v>
          </cell>
          <cell r="E231">
            <v>0</v>
          </cell>
        </row>
        <row r="232">
          <cell r="B232" t="str">
            <v>UF653450RJ</v>
          </cell>
          <cell r="C232">
            <v>1100</v>
          </cell>
          <cell r="D232">
            <v>1.41</v>
          </cell>
          <cell r="E232">
            <v>0</v>
          </cell>
        </row>
        <row r="233">
          <cell r="B233" t="str">
            <v>UF653450SM</v>
          </cell>
          <cell r="C233">
            <v>1180</v>
          </cell>
          <cell r="D233">
            <v>1.571</v>
          </cell>
          <cell r="E233">
            <v>0</v>
          </cell>
        </row>
        <row r="234">
          <cell r="B234" t="str">
            <v>UF653450SN1</v>
          </cell>
          <cell r="C234">
            <v>1200</v>
          </cell>
          <cell r="D234">
            <v>1.639</v>
          </cell>
          <cell r="E234">
            <v>0</v>
          </cell>
        </row>
        <row r="235">
          <cell r="B235" t="str">
            <v>UF653450SQ</v>
          </cell>
          <cell r="C235">
            <v>1250</v>
          </cell>
          <cell r="D235">
            <v>1.74</v>
          </cell>
          <cell r="E235">
            <v>0</v>
          </cell>
        </row>
        <row r="236">
          <cell r="B236" t="str">
            <v>UF653467P</v>
          </cell>
          <cell r="C236">
            <v>1200</v>
          </cell>
          <cell r="D236">
            <v>1.6389999999999998</v>
          </cell>
        </row>
        <row r="237">
          <cell r="B237" t="str">
            <v>UF673136T</v>
          </cell>
          <cell r="C237">
            <v>900</v>
          </cell>
          <cell r="D237">
            <v>1.204</v>
          </cell>
        </row>
        <row r="238">
          <cell r="B238" t="str">
            <v>UF703136S</v>
          </cell>
          <cell r="C238">
            <v>900</v>
          </cell>
          <cell r="D238">
            <v>1.204</v>
          </cell>
        </row>
        <row r="239">
          <cell r="B239" t="str">
            <v>UF703141FU</v>
          </cell>
          <cell r="C239">
            <v>1050</v>
          </cell>
          <cell r="D239">
            <v>1.4039999999999999</v>
          </cell>
          <cell r="E239">
            <v>0</v>
          </cell>
        </row>
        <row r="240">
          <cell r="B240" t="str">
            <v>UF703141L</v>
          </cell>
          <cell r="C240">
            <v>740</v>
          </cell>
          <cell r="D240">
            <v>0.60040000000000004</v>
          </cell>
          <cell r="E240">
            <v>0</v>
          </cell>
        </row>
        <row r="241">
          <cell r="B241" t="str">
            <v>UF703450FQ</v>
          </cell>
          <cell r="C241">
            <v>1450</v>
          </cell>
          <cell r="D241">
            <v>1.9590000000000001</v>
          </cell>
          <cell r="E241">
            <v>0</v>
          </cell>
        </row>
        <row r="242">
          <cell r="B242" t="str">
            <v>UF752836FP</v>
          </cell>
          <cell r="C242">
            <v>850</v>
          </cell>
          <cell r="D242">
            <v>1.234</v>
          </cell>
          <cell r="E242">
            <v>0</v>
          </cell>
        </row>
        <row r="243">
          <cell r="B243" t="str">
            <v>UF812248P3</v>
          </cell>
          <cell r="C243">
            <v>650</v>
          </cell>
          <cell r="D243">
            <v>0.89200000000000002</v>
          </cell>
          <cell r="E243">
            <v>0</v>
          </cell>
        </row>
        <row r="244">
          <cell r="B244" t="str">
            <v>UF812248PEJ</v>
          </cell>
          <cell r="C244">
            <v>700</v>
          </cell>
          <cell r="D244">
            <v>1.0309999999999999</v>
          </cell>
          <cell r="E244">
            <v>0</v>
          </cell>
        </row>
        <row r="245">
          <cell r="B245" t="str">
            <v>UF813048PEH</v>
          </cell>
          <cell r="C245">
            <v>1000</v>
          </cell>
          <cell r="D245">
            <v>1.4390000000000001</v>
          </cell>
          <cell r="E245">
            <v>0</v>
          </cell>
        </row>
        <row r="246">
          <cell r="B246" t="str">
            <v>UF813048PET</v>
          </cell>
          <cell r="C246">
            <v>1000</v>
          </cell>
          <cell r="D246">
            <v>1.385</v>
          </cell>
          <cell r="E246">
            <v>0</v>
          </cell>
        </row>
        <row r="247">
          <cell r="B247" t="str">
            <v>UF813448P3</v>
          </cell>
          <cell r="C247">
            <v>1050</v>
          </cell>
          <cell r="D247">
            <v>1.36</v>
          </cell>
          <cell r="E247">
            <v>0</v>
          </cell>
        </row>
        <row r="248">
          <cell r="B248" t="str">
            <v>UR10450L(AAA) 10M/Y</v>
          </cell>
          <cell r="C248">
            <v>240</v>
          </cell>
          <cell r="D248">
            <v>0.2</v>
          </cell>
        </row>
        <row r="249">
          <cell r="B249" t="str">
            <v>UR10450L(AAA) 3M/Y</v>
          </cell>
          <cell r="C249">
            <v>240</v>
          </cell>
          <cell r="D249">
            <v>0.2</v>
          </cell>
        </row>
        <row r="250">
          <cell r="B250" t="str">
            <v>UR10450L(AAA) 5M/Y</v>
          </cell>
          <cell r="C250">
            <v>240</v>
          </cell>
          <cell r="D250">
            <v>0.2</v>
          </cell>
        </row>
        <row r="251">
          <cell r="B251" t="str">
            <v>UR14430PJT</v>
          </cell>
          <cell r="C251">
            <v>660</v>
          </cell>
          <cell r="D251">
            <v>0.93300000000000005</v>
          </cell>
          <cell r="E251">
            <v>0</v>
          </cell>
        </row>
        <row r="252">
          <cell r="B252" t="str">
            <v>UR14430Y</v>
          </cell>
          <cell r="C252">
            <v>500</v>
          </cell>
          <cell r="D252">
            <v>0.16</v>
          </cell>
          <cell r="E252">
            <v>0.16</v>
          </cell>
        </row>
        <row r="253">
          <cell r="B253" t="str">
            <v>UR14500L</v>
          </cell>
          <cell r="C253">
            <v>680</v>
          </cell>
          <cell r="D253">
            <v>0.57599999999999996</v>
          </cell>
          <cell r="E253">
            <v>0</v>
          </cell>
        </row>
        <row r="254">
          <cell r="B254" t="str">
            <v>UR14500PJT</v>
          </cell>
          <cell r="C254">
            <v>800</v>
          </cell>
          <cell r="D254">
            <v>1.085</v>
          </cell>
          <cell r="E254">
            <v>0</v>
          </cell>
        </row>
        <row r="255">
          <cell r="B255" t="str">
            <v>UR14500Y</v>
          </cell>
          <cell r="C255">
            <v>680</v>
          </cell>
          <cell r="D255">
            <v>0.23300000000000001</v>
          </cell>
          <cell r="E255">
            <v>0.20300000000000001</v>
          </cell>
        </row>
        <row r="256">
          <cell r="B256" t="str">
            <v>UR14650PHS</v>
          </cell>
          <cell r="C256">
            <v>940</v>
          </cell>
          <cell r="D256">
            <v>1.37</v>
          </cell>
          <cell r="E256">
            <v>0</v>
          </cell>
        </row>
        <row r="257">
          <cell r="B257" t="str">
            <v>UR14650ZT</v>
          </cell>
          <cell r="C257">
            <v>1350</v>
          </cell>
          <cell r="D257">
            <v>1.552</v>
          </cell>
          <cell r="E257">
            <v>5.5E-2</v>
          </cell>
        </row>
        <row r="258">
          <cell r="B258" t="str">
            <v>UR14650ZTA</v>
          </cell>
          <cell r="C258">
            <v>1450</v>
          </cell>
          <cell r="D258">
            <v>1.64</v>
          </cell>
          <cell r="E258">
            <v>2.8000000000000001E-2</v>
          </cell>
        </row>
        <row r="259">
          <cell r="B259" t="str">
            <v>UR16650ZT</v>
          </cell>
          <cell r="C259">
            <v>2100</v>
          </cell>
          <cell r="D259">
            <v>2.452</v>
          </cell>
          <cell r="E259">
            <v>8.6999999999999994E-2</v>
          </cell>
        </row>
        <row r="260">
          <cell r="B260" t="str">
            <v>UR18500F</v>
          </cell>
          <cell r="C260">
            <v>1300</v>
          </cell>
          <cell r="D260">
            <v>1.7929999999999999</v>
          </cell>
          <cell r="E260">
            <v>0</v>
          </cell>
        </row>
        <row r="261">
          <cell r="B261" t="str">
            <v>UR18500FJT</v>
          </cell>
          <cell r="C261">
            <v>1500</v>
          </cell>
          <cell r="D261">
            <v>2.0640000000000001</v>
          </cell>
          <cell r="E261">
            <v>0</v>
          </cell>
        </row>
        <row r="262">
          <cell r="B262" t="str">
            <v>UR18500FK</v>
          </cell>
          <cell r="C262">
            <v>1620</v>
          </cell>
          <cell r="D262">
            <v>2.1539999999999999</v>
          </cell>
          <cell r="E262">
            <v>0</v>
          </cell>
        </row>
        <row r="263">
          <cell r="B263" t="str">
            <v>UR18500H</v>
          </cell>
          <cell r="C263">
            <v>1450</v>
          </cell>
          <cell r="D263">
            <v>2.02</v>
          </cell>
          <cell r="E263">
            <v>0</v>
          </cell>
        </row>
        <row r="264">
          <cell r="B264" t="str">
            <v>UR18500L</v>
          </cell>
          <cell r="C264">
            <v>1200</v>
          </cell>
          <cell r="D264">
            <v>1.0069999999999999</v>
          </cell>
          <cell r="E264">
            <v>0</v>
          </cell>
        </row>
        <row r="265">
          <cell r="B265" t="str">
            <v>UR18500PS</v>
          </cell>
          <cell r="C265">
            <v>1100</v>
          </cell>
          <cell r="D265">
            <v>1.5569999999999999</v>
          </cell>
          <cell r="E265">
            <v>0</v>
          </cell>
        </row>
        <row r="266">
          <cell r="B266" t="str">
            <v>UR18650　ﾘﾝ酸鉄-1</v>
          </cell>
          <cell r="C266">
            <v>930</v>
          </cell>
          <cell r="D266">
            <v>0</v>
          </cell>
          <cell r="E266">
            <v>0</v>
          </cell>
        </row>
        <row r="267">
          <cell r="B267" t="str">
            <v>UR18650　ﾘﾝ酸鉄-2</v>
          </cell>
          <cell r="C267">
            <v>930</v>
          </cell>
          <cell r="D267">
            <v>0</v>
          </cell>
          <cell r="E267">
            <v>0</v>
          </cell>
        </row>
        <row r="268">
          <cell r="B268" t="str">
            <v>UR18650　ﾘﾝ酸鉄-3</v>
          </cell>
          <cell r="C268">
            <v>930</v>
          </cell>
          <cell r="D268">
            <v>0</v>
          </cell>
          <cell r="E268">
            <v>0</v>
          </cell>
        </row>
        <row r="269">
          <cell r="B269" t="str">
            <v>UR18650　ﾘﾝ酸鉄-4</v>
          </cell>
          <cell r="C269">
            <v>930</v>
          </cell>
          <cell r="D269">
            <v>0</v>
          </cell>
          <cell r="E269">
            <v>0</v>
          </cell>
        </row>
        <row r="270">
          <cell r="B270" t="str">
            <v>UR18650A</v>
          </cell>
          <cell r="C270">
            <v>2150</v>
          </cell>
          <cell r="D270">
            <v>0.98099999999999998</v>
          </cell>
          <cell r="E270">
            <v>0.98099999999999998</v>
          </cell>
        </row>
        <row r="271">
          <cell r="B271" t="str">
            <v>UR18650A2</v>
          </cell>
          <cell r="C271">
            <v>2150</v>
          </cell>
          <cell r="D271">
            <v>0.94</v>
          </cell>
          <cell r="E271">
            <v>0.81799999999999995</v>
          </cell>
        </row>
        <row r="272">
          <cell r="B272" t="str">
            <v>UR18650AB</v>
          </cell>
          <cell r="C272">
            <v>2350</v>
          </cell>
          <cell r="D272">
            <v>0.99219999999999997</v>
          </cell>
          <cell r="E272">
            <v>0.96919999999999995</v>
          </cell>
        </row>
        <row r="273">
          <cell r="B273" t="str">
            <v>UR18650AY</v>
          </cell>
          <cell r="C273">
            <v>2150</v>
          </cell>
          <cell r="D273">
            <v>0.51600000000000001</v>
          </cell>
          <cell r="E273">
            <v>1.28</v>
          </cell>
        </row>
        <row r="274">
          <cell r="B274" t="str">
            <v>UR18650CS1</v>
          </cell>
          <cell r="C274">
            <v>1350</v>
          </cell>
          <cell r="D274">
            <v>2.3279999999999998</v>
          </cell>
          <cell r="E274">
            <v>0</v>
          </cell>
        </row>
        <row r="275">
          <cell r="B275" t="str">
            <v>UR18650E</v>
          </cell>
          <cell r="C275">
            <v>2050</v>
          </cell>
          <cell r="D275">
            <v>0.92800000000000005</v>
          </cell>
          <cell r="E275">
            <v>0.92800000000000005</v>
          </cell>
        </row>
        <row r="276">
          <cell r="B276" t="str">
            <v>UR18650E2</v>
          </cell>
          <cell r="C276">
            <v>1800</v>
          </cell>
          <cell r="D276">
            <v>0.88998685116729259</v>
          </cell>
          <cell r="E276">
            <v>0.77440414322348838</v>
          </cell>
        </row>
        <row r="277">
          <cell r="B277" t="str">
            <v>UR18650EA</v>
          </cell>
          <cell r="C277">
            <v>2250</v>
          </cell>
          <cell r="D277">
            <v>0.99299999999999999</v>
          </cell>
          <cell r="E277">
            <v>0.86399999999999999</v>
          </cell>
        </row>
        <row r="278">
          <cell r="B278" t="str">
            <v>UR18650EX</v>
          </cell>
          <cell r="C278">
            <v>1950</v>
          </cell>
          <cell r="D278">
            <v>0.90900000000000003</v>
          </cell>
          <cell r="E278">
            <v>0.79100000000000004</v>
          </cell>
        </row>
        <row r="279">
          <cell r="B279" t="str">
            <v>UR18650F</v>
          </cell>
          <cell r="C279">
            <v>2100</v>
          </cell>
          <cell r="D279">
            <v>2.8029999999999999</v>
          </cell>
          <cell r="E279">
            <v>0</v>
          </cell>
        </row>
        <row r="280">
          <cell r="B280" t="str">
            <v>UR18650FHT</v>
          </cell>
          <cell r="C280">
            <v>1900</v>
          </cell>
          <cell r="D280">
            <v>2.508</v>
          </cell>
          <cell r="E280">
            <v>0</v>
          </cell>
        </row>
        <row r="281">
          <cell r="B281" t="str">
            <v>UR18650FJT</v>
          </cell>
          <cell r="C281">
            <v>2100</v>
          </cell>
          <cell r="D281">
            <v>2.8029999999999999</v>
          </cell>
          <cell r="E281">
            <v>0</v>
          </cell>
        </row>
        <row r="282">
          <cell r="B282" t="str">
            <v>UR18650FK</v>
          </cell>
          <cell r="C282">
            <v>2300</v>
          </cell>
          <cell r="D282">
            <v>2.92</v>
          </cell>
          <cell r="E282">
            <v>0</v>
          </cell>
        </row>
        <row r="283">
          <cell r="B283" t="str">
            <v>UR18650FM</v>
          </cell>
          <cell r="C283">
            <v>2500</v>
          </cell>
          <cell r="D283">
            <v>3.2639999999999998</v>
          </cell>
          <cell r="E283">
            <v>0</v>
          </cell>
        </row>
        <row r="284">
          <cell r="B284" t="str">
            <v>UR18650FM2</v>
          </cell>
          <cell r="C284">
            <v>2500</v>
          </cell>
          <cell r="D284">
            <v>3.2309999999999999</v>
          </cell>
          <cell r="E284">
            <v>0</v>
          </cell>
        </row>
        <row r="285">
          <cell r="B285" t="str">
            <v>UR18650FM3</v>
          </cell>
          <cell r="C285">
            <v>2500</v>
          </cell>
          <cell r="D285">
            <v>3.2970000000000002</v>
          </cell>
          <cell r="E285">
            <v>0</v>
          </cell>
        </row>
        <row r="286">
          <cell r="B286" t="str">
            <v>UR18650FM4</v>
          </cell>
          <cell r="C286">
            <v>2500</v>
          </cell>
          <cell r="D286">
            <v>3.3519999999999999</v>
          </cell>
          <cell r="E286">
            <v>0</v>
          </cell>
        </row>
        <row r="287">
          <cell r="B287" t="str">
            <v>UR18650G(ﾘﾝ酸鉄)</v>
          </cell>
          <cell r="C287">
            <v>920</v>
          </cell>
          <cell r="D287">
            <v>0</v>
          </cell>
          <cell r="E287">
            <v>0</v>
          </cell>
        </row>
        <row r="288">
          <cell r="B288" t="str">
            <v>UR18650H</v>
          </cell>
          <cell r="C288">
            <v>1900</v>
          </cell>
          <cell r="D288">
            <v>2.673</v>
          </cell>
          <cell r="E288">
            <v>0</v>
          </cell>
        </row>
        <row r="289">
          <cell r="B289" t="str">
            <v>UR18650M①</v>
          </cell>
          <cell r="C289">
            <v>1200</v>
          </cell>
          <cell r="D289" t="str">
            <v>-</v>
          </cell>
          <cell r="E289" t="str">
            <v>-</v>
          </cell>
        </row>
        <row r="290">
          <cell r="B290" t="str">
            <v>UR18650M②</v>
          </cell>
          <cell r="C290">
            <v>1300</v>
          </cell>
          <cell r="D290">
            <v>0.52969999999999995</v>
          </cell>
          <cell r="E290">
            <v>0</v>
          </cell>
        </row>
        <row r="291">
          <cell r="B291" t="str">
            <v>UR18650M2-LM/LC①</v>
          </cell>
          <cell r="C291">
            <v>1300</v>
          </cell>
          <cell r="D291">
            <v>0.52969999999999995</v>
          </cell>
          <cell r="E291">
            <v>0</v>
          </cell>
        </row>
        <row r="292">
          <cell r="B292" t="str">
            <v>UR18650M2-LM/LC②</v>
          </cell>
          <cell r="C292">
            <v>1300</v>
          </cell>
          <cell r="D292">
            <v>0.52969999999999995</v>
          </cell>
          <cell r="E292">
            <v>0</v>
          </cell>
        </row>
        <row r="293">
          <cell r="B293" t="str">
            <v>UR18650M2-LM/LC③</v>
          </cell>
          <cell r="C293">
            <v>1300</v>
          </cell>
          <cell r="D293">
            <v>0.52969999999999995</v>
          </cell>
          <cell r="E293">
            <v>0</v>
          </cell>
        </row>
        <row r="294">
          <cell r="B294" t="str">
            <v>UR18650M2-LM/LC④</v>
          </cell>
          <cell r="C294">
            <v>1300</v>
          </cell>
          <cell r="D294">
            <v>0.52969999999999995</v>
          </cell>
          <cell r="E294">
            <v>0</v>
          </cell>
        </row>
        <row r="295">
          <cell r="B295" t="str">
            <v>UR18650M2-LM/LC⑤</v>
          </cell>
          <cell r="C295">
            <v>1300</v>
          </cell>
          <cell r="D295">
            <v>0.52969999999999995</v>
          </cell>
          <cell r="E295">
            <v>0</v>
          </cell>
        </row>
        <row r="296">
          <cell r="B296" t="str">
            <v>UR18650M2-LM/LC⑥</v>
          </cell>
          <cell r="C296">
            <v>1300</v>
          </cell>
          <cell r="D296">
            <v>0.52969999999999995</v>
          </cell>
          <cell r="E296">
            <v>0</v>
          </cell>
        </row>
        <row r="297">
          <cell r="B297" t="str">
            <v>UR18650M2-LM①</v>
          </cell>
          <cell r="C297">
            <v>1200</v>
          </cell>
          <cell r="D297">
            <v>0</v>
          </cell>
          <cell r="E297">
            <v>0</v>
          </cell>
        </row>
        <row r="298">
          <cell r="B298" t="str">
            <v>UR18650MX</v>
          </cell>
          <cell r="C298">
            <v>1300</v>
          </cell>
          <cell r="D298">
            <v>0.52969999999999995</v>
          </cell>
          <cell r="E298">
            <v>0</v>
          </cell>
        </row>
        <row r="299">
          <cell r="B299" t="str">
            <v>UR18650M技1-①</v>
          </cell>
          <cell r="C299">
            <v>1100</v>
          </cell>
          <cell r="D299">
            <v>0</v>
          </cell>
          <cell r="E299">
            <v>0</v>
          </cell>
        </row>
        <row r="300">
          <cell r="B300" t="str">
            <v>UR18650M技2-①</v>
          </cell>
          <cell r="C300">
            <v>1100</v>
          </cell>
          <cell r="D300">
            <v>0</v>
          </cell>
          <cell r="E300">
            <v>0</v>
          </cell>
        </row>
        <row r="301">
          <cell r="B301" t="str">
            <v>UR18650M技2-②</v>
          </cell>
          <cell r="C301">
            <v>1100</v>
          </cell>
          <cell r="D301">
            <v>0</v>
          </cell>
          <cell r="E301">
            <v>0</v>
          </cell>
        </row>
        <row r="302">
          <cell r="B302" t="str">
            <v>UR18650M工技1</v>
          </cell>
          <cell r="C302">
            <v>1100</v>
          </cell>
          <cell r="D302">
            <v>0</v>
          </cell>
          <cell r="E302">
            <v>0</v>
          </cell>
        </row>
        <row r="303">
          <cell r="B303" t="str">
            <v>UR18650PE</v>
          </cell>
          <cell r="C303">
            <v>1700</v>
          </cell>
          <cell r="D303">
            <v>2.3769999999999998</v>
          </cell>
          <cell r="E303">
            <v>0</v>
          </cell>
        </row>
        <row r="304">
          <cell r="B304" t="str">
            <v>UR18650PS1</v>
          </cell>
          <cell r="C304">
            <v>1600</v>
          </cell>
          <cell r="D304">
            <v>2.34</v>
          </cell>
          <cell r="E304">
            <v>0</v>
          </cell>
        </row>
        <row r="305">
          <cell r="B305" t="str">
            <v>UR18650RX</v>
          </cell>
          <cell r="C305">
            <v>1950</v>
          </cell>
          <cell r="D305">
            <v>0.68899999999999995</v>
          </cell>
          <cell r="E305">
            <v>1.0309999999999999</v>
          </cell>
        </row>
        <row r="306">
          <cell r="B306" t="str">
            <v>UR18650S</v>
          </cell>
          <cell r="C306">
            <v>1100</v>
          </cell>
          <cell r="D306">
            <v>0.35399999999999998</v>
          </cell>
          <cell r="E306">
            <v>0.35399999999999998</v>
          </cell>
        </row>
        <row r="307">
          <cell r="B307" t="str">
            <v>UR18650S2</v>
          </cell>
          <cell r="C307">
            <v>1100</v>
          </cell>
          <cell r="D307">
            <v>0.38400000000000001</v>
          </cell>
          <cell r="E307">
            <v>0.33400000000000002</v>
          </cell>
        </row>
        <row r="308">
          <cell r="B308" t="str">
            <v>UR18650SA</v>
          </cell>
          <cell r="C308">
            <v>1200</v>
          </cell>
          <cell r="D308">
            <v>0.39700000000000002</v>
          </cell>
          <cell r="E308">
            <v>0.39700000000000002</v>
          </cell>
        </row>
        <row r="309">
          <cell r="B309" t="str">
            <v>UR18650SA（天然黒鉛）</v>
          </cell>
          <cell r="C309">
            <v>1200</v>
          </cell>
          <cell r="D309">
            <v>0.39700000000000002</v>
          </cell>
          <cell r="E309">
            <v>0.39700000000000002</v>
          </cell>
        </row>
        <row r="310">
          <cell r="B310" t="str">
            <v>UR18650SA2</v>
          </cell>
          <cell r="C310">
            <v>1200</v>
          </cell>
          <cell r="D310">
            <v>0.39889999999999998</v>
          </cell>
          <cell r="E310">
            <v>0.38969999999999999</v>
          </cell>
        </row>
        <row r="311">
          <cell r="B311" t="str">
            <v>UR18650SA3</v>
          </cell>
          <cell r="C311">
            <v>1250</v>
          </cell>
          <cell r="D311">
            <v>0.51500000000000001</v>
          </cell>
          <cell r="E311">
            <v>0.44800000000000001</v>
          </cell>
        </row>
        <row r="312">
          <cell r="B312" t="str">
            <v>UR18650SAX</v>
          </cell>
          <cell r="C312">
            <v>1250</v>
          </cell>
          <cell r="D312">
            <v>0.42599999999999999</v>
          </cell>
          <cell r="E312">
            <v>0.41599999999999998</v>
          </cell>
        </row>
        <row r="313">
          <cell r="B313" t="str">
            <v>UR18650SAX2</v>
          </cell>
          <cell r="C313">
            <v>1250</v>
          </cell>
          <cell r="D313">
            <v>0.42199999999999999</v>
          </cell>
          <cell r="E313">
            <v>0.36699999999999999</v>
          </cell>
        </row>
        <row r="314">
          <cell r="B314" t="str">
            <v>UR18650SAX3</v>
          </cell>
          <cell r="C314">
            <v>1250</v>
          </cell>
          <cell r="D314">
            <v>0.51300000000000001</v>
          </cell>
          <cell r="E314">
            <v>0.44700000000000001</v>
          </cell>
        </row>
        <row r="315">
          <cell r="B315" t="str">
            <v>UR18650SAXA</v>
          </cell>
          <cell r="C315">
            <v>1250</v>
          </cell>
          <cell r="D315">
            <v>0.42599999999999999</v>
          </cell>
          <cell r="E315">
            <v>0.41599999999999998</v>
          </cell>
        </row>
        <row r="316">
          <cell r="B316" t="str">
            <v>UR18650SAY①（新封口体）</v>
          </cell>
          <cell r="C316">
            <v>1900</v>
          </cell>
          <cell r="D316">
            <v>0.56699999999999995</v>
          </cell>
          <cell r="E316">
            <v>0.56699999999999995</v>
          </cell>
        </row>
        <row r="317">
          <cell r="B317" t="str">
            <v>UR18650SAY①（現行封口体）</v>
          </cell>
          <cell r="C317">
            <v>1900</v>
          </cell>
          <cell r="D317">
            <v>0.56699999999999995</v>
          </cell>
          <cell r="E317">
            <v>0.56699999999999995</v>
          </cell>
        </row>
        <row r="318">
          <cell r="B318" t="str">
            <v>UR18650SAY①’（新封口体）</v>
          </cell>
          <cell r="C318">
            <v>1900</v>
          </cell>
          <cell r="D318">
            <v>0.56699999999999995</v>
          </cell>
          <cell r="E318">
            <v>0.56699999999999995</v>
          </cell>
        </row>
        <row r="319">
          <cell r="B319" t="str">
            <v>UR18650SAY①’（現行封口体）</v>
          </cell>
          <cell r="C319">
            <v>1900</v>
          </cell>
          <cell r="D319">
            <v>0.56699999999999995</v>
          </cell>
          <cell r="E319">
            <v>0.56699999999999995</v>
          </cell>
        </row>
        <row r="320">
          <cell r="B320" t="str">
            <v>UR18650SAY②（新封口体）</v>
          </cell>
          <cell r="C320">
            <v>1900</v>
          </cell>
          <cell r="D320">
            <v>0.56699999999999995</v>
          </cell>
          <cell r="E320">
            <v>0.56699999999999995</v>
          </cell>
        </row>
        <row r="321">
          <cell r="B321" t="str">
            <v>UR18650SAY②（現行封口体）</v>
          </cell>
          <cell r="C321">
            <v>1900</v>
          </cell>
          <cell r="D321">
            <v>0.56699999999999995</v>
          </cell>
          <cell r="E321">
            <v>0.56699999999999995</v>
          </cell>
        </row>
        <row r="322">
          <cell r="B322" t="str">
            <v>UR18650U</v>
          </cell>
          <cell r="C322">
            <v>1500</v>
          </cell>
          <cell r="D322">
            <v>0.70599999999999996</v>
          </cell>
          <cell r="E322">
            <v>0.70599999999999996</v>
          </cell>
        </row>
        <row r="323">
          <cell r="B323" t="str">
            <v>UR18650V</v>
          </cell>
          <cell r="C323">
            <v>1900</v>
          </cell>
          <cell r="D323">
            <v>2.673</v>
          </cell>
          <cell r="E323">
            <v>0</v>
          </cell>
        </row>
        <row r="324">
          <cell r="B324" t="str">
            <v>UR18650W</v>
          </cell>
          <cell r="C324">
            <v>1500</v>
          </cell>
          <cell r="D324">
            <v>1.2649999999999999</v>
          </cell>
          <cell r="E324">
            <v>0</v>
          </cell>
        </row>
        <row r="325">
          <cell r="B325" t="str">
            <v>UR18650W2</v>
          </cell>
          <cell r="C325">
            <v>1500</v>
          </cell>
          <cell r="D325">
            <v>0.46300000000000002</v>
          </cell>
          <cell r="E325">
            <v>0.46300000000000002</v>
          </cell>
        </row>
        <row r="326">
          <cell r="B326" t="str">
            <v>UR18650W2(封口体CD後)</v>
          </cell>
          <cell r="C326">
            <v>1500</v>
          </cell>
          <cell r="D326">
            <v>0.46300000000000002</v>
          </cell>
          <cell r="E326">
            <v>0.46300000000000002</v>
          </cell>
        </row>
        <row r="327">
          <cell r="B327" t="str">
            <v>UR18650W2A</v>
          </cell>
          <cell r="C327">
            <v>1500</v>
          </cell>
          <cell r="D327">
            <v>0.46899999999999997</v>
          </cell>
          <cell r="E327">
            <v>0.45800000000000002</v>
          </cell>
        </row>
        <row r="328">
          <cell r="B328" t="str">
            <v>UR18650W2B</v>
          </cell>
          <cell r="C328">
            <v>1500</v>
          </cell>
          <cell r="D328">
            <v>0.50800000000000001</v>
          </cell>
          <cell r="E328">
            <v>0.442</v>
          </cell>
        </row>
        <row r="329">
          <cell r="B329" t="str">
            <v>UR18650W2C</v>
          </cell>
          <cell r="C329">
            <v>1500</v>
          </cell>
          <cell r="D329">
            <v>0.6</v>
          </cell>
          <cell r="E329">
            <v>0.52200000000000002</v>
          </cell>
        </row>
        <row r="330">
          <cell r="B330" t="str">
            <v>UR18650WX</v>
          </cell>
          <cell r="C330">
            <v>1500</v>
          </cell>
          <cell r="D330">
            <v>0.45500000000000002</v>
          </cell>
          <cell r="E330">
            <v>0.45500000000000002</v>
          </cell>
        </row>
        <row r="331">
          <cell r="B331" t="str">
            <v>UR18650WX①(MAG)</v>
          </cell>
          <cell r="C331">
            <v>1500</v>
          </cell>
          <cell r="D331">
            <v>0.45500000000000002</v>
          </cell>
          <cell r="E331">
            <v>0.45500000000000002</v>
          </cell>
        </row>
        <row r="332">
          <cell r="B332" t="str">
            <v>UR18650WX2</v>
          </cell>
          <cell r="C332">
            <v>1500</v>
          </cell>
          <cell r="D332">
            <v>0.45500000000000002</v>
          </cell>
          <cell r="E332">
            <v>0.45500000000000002</v>
          </cell>
        </row>
        <row r="333">
          <cell r="B333" t="str">
            <v>UR18650WX②(MAGJ)</v>
          </cell>
          <cell r="C333">
            <v>1500</v>
          </cell>
          <cell r="D333">
            <v>0.45500000000000002</v>
          </cell>
          <cell r="E333">
            <v>0.45500000000000002</v>
          </cell>
        </row>
        <row r="334">
          <cell r="B334" t="str">
            <v>UR18650WX2(封口体CD後)</v>
          </cell>
          <cell r="C334">
            <v>1500</v>
          </cell>
          <cell r="D334">
            <v>0.45500000000000002</v>
          </cell>
          <cell r="E334">
            <v>0.45500000000000002</v>
          </cell>
        </row>
        <row r="335">
          <cell r="B335" t="str">
            <v>UR18650WX3</v>
          </cell>
          <cell r="C335">
            <v>1500</v>
          </cell>
          <cell r="D335">
            <v>0.58599999999999997</v>
          </cell>
          <cell r="E335">
            <v>0.50900000000000001</v>
          </cell>
        </row>
        <row r="336">
          <cell r="B336" t="str">
            <v>UR18650Y</v>
          </cell>
          <cell r="C336">
            <v>1900</v>
          </cell>
          <cell r="D336">
            <v>0.56699999999999995</v>
          </cell>
          <cell r="E336">
            <v>0.56699999999999995</v>
          </cell>
        </row>
        <row r="337">
          <cell r="B337" t="str">
            <v>UR18650Y2</v>
          </cell>
          <cell r="C337">
            <v>1900</v>
          </cell>
          <cell r="D337">
            <v>0.56699999999999995</v>
          </cell>
          <cell r="E337">
            <v>0.56699999999999995</v>
          </cell>
        </row>
        <row r="338">
          <cell r="B338" t="str">
            <v>UR18650Y-MAGX</v>
          </cell>
          <cell r="C338">
            <v>1900</v>
          </cell>
          <cell r="D338">
            <v>0.56699999999999995</v>
          </cell>
          <cell r="E338">
            <v>0.56699999999999995</v>
          </cell>
        </row>
        <row r="339">
          <cell r="B339" t="str">
            <v>UR18650YP</v>
          </cell>
          <cell r="C339">
            <v>1900</v>
          </cell>
          <cell r="D339">
            <v>0.56699999999999995</v>
          </cell>
          <cell r="E339">
            <v>0.56699999999999995</v>
          </cell>
        </row>
        <row r="340">
          <cell r="B340" t="str">
            <v>UR18650ZT</v>
          </cell>
          <cell r="C340">
            <v>2700</v>
          </cell>
          <cell r="D340">
            <v>3.4371</v>
          </cell>
          <cell r="E340">
            <v>0.1225</v>
          </cell>
        </row>
        <row r="341">
          <cell r="B341" t="str">
            <v>UR18650ZT（10列取り）</v>
          </cell>
          <cell r="C341">
            <v>2700</v>
          </cell>
          <cell r="D341">
            <v>3.4371</v>
          </cell>
          <cell r="E341">
            <v>0.1225</v>
          </cell>
        </row>
        <row r="342">
          <cell r="B342" t="str">
            <v>UR18650ZT（9列取り）</v>
          </cell>
          <cell r="C342">
            <v>2700</v>
          </cell>
          <cell r="D342">
            <v>3.4371</v>
          </cell>
          <cell r="E342">
            <v>0.1225</v>
          </cell>
        </row>
        <row r="343">
          <cell r="B343" t="str">
            <v>UR18650ZT2</v>
          </cell>
          <cell r="C343">
            <v>2700</v>
          </cell>
          <cell r="D343">
            <v>3.4371</v>
          </cell>
          <cell r="E343">
            <v>0.1225</v>
          </cell>
        </row>
        <row r="344">
          <cell r="B344" t="str">
            <v>UR18650ZT3</v>
          </cell>
          <cell r="C344">
            <v>2700</v>
          </cell>
          <cell r="D344">
            <v>3.4371</v>
          </cell>
          <cell r="E344">
            <v>0.1225</v>
          </cell>
        </row>
        <row r="345">
          <cell r="B345" t="str">
            <v>UR18650ZTA</v>
          </cell>
          <cell r="C345">
            <v>2850</v>
          </cell>
          <cell r="D345">
            <v>3.5590721649484531</v>
          </cell>
          <cell r="E345">
            <v>0.12685567010309279</v>
          </cell>
        </row>
        <row r="346">
          <cell r="B346" t="str">
            <v>UR18650ZTA2</v>
          </cell>
          <cell r="C346">
            <v>2850</v>
          </cell>
          <cell r="D346">
            <v>3.3290000000000002</v>
          </cell>
          <cell r="E346">
            <v>0</v>
          </cell>
        </row>
        <row r="347">
          <cell r="B347" t="str">
            <v>UR18650ZTA3</v>
          </cell>
          <cell r="C347">
            <v>2850</v>
          </cell>
          <cell r="D347">
            <v>3.2090000000000001</v>
          </cell>
          <cell r="E347">
            <v>0</v>
          </cell>
        </row>
        <row r="348">
          <cell r="B348" t="str">
            <v>UR18650ZY</v>
          </cell>
          <cell r="C348">
            <v>2500</v>
          </cell>
          <cell r="D348">
            <v>2.2149999999999999</v>
          </cell>
          <cell r="E348">
            <v>0.59799999999999998</v>
          </cell>
        </row>
        <row r="349">
          <cell r="B349" t="str">
            <v>UR18650脱Co①</v>
          </cell>
          <cell r="C349">
            <v>2350</v>
          </cell>
          <cell r="D349">
            <v>1.0187126854050585</v>
          </cell>
          <cell r="E349">
            <v>0.99513137324290435</v>
          </cell>
        </row>
        <row r="350">
          <cell r="B350" t="str">
            <v>UR18650脱Co②</v>
          </cell>
          <cell r="C350">
            <v>2300</v>
          </cell>
          <cell r="D350">
            <v>1.0015906097864551</v>
          </cell>
          <cell r="E350">
            <v>0.97840564196732405</v>
          </cell>
        </row>
        <row r="351">
          <cell r="B351" t="str">
            <v>UR26650</v>
          </cell>
          <cell r="C351">
            <v>2650</v>
          </cell>
          <cell r="D351">
            <v>0.97499999999999998</v>
          </cell>
          <cell r="E351">
            <v>0.97499999999999998</v>
          </cell>
        </row>
      </sheetData>
      <sheetData sheetId="9">
        <row r="4">
          <cell r="B4" t="str">
            <v>基準相場</v>
          </cell>
          <cell r="F4" t="str">
            <v>2010上標準</v>
          </cell>
          <cell r="G4">
            <v>20</v>
          </cell>
          <cell r="H4">
            <v>8</v>
          </cell>
          <cell r="I4">
            <v>92</v>
          </cell>
          <cell r="K4" t="str">
            <v>10FY1Q仕入</v>
          </cell>
          <cell r="L4">
            <v>21.5</v>
          </cell>
          <cell r="M4">
            <v>7.94</v>
          </cell>
          <cell r="N4">
            <v>91</v>
          </cell>
        </row>
        <row r="5">
          <cell r="F5" t="str">
            <v>2010下標準</v>
          </cell>
          <cell r="G5">
            <v>21</v>
          </cell>
          <cell r="H5">
            <v>11</v>
          </cell>
          <cell r="I5">
            <v>85</v>
          </cell>
          <cell r="K5" t="str">
            <v>10FY2Q仕入</v>
          </cell>
          <cell r="L5">
            <v>22.02</v>
          </cell>
          <cell r="M5">
            <v>10.19</v>
          </cell>
          <cell r="N5">
            <v>92.43</v>
          </cell>
        </row>
        <row r="6">
          <cell r="F6" t="str">
            <v>2011上標準</v>
          </cell>
          <cell r="G6">
            <v>19</v>
          </cell>
          <cell r="H6">
            <v>9.5</v>
          </cell>
          <cell r="I6">
            <v>82</v>
          </cell>
          <cell r="K6" t="str">
            <v>10FY3Q仕入</v>
          </cell>
          <cell r="L6">
            <v>20.57</v>
          </cell>
          <cell r="M6">
            <v>9.2100000000000009</v>
          </cell>
          <cell r="N6">
            <v>91.12</v>
          </cell>
        </row>
        <row r="7">
          <cell r="F7" t="str">
            <v>2011下標準</v>
          </cell>
          <cell r="G7">
            <v>19</v>
          </cell>
          <cell r="H7">
            <v>11</v>
          </cell>
          <cell r="I7">
            <v>82</v>
          </cell>
          <cell r="K7" t="str">
            <v>10FY4Q仕入</v>
          </cell>
          <cell r="L7">
            <v>20.14</v>
          </cell>
          <cell r="M7">
            <v>10.26</v>
          </cell>
          <cell r="N7">
            <v>84.93</v>
          </cell>
        </row>
        <row r="8">
          <cell r="F8" t="str">
            <v>2012上標準</v>
          </cell>
          <cell r="G8">
            <v>15</v>
          </cell>
          <cell r="H8">
            <v>9</v>
          </cell>
          <cell r="I8">
            <v>75</v>
          </cell>
          <cell r="K8" t="str">
            <v>10期間計画</v>
          </cell>
          <cell r="L8">
            <v>20</v>
          </cell>
          <cell r="M8">
            <v>8</v>
          </cell>
          <cell r="N8">
            <v>92</v>
          </cell>
        </row>
        <row r="9">
          <cell r="K9" t="str">
            <v>11FY1Q仕入</v>
          </cell>
          <cell r="L9">
            <v>18.559999999999999</v>
          </cell>
          <cell r="M9">
            <v>10.99</v>
          </cell>
          <cell r="N9">
            <v>83.88</v>
          </cell>
        </row>
        <row r="10">
          <cell r="K10" t="str">
            <v>11FY2Q仕入</v>
          </cell>
          <cell r="L10">
            <v>19.190000000000001</v>
          </cell>
          <cell r="M10">
            <v>12.31</v>
          </cell>
          <cell r="N10">
            <v>83.6</v>
          </cell>
        </row>
        <row r="11">
          <cell r="K11" t="str">
            <v>11FY3Q仕入</v>
          </cell>
          <cell r="L11">
            <v>17.93</v>
          </cell>
          <cell r="M11">
            <v>10.63</v>
          </cell>
          <cell r="N11">
            <v>81.430000000000007</v>
          </cell>
        </row>
        <row r="12">
          <cell r="K12" t="str">
            <v>11FY4Q仕入</v>
          </cell>
          <cell r="L12">
            <v>16.850000000000001</v>
          </cell>
          <cell r="M12">
            <v>9.2799999999999994</v>
          </cell>
          <cell r="N12">
            <v>77.91</v>
          </cell>
        </row>
        <row r="13">
          <cell r="K13" t="str">
            <v>12FY1Q仕入</v>
          </cell>
          <cell r="L13">
            <v>14.9</v>
          </cell>
          <cell r="M13">
            <v>8.44</v>
          </cell>
          <cell r="N13">
            <v>78.489999999999995</v>
          </cell>
        </row>
        <row r="14">
          <cell r="K14" t="str">
            <v>Co $15</v>
          </cell>
          <cell r="L14">
            <v>15</v>
          </cell>
          <cell r="M14">
            <v>8</v>
          </cell>
          <cell r="N14">
            <v>92</v>
          </cell>
        </row>
        <row r="15">
          <cell r="K15" t="str">
            <v>Co $20</v>
          </cell>
          <cell r="L15">
            <v>20</v>
          </cell>
          <cell r="M15">
            <v>8</v>
          </cell>
          <cell r="N15">
            <v>92</v>
          </cell>
        </row>
        <row r="16">
          <cell r="K16" t="str">
            <v>ベース</v>
          </cell>
          <cell r="L16">
            <v>15</v>
          </cell>
          <cell r="M16">
            <v>12</v>
          </cell>
          <cell r="N16">
            <v>115</v>
          </cell>
        </row>
      </sheetData>
      <sheetData sheetId="10">
        <row r="4">
          <cell r="B4" t="str">
            <v>イオン部門　（IBS経費込）</v>
          </cell>
        </row>
      </sheetData>
      <sheetData sheetId="11">
        <row r="4">
          <cell r="B4" t="str">
            <v>・「品目名」列のデータ部分に名前を付ける</v>
          </cell>
        </row>
      </sheetData>
      <sheetData sheetId="12">
        <row r="4">
          <cell r="A4" t="str">
            <v>品目コード</v>
          </cell>
        </row>
      </sheetData>
      <sheetData sheetId="13">
        <row r="4">
          <cell r="A4" t="str">
            <v>品目コード</v>
          </cell>
        </row>
      </sheetData>
      <sheetData sheetId="14">
        <row r="4">
          <cell r="A4" t="str">
            <v>品目コード</v>
          </cell>
        </row>
      </sheetData>
      <sheetData sheetId="15">
        <row r="4">
          <cell r="A4" t="str">
            <v>品目コード</v>
          </cell>
        </row>
        <row r="5">
          <cell r="B5" t="str">
            <v>？</v>
          </cell>
        </row>
        <row r="6">
          <cell r="B6" t="str">
            <v>CGR18650CG</v>
          </cell>
        </row>
        <row r="7">
          <cell r="B7" t="str">
            <v>CGR18650CGA</v>
          </cell>
        </row>
        <row r="8">
          <cell r="B8" t="str">
            <v>CGR18650CGB</v>
          </cell>
        </row>
        <row r="9">
          <cell r="B9" t="str">
            <v>CGR18650CGT</v>
          </cell>
        </row>
        <row r="10">
          <cell r="B10" t="str">
            <v>CGR18650CH</v>
          </cell>
        </row>
        <row r="11">
          <cell r="B11" t="str">
            <v>CGR18650KA</v>
          </cell>
        </row>
        <row r="12">
          <cell r="B12" t="str">
            <v>NCR18650AC</v>
          </cell>
        </row>
        <row r="13">
          <cell r="B13" t="str">
            <v>NCR18650AD</v>
          </cell>
        </row>
        <row r="14">
          <cell r="B14" t="str">
            <v>NCR18650B1S</v>
          </cell>
        </row>
        <row r="15">
          <cell r="B15" t="str">
            <v>NCR18650BAS</v>
          </cell>
        </row>
        <row r="16">
          <cell r="B16" t="str">
            <v>NCR18650BBS</v>
          </cell>
        </row>
        <row r="17">
          <cell r="B17" t="str">
            <v>NCR18650D</v>
          </cell>
        </row>
        <row r="18">
          <cell r="B18" t="str">
            <v>NCR18650E</v>
          </cell>
        </row>
        <row r="19">
          <cell r="B19" t="str">
            <v>NCR18650F</v>
          </cell>
        </row>
        <row r="20">
          <cell r="B20" t="str">
            <v>NCR18650P</v>
          </cell>
        </row>
        <row r="21">
          <cell r="B21" t="str">
            <v>NCR18650PB</v>
          </cell>
        </row>
        <row r="22">
          <cell r="B22" t="str">
            <v>NCR18650PD</v>
          </cell>
        </row>
        <row r="23">
          <cell r="B23" t="str">
            <v>NCR18650TA</v>
          </cell>
        </row>
        <row r="24">
          <cell r="B24" t="str">
            <v>NCR18650TC</v>
          </cell>
        </row>
        <row r="25">
          <cell r="B25" t="str">
            <v>NCR18650TC1</v>
          </cell>
        </row>
        <row r="26">
          <cell r="B26" t="str">
            <v>NCR18650TD</v>
          </cell>
        </row>
        <row r="27">
          <cell r="B27" t="str">
            <v>NCR18650TD1</v>
          </cell>
        </row>
        <row r="28">
          <cell r="B28" t="str">
            <v>NCR18650TD2</v>
          </cell>
        </row>
        <row r="29">
          <cell r="B29" t="str">
            <v>UF103450PHV</v>
          </cell>
        </row>
        <row r="30">
          <cell r="B30" t="str">
            <v>UF103450PJV</v>
          </cell>
        </row>
        <row r="31">
          <cell r="B31" t="str">
            <v>UF103450PNC</v>
          </cell>
        </row>
        <row r="32">
          <cell r="B32" t="str">
            <v>UF103450PNM</v>
          </cell>
        </row>
        <row r="33">
          <cell r="B33" t="str">
            <v>UF364852STD</v>
          </cell>
        </row>
        <row r="34">
          <cell r="B34" t="str">
            <v>UF383450PJ</v>
          </cell>
        </row>
        <row r="35">
          <cell r="B35" t="str">
            <v>UF383543FP</v>
          </cell>
        </row>
        <row r="36">
          <cell r="B36" t="str">
            <v>UF383551FP</v>
          </cell>
        </row>
        <row r="37">
          <cell r="B37" t="str">
            <v>UF383551FU</v>
          </cell>
        </row>
        <row r="38">
          <cell r="B38" t="str">
            <v>UF384461SU</v>
          </cell>
        </row>
        <row r="39">
          <cell r="B39" t="str">
            <v>UF384961SU</v>
          </cell>
        </row>
        <row r="40">
          <cell r="B40" t="str">
            <v>UF404251SU</v>
          </cell>
        </row>
        <row r="41">
          <cell r="B41" t="str">
            <v>UF405158SX</v>
          </cell>
        </row>
        <row r="42">
          <cell r="B42" t="str">
            <v>UF423643FPK</v>
          </cell>
        </row>
        <row r="43">
          <cell r="B43" t="str">
            <v>UF424261FQ</v>
          </cell>
        </row>
        <row r="44">
          <cell r="B44" t="str">
            <v>UF426080SX</v>
          </cell>
        </row>
        <row r="45">
          <cell r="B45" t="str">
            <v>UF433861FP</v>
          </cell>
        </row>
        <row r="46">
          <cell r="B46" t="str">
            <v>UF453846FP</v>
          </cell>
        </row>
        <row r="47">
          <cell r="B47" t="str">
            <v>UF454456FPS</v>
          </cell>
        </row>
        <row r="48">
          <cell r="B48" t="str">
            <v>UF463048FN</v>
          </cell>
        </row>
        <row r="49">
          <cell r="B49" t="str">
            <v>UF463048PJ</v>
          </cell>
        </row>
        <row r="50">
          <cell r="B50" t="str">
            <v>UF463443FN</v>
          </cell>
        </row>
        <row r="51">
          <cell r="B51" t="str">
            <v>UF463443FP</v>
          </cell>
        </row>
        <row r="52">
          <cell r="B52" t="str">
            <v>UF463443GQ</v>
          </cell>
        </row>
        <row r="53">
          <cell r="B53" t="str">
            <v>UF463443GU</v>
          </cell>
        </row>
        <row r="54">
          <cell r="B54" t="str">
            <v>UF463443GUM</v>
          </cell>
        </row>
        <row r="55">
          <cell r="B55" t="str">
            <v>UF463443TAA</v>
          </cell>
        </row>
        <row r="56">
          <cell r="B56" t="str">
            <v>UF463443TAB</v>
          </cell>
        </row>
        <row r="57">
          <cell r="B57" t="str">
            <v>UF463443TBB</v>
          </cell>
        </row>
        <row r="58">
          <cell r="B58" t="str">
            <v>UF463446SPK</v>
          </cell>
        </row>
        <row r="59">
          <cell r="B59" t="str">
            <v>UF463450FL</v>
          </cell>
        </row>
        <row r="60">
          <cell r="B60" t="str">
            <v>UF463450FM</v>
          </cell>
        </row>
        <row r="61">
          <cell r="B61" t="str">
            <v>UF463450FP</v>
          </cell>
        </row>
        <row r="62">
          <cell r="B62" t="str">
            <v>UF463450FPM</v>
          </cell>
        </row>
        <row r="63">
          <cell r="B63" t="str">
            <v>UF463651SU</v>
          </cell>
        </row>
        <row r="64">
          <cell r="B64" t="str">
            <v>UF464445FU</v>
          </cell>
        </row>
        <row r="65">
          <cell r="B65" t="str">
            <v>UF464459FQ</v>
          </cell>
        </row>
        <row r="66">
          <cell r="B66" t="str">
            <v>UF464462FQ</v>
          </cell>
        </row>
        <row r="67">
          <cell r="B67" t="str">
            <v>UF464462FTD</v>
          </cell>
        </row>
        <row r="68">
          <cell r="B68" t="str">
            <v>UF465156SX</v>
          </cell>
        </row>
        <row r="69">
          <cell r="B69" t="str">
            <v>UF465161STD</v>
          </cell>
        </row>
        <row r="70">
          <cell r="B70" t="str">
            <v>UF484462STD</v>
          </cell>
        </row>
        <row r="71">
          <cell r="B71" t="str">
            <v>UF484462SU</v>
          </cell>
        </row>
        <row r="72">
          <cell r="B72" t="str">
            <v>UF484462SX</v>
          </cell>
        </row>
        <row r="73">
          <cell r="B73" t="str">
            <v>UF485155SU</v>
          </cell>
        </row>
        <row r="74">
          <cell r="B74" t="str">
            <v>UF485155SX</v>
          </cell>
        </row>
        <row r="75">
          <cell r="B75" t="str">
            <v>UF493856SP</v>
          </cell>
        </row>
        <row r="76">
          <cell r="B76" t="str">
            <v>UF494961SU</v>
          </cell>
        </row>
        <row r="77">
          <cell r="B77" t="str">
            <v>UF495252STD</v>
          </cell>
        </row>
        <row r="78">
          <cell r="B78" t="str">
            <v>UF495254SX</v>
          </cell>
        </row>
        <row r="79">
          <cell r="B79" t="str">
            <v>UF495255STD</v>
          </cell>
        </row>
        <row r="80">
          <cell r="B80" t="str">
            <v>UF503436FP</v>
          </cell>
        </row>
        <row r="81">
          <cell r="B81" t="str">
            <v>UF503436TBA</v>
          </cell>
        </row>
        <row r="82">
          <cell r="B82" t="str">
            <v>UF503861FQ</v>
          </cell>
        </row>
        <row r="83">
          <cell r="B83" t="str">
            <v>UF504547FQ</v>
          </cell>
        </row>
        <row r="84">
          <cell r="B84" t="str">
            <v>UF504553FQ</v>
          </cell>
        </row>
        <row r="85">
          <cell r="B85" t="str">
            <v>UF504553FU</v>
          </cell>
        </row>
        <row r="86">
          <cell r="B86" t="str">
            <v>UF514050FU</v>
          </cell>
        </row>
        <row r="87">
          <cell r="B87" t="str">
            <v>UF514657FV</v>
          </cell>
        </row>
        <row r="88">
          <cell r="B88" t="str">
            <v>UF514657FX</v>
          </cell>
        </row>
        <row r="89">
          <cell r="B89" t="str">
            <v>UF515148STD</v>
          </cell>
        </row>
        <row r="90">
          <cell r="B90" t="str">
            <v>UF515148SU</v>
          </cell>
        </row>
        <row r="91">
          <cell r="B91" t="str">
            <v>UF515148SX</v>
          </cell>
        </row>
        <row r="92">
          <cell r="B92" t="str">
            <v>UF515155SX</v>
          </cell>
        </row>
        <row r="93">
          <cell r="B93" t="str">
            <v>UF515161SX</v>
          </cell>
        </row>
        <row r="94">
          <cell r="B94" t="str">
            <v>UF533640SQ</v>
          </cell>
        </row>
        <row r="95">
          <cell r="B95" t="str">
            <v>UF534462SU</v>
          </cell>
        </row>
        <row r="96">
          <cell r="B96" t="str">
            <v>UF534553FTD</v>
          </cell>
        </row>
        <row r="97">
          <cell r="B97" t="str">
            <v>UF534553FU</v>
          </cell>
        </row>
        <row r="98">
          <cell r="B98" t="str">
            <v>UF535156SX</v>
          </cell>
        </row>
        <row r="99">
          <cell r="B99" t="str">
            <v>UF535164SX</v>
          </cell>
        </row>
        <row r="100">
          <cell r="B100" t="str">
            <v>UF544965SW</v>
          </cell>
        </row>
        <row r="101">
          <cell r="B101" t="str">
            <v>UF553040PJ</v>
          </cell>
        </row>
        <row r="102">
          <cell r="B102" t="str">
            <v>UF553048FN</v>
          </cell>
        </row>
        <row r="103">
          <cell r="B103" t="str">
            <v>UF553048PJN</v>
          </cell>
        </row>
        <row r="104">
          <cell r="B104" t="str">
            <v>UF553436FK</v>
          </cell>
        </row>
        <row r="105">
          <cell r="B105" t="str">
            <v>UF553436FP</v>
          </cell>
        </row>
        <row r="106">
          <cell r="B106" t="str">
            <v>UF553436GQ</v>
          </cell>
        </row>
        <row r="107">
          <cell r="B107" t="str">
            <v>UF553436TAA</v>
          </cell>
        </row>
        <row r="108">
          <cell r="B108" t="str">
            <v>UF553436TBA</v>
          </cell>
        </row>
        <row r="109">
          <cell r="B109" t="str">
            <v>UF553436TBB</v>
          </cell>
        </row>
        <row r="110">
          <cell r="B110" t="str">
            <v>UF553443FN</v>
          </cell>
        </row>
        <row r="111">
          <cell r="B111" t="str">
            <v>UF553443ZP</v>
          </cell>
        </row>
        <row r="112">
          <cell r="B112" t="str">
            <v>UF553443ZQ</v>
          </cell>
        </row>
        <row r="113">
          <cell r="B113" t="str">
            <v>UF553443ZU</v>
          </cell>
        </row>
        <row r="114">
          <cell r="B114" t="str">
            <v>UF553446ZPK</v>
          </cell>
        </row>
        <row r="115">
          <cell r="B115" t="str">
            <v>UF553450SM4</v>
          </cell>
        </row>
        <row r="116">
          <cell r="B116" t="str">
            <v>UF553450ZN1</v>
          </cell>
        </row>
        <row r="117">
          <cell r="B117" t="str">
            <v>UF553450ZNH</v>
          </cell>
        </row>
        <row r="118">
          <cell r="B118" t="str">
            <v>UF553450ZNN</v>
          </cell>
        </row>
        <row r="119">
          <cell r="B119" t="str">
            <v>UF553450ZP</v>
          </cell>
        </row>
        <row r="120">
          <cell r="B120" t="str">
            <v>UF553450ZPC</v>
          </cell>
        </row>
        <row r="121">
          <cell r="B121" t="str">
            <v>UF553939SU</v>
          </cell>
        </row>
        <row r="122">
          <cell r="B122" t="str">
            <v>UF555148SX</v>
          </cell>
        </row>
        <row r="123">
          <cell r="B123" t="str">
            <v>UF555155SX</v>
          </cell>
        </row>
        <row r="124">
          <cell r="B124" t="str">
            <v>UF555158SX</v>
          </cell>
        </row>
        <row r="125">
          <cell r="B125" t="str">
            <v>UF564447FQ</v>
          </cell>
        </row>
        <row r="126">
          <cell r="B126" t="str">
            <v>UF565156SX</v>
          </cell>
        </row>
        <row r="127">
          <cell r="B127" t="str">
            <v>UF575555SX</v>
          </cell>
        </row>
        <row r="128">
          <cell r="B128" t="str">
            <v>UF575559STD</v>
          </cell>
        </row>
        <row r="129">
          <cell r="B129" t="str">
            <v>UF575673SX</v>
          </cell>
        </row>
        <row r="130">
          <cell r="B130" t="str">
            <v>UF583136RC</v>
          </cell>
        </row>
        <row r="131">
          <cell r="B131" t="str">
            <v>UF583136RP</v>
          </cell>
        </row>
        <row r="132">
          <cell r="B132" t="str">
            <v>UF593536FU</v>
          </cell>
        </row>
        <row r="133">
          <cell r="B133" t="str">
            <v>UF603443SP</v>
          </cell>
        </row>
        <row r="134">
          <cell r="B134" t="str">
            <v>UF604462SW</v>
          </cell>
        </row>
        <row r="135">
          <cell r="B135" t="str">
            <v>UF611948P2</v>
          </cell>
        </row>
        <row r="136">
          <cell r="B136" t="str">
            <v>UF613756FN</v>
          </cell>
        </row>
        <row r="137">
          <cell r="B137" t="str">
            <v>UF624447FQ</v>
          </cell>
        </row>
        <row r="138">
          <cell r="B138" t="str">
            <v>UF625556STD</v>
          </cell>
        </row>
        <row r="139">
          <cell r="B139" t="str">
            <v>UF625556SX</v>
          </cell>
        </row>
        <row r="140">
          <cell r="B140" t="str">
            <v>UF633836SP</v>
          </cell>
        </row>
        <row r="141">
          <cell r="B141" t="str">
            <v>UF634042FN</v>
          </cell>
        </row>
        <row r="142">
          <cell r="B142" t="str">
            <v>UF644553FTD</v>
          </cell>
        </row>
        <row r="143">
          <cell r="B143" t="str">
            <v>UF644553FU</v>
          </cell>
        </row>
        <row r="144">
          <cell r="B144" t="str">
            <v>UF653039SU</v>
          </cell>
        </row>
        <row r="145">
          <cell r="B145" t="str">
            <v>UF653048PM</v>
          </cell>
        </row>
        <row r="146">
          <cell r="B146" t="str">
            <v>UF653436SQ</v>
          </cell>
        </row>
        <row r="147">
          <cell r="B147" t="str">
            <v>UF653436SU</v>
          </cell>
        </row>
        <row r="148">
          <cell r="B148" t="str">
            <v>UF653445STD</v>
          </cell>
        </row>
        <row r="149">
          <cell r="B149" t="str">
            <v>UF653450RHN</v>
          </cell>
        </row>
        <row r="150">
          <cell r="B150" t="str">
            <v>UF653450RJ</v>
          </cell>
        </row>
        <row r="151">
          <cell r="B151" t="str">
            <v>UF653450SN1</v>
          </cell>
        </row>
        <row r="152">
          <cell r="B152" t="str">
            <v>UF653450SQ</v>
          </cell>
        </row>
        <row r="153">
          <cell r="B153" t="str">
            <v>UF653864SU</v>
          </cell>
        </row>
        <row r="154">
          <cell r="B154" t="str">
            <v>UF703141FU</v>
          </cell>
        </row>
        <row r="155">
          <cell r="B155" t="str">
            <v>UF703450FQ</v>
          </cell>
        </row>
        <row r="156">
          <cell r="B156" t="str">
            <v>UF752836FP</v>
          </cell>
        </row>
        <row r="157">
          <cell r="B157" t="str">
            <v>UR14430PJT</v>
          </cell>
        </row>
        <row r="158">
          <cell r="B158" t="str">
            <v>UR14430Y</v>
          </cell>
        </row>
        <row r="159">
          <cell r="B159" t="str">
            <v>UR14500L</v>
          </cell>
        </row>
        <row r="160">
          <cell r="B160" t="str">
            <v>UR14500PJT</v>
          </cell>
        </row>
        <row r="161">
          <cell r="B161" t="str">
            <v>UR14500Y</v>
          </cell>
        </row>
        <row r="162">
          <cell r="B162" t="str">
            <v>UR14650PHS</v>
          </cell>
        </row>
        <row r="163">
          <cell r="B163" t="str">
            <v>UR16650ZT</v>
          </cell>
        </row>
        <row r="164">
          <cell r="B164" t="str">
            <v>UR16650ZTA</v>
          </cell>
        </row>
        <row r="165">
          <cell r="B165" t="str">
            <v>UR18500FJT</v>
          </cell>
        </row>
        <row r="166">
          <cell r="B166" t="str">
            <v>UR18500FK</v>
          </cell>
        </row>
        <row r="167">
          <cell r="B167" t="str">
            <v>UR18500H</v>
          </cell>
        </row>
        <row r="168">
          <cell r="B168" t="str">
            <v>UR18500L</v>
          </cell>
        </row>
        <row r="169">
          <cell r="B169" t="str">
            <v>UR18500PS</v>
          </cell>
        </row>
        <row r="170">
          <cell r="B170" t="str">
            <v>UR18500Y</v>
          </cell>
        </row>
        <row r="171">
          <cell r="B171" t="str">
            <v>UR18650A2</v>
          </cell>
        </row>
        <row r="172">
          <cell r="B172" t="str">
            <v>UR18650AAN</v>
          </cell>
        </row>
        <row r="173">
          <cell r="B173" t="str">
            <v>UR18650AY</v>
          </cell>
        </row>
        <row r="174">
          <cell r="B174" t="str">
            <v>UR18650AY2</v>
          </cell>
        </row>
        <row r="175">
          <cell r="B175" t="str">
            <v>UR18650E</v>
          </cell>
        </row>
        <row r="176">
          <cell r="B176" t="str">
            <v>UR18650E2</v>
          </cell>
        </row>
        <row r="177">
          <cell r="B177" t="str">
            <v>UR18650EA</v>
          </cell>
        </row>
        <row r="178">
          <cell r="B178" t="str">
            <v>UR18650EX</v>
          </cell>
        </row>
        <row r="179">
          <cell r="B179" t="str">
            <v>UR18650FHT</v>
          </cell>
        </row>
        <row r="180">
          <cell r="B180" t="str">
            <v>UR18650FJT</v>
          </cell>
        </row>
        <row r="181">
          <cell r="B181" t="str">
            <v>UR18650FK</v>
          </cell>
        </row>
        <row r="182">
          <cell r="B182" t="str">
            <v>UR18650FM4</v>
          </cell>
        </row>
        <row r="183">
          <cell r="B183" t="str">
            <v>UR18650PE</v>
          </cell>
        </row>
        <row r="184">
          <cell r="B184" t="str">
            <v>UR18650RX</v>
          </cell>
        </row>
        <row r="185">
          <cell r="B185" t="str">
            <v>UR18650RX2</v>
          </cell>
        </row>
        <row r="186">
          <cell r="B186" t="str">
            <v>UR18650S2</v>
          </cell>
        </row>
        <row r="187">
          <cell r="B187" t="str">
            <v>UR18650SA</v>
          </cell>
        </row>
        <row r="188">
          <cell r="B188" t="str">
            <v>UR18650SA2</v>
          </cell>
        </row>
        <row r="189">
          <cell r="B189" t="str">
            <v>UR18650SA3</v>
          </cell>
        </row>
        <row r="190">
          <cell r="B190" t="str">
            <v>UR18650SA4</v>
          </cell>
        </row>
        <row r="191">
          <cell r="B191" t="str">
            <v>UR18650SAX3</v>
          </cell>
        </row>
        <row r="192">
          <cell r="B192" t="str">
            <v>UR18650U</v>
          </cell>
        </row>
        <row r="193">
          <cell r="B193" t="str">
            <v>UR18650V</v>
          </cell>
        </row>
        <row r="194">
          <cell r="B194" t="str">
            <v>UR18650W2B</v>
          </cell>
        </row>
        <row r="195">
          <cell r="B195" t="str">
            <v>UR18650W2C</v>
          </cell>
        </row>
        <row r="196">
          <cell r="B196" t="str">
            <v>UR18650W2C2</v>
          </cell>
        </row>
        <row r="197">
          <cell r="B197" t="str">
            <v>UR18650W2D</v>
          </cell>
        </row>
        <row r="198">
          <cell r="B198" t="str">
            <v>UR18650WX3</v>
          </cell>
        </row>
        <row r="199">
          <cell r="B199" t="str">
            <v>UR18650WX4</v>
          </cell>
        </row>
        <row r="200">
          <cell r="B200" t="str">
            <v>UR18650Y</v>
          </cell>
        </row>
        <row r="201">
          <cell r="B201" t="str">
            <v>UR18650Y2</v>
          </cell>
        </row>
        <row r="202">
          <cell r="B202" t="str">
            <v>UR18650YP</v>
          </cell>
        </row>
        <row r="203">
          <cell r="B203" t="str">
            <v>UR18650ZT2</v>
          </cell>
        </row>
        <row r="204">
          <cell r="B204" t="str">
            <v>UR18650ZT3</v>
          </cell>
        </row>
        <row r="205">
          <cell r="B205" t="str">
            <v>UR18650ZTA</v>
          </cell>
        </row>
        <row r="206">
          <cell r="B206" t="str">
            <v>UR18650ZTA3</v>
          </cell>
        </row>
        <row r="207">
          <cell r="B207" t="str">
            <v>UR18650ZY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la渡し価格推移 (BAS、BBS)"/>
      <sheetName val="売価"/>
      <sheetName val="S2 値下げ抑制"/>
      <sheetName val="数量（2013年度）"/>
      <sheetName val="合計収支(Q別)"/>
      <sheetName val="合算収支"/>
      <sheetName val="住之江+#9"/>
      <sheetName val="②-A 収支 #15＋新２+#14(案２)"/>
      <sheetName val="C0 ZT5"/>
      <sheetName val="#15＋新２+#14"/>
      <sheetName val="投資"/>
      <sheetName val="検討表(ZT5)"/>
      <sheetName val="UR18650ZT5(資材確認)"/>
      <sheetName val="UR18650ZT5"/>
      <sheetName val="①-A 収支 #15"/>
      <sheetName val="#15のみ"/>
      <sheetName val="コスト総括表"/>
      <sheetName val="材料費 NCR18650BBS実績見込推移"/>
      <sheetName val="NCR18650BBS_2013.3当座原価_SAP"/>
      <sheetName val="CD検討"/>
      <sheetName val="住之江経費 2013)"/>
      <sheetName val="住之江経費 2012"/>
      <sheetName val="数量（2012年度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10_2995534"/>
      <sheetName val="2012_10_26115346"/>
      <sheetName val="Sheet2"/>
      <sheetName val="2012_10_1810246"/>
      <sheetName val="2012_10_1993856"/>
      <sheetName val="2012_10_11114334"/>
      <sheetName val="2012_10_11112444"/>
      <sheetName val="2012_10_1610387"/>
      <sheetName val="2012_10_15122619"/>
      <sheetName val="2012_10_12121015"/>
      <sheetName val="2012_10_5122620"/>
      <sheetName val="単セル出荷依頼フォーム"/>
      <sheetName val="抽出対象ファイル"/>
      <sheetName val="期間抽出対象ファイル"/>
      <sheetName val="休日マスター"/>
      <sheetName val="G-Code"/>
      <sheetName val="入数"/>
      <sheetName val="Mコード抽出対象ファイル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品番</v>
          </cell>
          <cell r="F1" t="str">
            <v>備考</v>
          </cell>
        </row>
        <row r="2">
          <cell r="A2" t="str">
            <v>CGR-B/T46SEB</v>
          </cell>
        </row>
        <row r="3">
          <cell r="A3" t="str">
            <v>CGR-B/T46SAB</v>
          </cell>
        </row>
        <row r="4">
          <cell r="A4" t="str">
            <v>CGR-B/T51AEB</v>
          </cell>
        </row>
        <row r="5">
          <cell r="A5" t="str">
            <v>CGR-B/T58AEB</v>
          </cell>
        </row>
        <row r="6">
          <cell r="A6" t="str">
            <v>CGR-B/T58JEB</v>
          </cell>
        </row>
        <row r="7">
          <cell r="A7" t="str">
            <v>CGR-B/T55SEB</v>
          </cell>
        </row>
        <row r="8">
          <cell r="A8" t="str">
            <v>CGR-B/T56SEB</v>
          </cell>
        </row>
        <row r="9">
          <cell r="A9" t="str">
            <v>NCR-B/T12SEB</v>
          </cell>
        </row>
        <row r="10">
          <cell r="A10" t="str">
            <v>NCR-B/T16SEB</v>
          </cell>
        </row>
        <row r="11">
          <cell r="A11" t="str">
            <v>NCR-B/T15SEB</v>
          </cell>
        </row>
        <row r="12">
          <cell r="A12" t="str">
            <v>CGR-B/T47SEA</v>
          </cell>
        </row>
        <row r="13">
          <cell r="A13" t="str">
            <v>NCR-B/T12AEB</v>
          </cell>
        </row>
        <row r="14">
          <cell r="A14" t="str">
            <v>NCR-B/T13SEB</v>
          </cell>
        </row>
        <row r="15">
          <cell r="A15" t="str">
            <v>NCR-B/T18SEB</v>
          </cell>
        </row>
        <row r="16">
          <cell r="A16" t="str">
            <v>NCR-B/T22AEB</v>
          </cell>
        </row>
        <row r="17">
          <cell r="A17" t="str">
            <v>NCR-B/T18AEB</v>
          </cell>
        </row>
        <row r="18">
          <cell r="A18" t="str">
            <v>NCR-B/T60SEB</v>
          </cell>
        </row>
        <row r="19">
          <cell r="A19" t="str">
            <v>NCR-B/T08AEA</v>
          </cell>
        </row>
        <row r="20">
          <cell r="A20" t="str">
            <v>NCR-B/T01AEA</v>
          </cell>
        </row>
        <row r="21">
          <cell r="A21" t="str">
            <v>BJ-A300016AA</v>
          </cell>
        </row>
        <row r="22">
          <cell r="A22" t="str">
            <v>BJ-A300003AA</v>
          </cell>
        </row>
        <row r="23">
          <cell r="A23" t="str">
            <v>NCR-B/T13AEB</v>
          </cell>
        </row>
        <row r="24">
          <cell r="A24" t="str">
            <v>BJ-A300006AA</v>
          </cell>
        </row>
        <row r="25">
          <cell r="A25" t="str">
            <v>BJ-A300004AA</v>
          </cell>
        </row>
        <row r="26">
          <cell r="A26" t="str">
            <v>CGR-B/T57SAB</v>
          </cell>
        </row>
        <row r="27">
          <cell r="A27" t="str">
            <v>CGR-B/T57SEB</v>
          </cell>
        </row>
        <row r="28">
          <cell r="A28" t="str">
            <v>NCR-B/T21SEC</v>
          </cell>
        </row>
        <row r="29">
          <cell r="A29" t="str">
            <v>NCR-B/T24SEC</v>
          </cell>
        </row>
        <row r="30">
          <cell r="A30" t="str">
            <v>BJ-A300002AZ</v>
          </cell>
        </row>
        <row r="31">
          <cell r="A31" t="str">
            <v>CGR-B/T54SEB</v>
          </cell>
        </row>
        <row r="32">
          <cell r="A32" t="str">
            <v>BJ-A300030AZ</v>
          </cell>
        </row>
        <row r="33">
          <cell r="A33" t="str">
            <v>BJ-A300007AA</v>
          </cell>
        </row>
        <row r="34">
          <cell r="A34" t="str">
            <v>NCR-B/T17AEB</v>
          </cell>
        </row>
        <row r="35">
          <cell r="A35" t="str">
            <v>NCR-B/T12JEB</v>
          </cell>
        </row>
        <row r="36">
          <cell r="A36" t="str">
            <v>BJ-A300017AA</v>
          </cell>
        </row>
        <row r="37">
          <cell r="A37" t="str">
            <v>BJ-A300021AA</v>
          </cell>
        </row>
        <row r="38">
          <cell r="A38" t="str">
            <v>BJ-A300022AA</v>
          </cell>
        </row>
        <row r="39">
          <cell r="A39" t="str">
            <v>NCR-B/T10AEB</v>
          </cell>
        </row>
        <row r="40">
          <cell r="A40" t="str">
            <v>BJ-A300024AZ</v>
          </cell>
        </row>
        <row r="41">
          <cell r="A41" t="str">
            <v>BJ-A300047AZ</v>
          </cell>
        </row>
        <row r="42">
          <cell r="A42" t="str">
            <v>CGR-B/T54SAB</v>
          </cell>
        </row>
        <row r="43">
          <cell r="A43" t="str">
            <v>CGR-B/T51JEB</v>
          </cell>
        </row>
        <row r="44">
          <cell r="A44" t="str">
            <v>BBS</v>
          </cell>
        </row>
        <row r="45">
          <cell r="A45" t="str">
            <v>BJ-A300038AZ</v>
          </cell>
        </row>
        <row r="46">
          <cell r="A46" t="str">
            <v>NCR-B/T17SEB</v>
          </cell>
        </row>
        <row r="47">
          <cell r="A47" t="str">
            <v>CGR-B/T60SEB</v>
          </cell>
        </row>
        <row r="48">
          <cell r="A48" t="str">
            <v>NCR-B/T06SEA</v>
          </cell>
        </row>
        <row r="49">
          <cell r="A49" t="str">
            <v xml:space="preserve">BJ-A300002AZ </v>
          </cell>
        </row>
      </sheetData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内容"/>
      <sheetName val="原価割付"/>
      <sheetName val="検討表"/>
      <sheetName val="既存パック"/>
      <sheetName val="リスト１"/>
      <sheetName val="値上げDB"/>
      <sheetName val="値上げ設定"/>
      <sheetName val="原価シート追加方法"/>
      <sheetName val="2010上標準"/>
      <sheetName val="2010下標準"/>
      <sheetName val="2011上標準"/>
      <sheetName val="2011下標準"/>
      <sheetName val="201104当座"/>
      <sheetName val="201105当座"/>
      <sheetName val="201106当座"/>
      <sheetName val="201107当座"/>
      <sheetName val="201108当座"/>
      <sheetName val="201109当座"/>
      <sheetName val="201110当座"/>
      <sheetName val="201111当座"/>
      <sheetName val="201112当座"/>
      <sheetName val="201201当座"/>
      <sheetName val="直接経費内訳"/>
    </sheetNames>
    <sheetDataSet>
      <sheetData sheetId="0" refreshError="1"/>
      <sheetData sheetId="1" refreshError="1"/>
      <sheetData sheetId="2"/>
      <sheetData sheetId="3" refreshError="1"/>
      <sheetData sheetId="4">
        <row r="11">
          <cell r="X11" t="str">
            <v>PC</v>
          </cell>
        </row>
        <row r="12">
          <cell r="X12" t="str">
            <v>携帯電話</v>
          </cell>
        </row>
        <row r="13">
          <cell r="X13" t="str">
            <v>PDA</v>
          </cell>
        </row>
        <row r="14">
          <cell r="X14" t="str">
            <v>DSC</v>
          </cell>
        </row>
        <row r="15">
          <cell r="X15" t="str">
            <v>ｶﾑｺｰﾀﾞ</v>
          </cell>
        </row>
        <row r="16">
          <cell r="X16" t="str">
            <v>工具</v>
          </cell>
        </row>
        <row r="17">
          <cell r="X17" t="str">
            <v>ﾊﾟﾜｰｱﾌﾟﾘ</v>
          </cell>
        </row>
        <row r="18">
          <cell r="X18" t="str">
            <v>ｱｾﾝﾌﾞﾗ</v>
          </cell>
        </row>
        <row r="19">
          <cell r="X19" t="str">
            <v>その他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概要"/>
      <sheetName val="ライン状況"/>
      <sheetName val="ライン状況(2014)"/>
      <sheetName val="円筒(2014)"/>
      <sheetName val="円筒"/>
      <sheetName val="日程計画"/>
      <sheetName val="要望"/>
      <sheetName val="PSIグラフ"/>
      <sheetName val="貼付データ"/>
      <sheetName val="生データ"/>
      <sheetName val="生データピボット"/>
      <sheetName val="在庫実績"/>
      <sheetName val="機種名"/>
      <sheetName val="製品在庫"/>
      <sheetName val="休日"/>
    </sheetNames>
    <sheetDataSet>
      <sheetData sheetId="0" refreshError="1">
        <row r="2">
          <cell r="B2">
            <v>41654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集計"/>
      <sheetName val="Sheet1"/>
    </sheetNames>
    <sheetDataSet>
      <sheetData sheetId="0">
        <row r="36">
          <cell r="C36">
            <v>1530</v>
          </cell>
          <cell r="D36">
            <v>1836</v>
          </cell>
          <cell r="E36">
            <v>0</v>
          </cell>
          <cell r="F36">
            <v>781.2</v>
          </cell>
          <cell r="G36">
            <v>503.99999999999994</v>
          </cell>
          <cell r="H36">
            <v>72</v>
          </cell>
          <cell r="I36">
            <v>0</v>
          </cell>
          <cell r="J36">
            <v>478.79999999999984</v>
          </cell>
          <cell r="K36">
            <v>3889.7999999999979</v>
          </cell>
          <cell r="L36">
            <v>486</v>
          </cell>
          <cell r="M36">
            <v>550.79999999999984</v>
          </cell>
          <cell r="N36">
            <v>387.90000000000043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72</v>
          </cell>
          <cell r="V36">
            <v>53.550000000000026</v>
          </cell>
          <cell r="Z36">
            <v>486</v>
          </cell>
          <cell r="AA36">
            <v>478.79999999999984</v>
          </cell>
          <cell r="AB36">
            <v>334.35000000000042</v>
          </cell>
          <cell r="AC36">
            <v>72</v>
          </cell>
          <cell r="AD36">
            <v>0</v>
          </cell>
          <cell r="AE36">
            <v>429.75</v>
          </cell>
          <cell r="AF36"/>
          <cell r="AG36"/>
          <cell r="AH36"/>
          <cell r="AI36">
            <v>72</v>
          </cell>
          <cell r="AJ36">
            <v>72</v>
          </cell>
          <cell r="AK36">
            <v>0</v>
          </cell>
          <cell r="AL36">
            <v>0</v>
          </cell>
          <cell r="AM36">
            <v>357.75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738</v>
          </cell>
          <cell r="AU36">
            <v>1280.6999999999998</v>
          </cell>
          <cell r="AV36">
            <v>1312.6499999999976</v>
          </cell>
          <cell r="AW36">
            <v>738</v>
          </cell>
          <cell r="AX36">
            <v>0</v>
          </cell>
          <cell r="AY36">
            <v>0</v>
          </cell>
          <cell r="AZ36">
            <v>781.2</v>
          </cell>
          <cell r="BA36">
            <v>950.39999999999895</v>
          </cell>
          <cell r="BB36">
            <v>0</v>
          </cell>
          <cell r="BC36">
            <v>499.49999999999994</v>
          </cell>
          <cell r="BD36">
            <v>0</v>
          </cell>
          <cell r="BE36">
            <v>362.24999999999869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492.3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492.3</v>
          </cell>
          <cell r="CC36">
            <v>0</v>
          </cell>
          <cell r="CD36">
            <v>4.5</v>
          </cell>
          <cell r="CE36">
            <v>967.5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4.5</v>
          </cell>
          <cell r="CL36">
            <v>0</v>
          </cell>
          <cell r="CM36">
            <v>967.5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65.699999999999989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65.699999999999989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234</v>
          </cell>
          <cell r="DL36">
            <v>0</v>
          </cell>
          <cell r="DM36">
            <v>234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234</v>
          </cell>
          <cell r="DS36">
            <v>0</v>
          </cell>
          <cell r="DT36">
            <v>0</v>
          </cell>
          <cell r="DU36">
            <v>234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A37">
            <v>43101</v>
          </cell>
          <cell r="B37">
            <v>2</v>
          </cell>
        </row>
        <row r="38">
          <cell r="A38">
            <v>43102</v>
          </cell>
          <cell r="B38">
            <v>3</v>
          </cell>
        </row>
        <row r="39">
          <cell r="A39">
            <v>43103</v>
          </cell>
          <cell r="B39">
            <v>4</v>
          </cell>
        </row>
        <row r="40">
          <cell r="A40">
            <v>43104</v>
          </cell>
          <cell r="B40">
            <v>5</v>
          </cell>
        </row>
        <row r="41">
          <cell r="A41">
            <v>43105</v>
          </cell>
          <cell r="B41">
            <v>6</v>
          </cell>
        </row>
        <row r="42">
          <cell r="A42">
            <v>43106</v>
          </cell>
          <cell r="B42">
            <v>7</v>
          </cell>
        </row>
        <row r="43">
          <cell r="A43">
            <v>43107</v>
          </cell>
          <cell r="B43">
            <v>1</v>
          </cell>
        </row>
        <row r="44">
          <cell r="A44">
            <v>43108</v>
          </cell>
          <cell r="B44">
            <v>2</v>
          </cell>
        </row>
        <row r="45">
          <cell r="A45">
            <v>43109</v>
          </cell>
          <cell r="B45">
            <v>3</v>
          </cell>
        </row>
        <row r="46">
          <cell r="A46">
            <v>43110</v>
          </cell>
          <cell r="B46">
            <v>4</v>
          </cell>
        </row>
        <row r="47">
          <cell r="A47">
            <v>43111</v>
          </cell>
          <cell r="B47">
            <v>5</v>
          </cell>
        </row>
        <row r="48">
          <cell r="A48">
            <v>43112</v>
          </cell>
          <cell r="B48">
            <v>6</v>
          </cell>
        </row>
        <row r="49">
          <cell r="A49">
            <v>43113</v>
          </cell>
          <cell r="B49">
            <v>7</v>
          </cell>
        </row>
        <row r="50">
          <cell r="A50">
            <v>43114</v>
          </cell>
          <cell r="B50">
            <v>1</v>
          </cell>
        </row>
        <row r="51">
          <cell r="A51">
            <v>43115</v>
          </cell>
          <cell r="B51">
            <v>2</v>
          </cell>
        </row>
        <row r="52">
          <cell r="A52">
            <v>43116</v>
          </cell>
          <cell r="B52">
            <v>3</v>
          </cell>
        </row>
        <row r="53">
          <cell r="A53">
            <v>43117</v>
          </cell>
          <cell r="B53">
            <v>4</v>
          </cell>
        </row>
        <row r="54">
          <cell r="A54">
            <v>43118</v>
          </cell>
          <cell r="B54">
            <v>5</v>
          </cell>
        </row>
        <row r="55">
          <cell r="A55">
            <v>43119</v>
          </cell>
          <cell r="B55">
            <v>6</v>
          </cell>
        </row>
        <row r="56">
          <cell r="A56">
            <v>43120</v>
          </cell>
          <cell r="B56">
            <v>7</v>
          </cell>
        </row>
        <row r="57">
          <cell r="A57">
            <v>43121</v>
          </cell>
          <cell r="B57">
            <v>1</v>
          </cell>
        </row>
        <row r="58">
          <cell r="A58">
            <v>43122</v>
          </cell>
          <cell r="B58">
            <v>2</v>
          </cell>
        </row>
        <row r="59">
          <cell r="A59">
            <v>43123</v>
          </cell>
          <cell r="B59">
            <v>3</v>
          </cell>
        </row>
        <row r="60">
          <cell r="A60">
            <v>43124</v>
          </cell>
          <cell r="B60">
            <v>4</v>
          </cell>
        </row>
        <row r="61">
          <cell r="A61">
            <v>43125</v>
          </cell>
          <cell r="B61">
            <v>5</v>
          </cell>
        </row>
        <row r="62">
          <cell r="A62">
            <v>43126</v>
          </cell>
          <cell r="B62">
            <v>6</v>
          </cell>
        </row>
        <row r="63">
          <cell r="A63">
            <v>43127</v>
          </cell>
          <cell r="B63">
            <v>7</v>
          </cell>
        </row>
        <row r="64">
          <cell r="A64">
            <v>43128</v>
          </cell>
          <cell r="B64">
            <v>1</v>
          </cell>
        </row>
        <row r="65">
          <cell r="A65">
            <v>43129</v>
          </cell>
          <cell r="B65">
            <v>2</v>
          </cell>
        </row>
        <row r="66">
          <cell r="A66">
            <v>43130</v>
          </cell>
          <cell r="B66">
            <v>3</v>
          </cell>
        </row>
        <row r="67">
          <cell r="A67">
            <v>43131</v>
          </cell>
          <cell r="B67">
            <v>4</v>
          </cell>
        </row>
        <row r="68">
          <cell r="C68">
            <v>2225.25</v>
          </cell>
          <cell r="D68">
            <v>1670.3999999999999</v>
          </cell>
          <cell r="E68">
            <v>0</v>
          </cell>
          <cell r="F68">
            <v>718.2</v>
          </cell>
          <cell r="G68">
            <v>491.4</v>
          </cell>
          <cell r="H68">
            <v>36</v>
          </cell>
          <cell r="I68">
            <v>50.4</v>
          </cell>
          <cell r="J68">
            <v>374.39999999999992</v>
          </cell>
          <cell r="K68">
            <v>4369.0499999999965</v>
          </cell>
          <cell r="L68">
            <v>755.55</v>
          </cell>
          <cell r="M68">
            <v>287.99999999999994</v>
          </cell>
          <cell r="N68">
            <v>794.25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144</v>
          </cell>
          <cell r="T68">
            <v>0</v>
          </cell>
          <cell r="U68">
            <v>36</v>
          </cell>
          <cell r="V68">
            <v>161.55000000000001</v>
          </cell>
          <cell r="Z68">
            <v>611.54999999999995</v>
          </cell>
          <cell r="AA68">
            <v>251.99999999999994</v>
          </cell>
          <cell r="AB68">
            <v>632.70000000000005</v>
          </cell>
          <cell r="AC68">
            <v>90</v>
          </cell>
          <cell r="AD68">
            <v>100.79999999999998</v>
          </cell>
          <cell r="AE68">
            <v>418.94999999999987</v>
          </cell>
          <cell r="AF68">
            <v>-25.2</v>
          </cell>
          <cell r="AG68">
            <v>0</v>
          </cell>
          <cell r="AH68">
            <v>0</v>
          </cell>
          <cell r="AI68">
            <v>46.8</v>
          </cell>
          <cell r="AJ68">
            <v>115.2</v>
          </cell>
          <cell r="AK68">
            <v>100.79999999999998</v>
          </cell>
          <cell r="AL68">
            <v>0</v>
          </cell>
          <cell r="AM68">
            <v>372.14999999999986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911.7</v>
          </cell>
          <cell r="AU68">
            <v>995.4</v>
          </cell>
          <cell r="AV68">
            <v>1214.5499999999972</v>
          </cell>
          <cell r="AW68">
            <v>911.7</v>
          </cell>
          <cell r="AX68">
            <v>0</v>
          </cell>
          <cell r="AY68">
            <v>0</v>
          </cell>
          <cell r="AZ68">
            <v>718.2</v>
          </cell>
          <cell r="BA68">
            <v>1143.8999999999985</v>
          </cell>
          <cell r="BB68">
            <v>-50.4</v>
          </cell>
          <cell r="BC68">
            <v>226.79999999999995</v>
          </cell>
          <cell r="BD68">
            <v>0</v>
          </cell>
          <cell r="BE68">
            <v>70.649999999998727</v>
          </cell>
          <cell r="BF68">
            <v>50.4</v>
          </cell>
          <cell r="BG68">
            <v>50.4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492.3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492.3</v>
          </cell>
          <cell r="CC68">
            <v>396</v>
          </cell>
          <cell r="CD68">
            <v>286.2</v>
          </cell>
          <cell r="CE68">
            <v>1077.2999999999995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273.60000000000002</v>
          </cell>
          <cell r="CK68">
            <v>163.79999999999998</v>
          </cell>
          <cell r="CL68">
            <v>0</v>
          </cell>
          <cell r="CM68">
            <v>1077.2999999999995</v>
          </cell>
          <cell r="CN68">
            <v>0</v>
          </cell>
          <cell r="CO68">
            <v>0</v>
          </cell>
          <cell r="CP68">
            <v>0</v>
          </cell>
          <cell r="CQ68">
            <v>122.4</v>
          </cell>
          <cell r="CR68">
            <v>122.4</v>
          </cell>
          <cell r="CS68">
            <v>0</v>
          </cell>
          <cell r="CT68">
            <v>0</v>
          </cell>
          <cell r="CU68">
            <v>0</v>
          </cell>
          <cell r="CV68">
            <v>65.699999999999989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65.699999999999989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72</v>
          </cell>
          <cell r="DL68">
            <v>0</v>
          </cell>
          <cell r="DM68">
            <v>306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72</v>
          </cell>
          <cell r="DS68">
            <v>0</v>
          </cell>
          <cell r="DT68">
            <v>0</v>
          </cell>
          <cell r="DU68">
            <v>306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  <row r="69">
          <cell r="A69">
            <v>43132</v>
          </cell>
          <cell r="B69">
            <v>5</v>
          </cell>
        </row>
        <row r="70">
          <cell r="A70">
            <v>43133</v>
          </cell>
          <cell r="B70">
            <v>6</v>
          </cell>
        </row>
        <row r="71">
          <cell r="A71">
            <v>43134</v>
          </cell>
          <cell r="B71">
            <v>7</v>
          </cell>
        </row>
        <row r="72">
          <cell r="A72">
            <v>43135</v>
          </cell>
          <cell r="B72">
            <v>1</v>
          </cell>
        </row>
        <row r="73">
          <cell r="A73">
            <v>43136</v>
          </cell>
          <cell r="B73">
            <v>2</v>
          </cell>
        </row>
        <row r="74">
          <cell r="A74">
            <v>43137</v>
          </cell>
          <cell r="B74">
            <v>3</v>
          </cell>
        </row>
        <row r="75">
          <cell r="A75">
            <v>43138</v>
          </cell>
          <cell r="B75">
            <v>4</v>
          </cell>
        </row>
        <row r="76">
          <cell r="A76">
            <v>43139</v>
          </cell>
          <cell r="B76">
            <v>5</v>
          </cell>
        </row>
        <row r="77">
          <cell r="A77">
            <v>43140</v>
          </cell>
          <cell r="B77">
            <v>6</v>
          </cell>
        </row>
        <row r="78">
          <cell r="A78">
            <v>43141</v>
          </cell>
          <cell r="B78">
            <v>7</v>
          </cell>
        </row>
        <row r="79">
          <cell r="A79">
            <v>43142</v>
          </cell>
          <cell r="B79">
            <v>1</v>
          </cell>
        </row>
        <row r="80">
          <cell r="A80">
            <v>43143</v>
          </cell>
          <cell r="B80">
            <v>2</v>
          </cell>
        </row>
        <row r="81">
          <cell r="A81">
            <v>43144</v>
          </cell>
          <cell r="B81">
            <v>3</v>
          </cell>
        </row>
        <row r="82">
          <cell r="A82">
            <v>43145</v>
          </cell>
          <cell r="B82">
            <v>4</v>
          </cell>
        </row>
        <row r="83">
          <cell r="A83">
            <v>43146</v>
          </cell>
          <cell r="B83">
            <v>5</v>
          </cell>
        </row>
        <row r="84">
          <cell r="A84">
            <v>43147</v>
          </cell>
          <cell r="B84">
            <v>6</v>
          </cell>
        </row>
        <row r="85">
          <cell r="A85">
            <v>43148</v>
          </cell>
          <cell r="B85">
            <v>7</v>
          </cell>
        </row>
        <row r="86">
          <cell r="A86">
            <v>43149</v>
          </cell>
          <cell r="B86">
            <v>1</v>
          </cell>
        </row>
        <row r="87">
          <cell r="A87">
            <v>43150</v>
          </cell>
          <cell r="B87">
            <v>2</v>
          </cell>
        </row>
        <row r="88">
          <cell r="A88">
            <v>43151</v>
          </cell>
          <cell r="B88">
            <v>3</v>
          </cell>
        </row>
        <row r="89">
          <cell r="A89">
            <v>43152</v>
          </cell>
          <cell r="B89">
            <v>4</v>
          </cell>
        </row>
        <row r="90">
          <cell r="A90">
            <v>43153</v>
          </cell>
          <cell r="B90">
            <v>5</v>
          </cell>
        </row>
        <row r="91">
          <cell r="A91">
            <v>43154</v>
          </cell>
          <cell r="B91">
            <v>6</v>
          </cell>
        </row>
        <row r="92">
          <cell r="A92">
            <v>43155</v>
          </cell>
          <cell r="B92">
            <v>7</v>
          </cell>
        </row>
        <row r="93">
          <cell r="A93">
            <v>43156</v>
          </cell>
          <cell r="B93">
            <v>1</v>
          </cell>
        </row>
        <row r="94">
          <cell r="A94">
            <v>43157</v>
          </cell>
          <cell r="B94">
            <v>2</v>
          </cell>
        </row>
        <row r="95">
          <cell r="A95">
            <v>43158</v>
          </cell>
          <cell r="B95">
            <v>3</v>
          </cell>
        </row>
        <row r="96">
          <cell r="A96">
            <v>43159</v>
          </cell>
          <cell r="B96">
            <v>4</v>
          </cell>
        </row>
        <row r="97">
          <cell r="C97">
            <v>1386</v>
          </cell>
          <cell r="D97">
            <v>1510.1999999999996</v>
          </cell>
          <cell r="E97">
            <v>0</v>
          </cell>
          <cell r="F97">
            <v>617.39999999999986</v>
          </cell>
          <cell r="G97">
            <v>390.59999999999997</v>
          </cell>
          <cell r="H97">
            <v>45</v>
          </cell>
          <cell r="I97">
            <v>0</v>
          </cell>
          <cell r="J97">
            <v>457.19999999999987</v>
          </cell>
          <cell r="K97">
            <v>4244.8499999999949</v>
          </cell>
          <cell r="L97">
            <v>486</v>
          </cell>
          <cell r="M97">
            <v>422.99999999999989</v>
          </cell>
          <cell r="N97">
            <v>857.24999999999977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144</v>
          </cell>
          <cell r="T97">
            <v>0</v>
          </cell>
          <cell r="U97">
            <v>45</v>
          </cell>
          <cell r="V97">
            <v>260.55</v>
          </cell>
          <cell r="Z97">
            <v>342</v>
          </cell>
          <cell r="AA97">
            <v>377.99999999999989</v>
          </cell>
          <cell r="AB97">
            <v>596.6999999999997</v>
          </cell>
          <cell r="AC97">
            <v>0</v>
          </cell>
          <cell r="AD97">
            <v>63</v>
          </cell>
          <cell r="AE97">
            <v>355.94999999999976</v>
          </cell>
          <cell r="AF97">
            <v>0</v>
          </cell>
          <cell r="AG97">
            <v>0</v>
          </cell>
          <cell r="AH97">
            <v>0</v>
          </cell>
          <cell r="AI97">
            <v>46.8</v>
          </cell>
          <cell r="AJ97">
            <v>0</v>
          </cell>
          <cell r="AK97">
            <v>63</v>
          </cell>
          <cell r="AL97">
            <v>0</v>
          </cell>
          <cell r="AM97">
            <v>309.14999999999975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756</v>
          </cell>
          <cell r="AU97">
            <v>718.2</v>
          </cell>
          <cell r="AV97">
            <v>1252.349999999997</v>
          </cell>
          <cell r="AW97">
            <v>666</v>
          </cell>
          <cell r="AX97">
            <v>0</v>
          </cell>
          <cell r="AY97">
            <v>415.79999999999995</v>
          </cell>
          <cell r="AZ97">
            <v>201.59999999999997</v>
          </cell>
          <cell r="BA97">
            <v>1192.4999999999982</v>
          </cell>
          <cell r="BB97">
            <v>90</v>
          </cell>
          <cell r="BC97">
            <v>100.79999999999998</v>
          </cell>
          <cell r="BD97">
            <v>0</v>
          </cell>
          <cell r="BE97">
            <v>59.849999999998722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79.199999999999989</v>
          </cell>
          <cell r="BN97">
            <v>413.1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79.199999999999989</v>
          </cell>
          <cell r="CB97">
            <v>413.1</v>
          </cell>
          <cell r="CC97">
            <v>0</v>
          </cell>
          <cell r="CD97">
            <v>226.79999999999995</v>
          </cell>
          <cell r="CE97">
            <v>850.4999999999992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226.79999999999995</v>
          </cell>
          <cell r="CL97">
            <v>0</v>
          </cell>
          <cell r="CM97">
            <v>850.4999999999992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72</v>
          </cell>
          <cell r="CU97">
            <v>0</v>
          </cell>
          <cell r="CV97">
            <v>137.69999999999999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72</v>
          </cell>
          <cell r="DB97">
            <v>0</v>
          </cell>
          <cell r="DC97">
            <v>0</v>
          </cell>
          <cell r="DD97">
            <v>137.69999999999999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72</v>
          </cell>
          <cell r="DL97">
            <v>0</v>
          </cell>
          <cell r="DM97">
            <v>378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72</v>
          </cell>
          <cell r="DS97">
            <v>0</v>
          </cell>
          <cell r="DT97">
            <v>0</v>
          </cell>
          <cell r="DU97">
            <v>378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</row>
        <row r="129">
          <cell r="C129">
            <v>1427.85</v>
          </cell>
          <cell r="D129">
            <v>1860.3</v>
          </cell>
          <cell r="E129">
            <v>0</v>
          </cell>
          <cell r="F129">
            <v>919.80000000000007</v>
          </cell>
          <cell r="G129">
            <v>503.99999999999989</v>
          </cell>
          <cell r="H129">
            <v>20.7</v>
          </cell>
          <cell r="I129">
            <v>0</v>
          </cell>
          <cell r="J129">
            <v>415.7999999999999</v>
          </cell>
          <cell r="K129">
            <v>3742.1999999999935</v>
          </cell>
          <cell r="L129">
            <v>216</v>
          </cell>
          <cell r="M129">
            <v>272.69999999999993</v>
          </cell>
          <cell r="N129">
            <v>768.1499999999993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20.7</v>
          </cell>
          <cell r="V129">
            <v>239.85000000000002</v>
          </cell>
          <cell r="Z129">
            <v>216</v>
          </cell>
          <cell r="AA129">
            <v>251.99999999999994</v>
          </cell>
          <cell r="AB129">
            <v>528.29999999999927</v>
          </cell>
          <cell r="AC129">
            <v>0</v>
          </cell>
          <cell r="AD129">
            <v>88.199999999999989</v>
          </cell>
          <cell r="AE129">
            <v>347.39999999999969</v>
          </cell>
          <cell r="AF129">
            <v>0</v>
          </cell>
          <cell r="AG129">
            <v>0</v>
          </cell>
          <cell r="AH129">
            <v>0</v>
          </cell>
          <cell r="AI129">
            <v>46.8</v>
          </cell>
          <cell r="AJ129">
            <v>0</v>
          </cell>
          <cell r="AK129">
            <v>88.199999999999989</v>
          </cell>
          <cell r="AL129">
            <v>0</v>
          </cell>
          <cell r="AM129">
            <v>300.59999999999968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851.85</v>
          </cell>
          <cell r="AU129">
            <v>1083.6000000000001</v>
          </cell>
          <cell r="AV129">
            <v>1016.9999999999955</v>
          </cell>
          <cell r="AW129">
            <v>545.85</v>
          </cell>
          <cell r="AX129">
            <v>0</v>
          </cell>
          <cell r="AY129">
            <v>516.59999999999991</v>
          </cell>
          <cell r="AZ129">
            <v>403.19999999999987</v>
          </cell>
          <cell r="BA129">
            <v>818.54999999999666</v>
          </cell>
          <cell r="BB129">
            <v>306</v>
          </cell>
          <cell r="BC129">
            <v>163.79999999999998</v>
          </cell>
          <cell r="BD129">
            <v>0</v>
          </cell>
          <cell r="BE129">
            <v>198.44999999999874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163.79999999999998</v>
          </cell>
          <cell r="BN129">
            <v>249.3000000000001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163.79999999999998</v>
          </cell>
          <cell r="CB129">
            <v>249.3000000000001</v>
          </cell>
          <cell r="CC129">
            <v>198</v>
          </cell>
          <cell r="CD129">
            <v>251.99999999999994</v>
          </cell>
          <cell r="CE129">
            <v>751.49999999999875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198</v>
          </cell>
          <cell r="CK129">
            <v>251.99999999999994</v>
          </cell>
          <cell r="CL129">
            <v>0</v>
          </cell>
          <cell r="CM129">
            <v>751.49999999999875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90</v>
          </cell>
          <cell r="CU129">
            <v>0</v>
          </cell>
          <cell r="CV129">
            <v>162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90</v>
          </cell>
          <cell r="DB129">
            <v>0</v>
          </cell>
          <cell r="DC129">
            <v>0</v>
          </cell>
          <cell r="DD129">
            <v>162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72</v>
          </cell>
          <cell r="DL129">
            <v>0</v>
          </cell>
          <cell r="DM129">
            <v>446.85</v>
          </cell>
          <cell r="DN129">
            <v>72</v>
          </cell>
          <cell r="DO129">
            <v>0</v>
          </cell>
          <cell r="DP129">
            <v>0</v>
          </cell>
          <cell r="DQ129">
            <v>78.3</v>
          </cell>
          <cell r="DR129">
            <v>0</v>
          </cell>
          <cell r="DS129">
            <v>0</v>
          </cell>
          <cell r="DT129">
            <v>0</v>
          </cell>
          <cell r="DU129">
            <v>368.55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</row>
        <row r="160">
          <cell r="C160">
            <v>1858.5</v>
          </cell>
          <cell r="D160">
            <v>1757.2500000000002</v>
          </cell>
          <cell r="E160">
            <v>0</v>
          </cell>
          <cell r="F160">
            <v>743.4000000000002</v>
          </cell>
          <cell r="G160">
            <v>554.39999999999986</v>
          </cell>
          <cell r="H160">
            <v>57.15</v>
          </cell>
          <cell r="I160">
            <v>25.2</v>
          </cell>
          <cell r="J160">
            <v>377.09999999999991</v>
          </cell>
          <cell r="K160">
            <v>3737.2499999999905</v>
          </cell>
          <cell r="L160">
            <v>432</v>
          </cell>
          <cell r="M160">
            <v>409.94999999999987</v>
          </cell>
          <cell r="N160">
            <v>785.24999999999875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57.15</v>
          </cell>
          <cell r="V160">
            <v>254.70000000000002</v>
          </cell>
          <cell r="Z160">
            <v>360</v>
          </cell>
          <cell r="AA160">
            <v>352.7999999999999</v>
          </cell>
          <cell r="AB160">
            <v>530.5499999999987</v>
          </cell>
          <cell r="AC160">
            <v>0</v>
          </cell>
          <cell r="AD160">
            <v>0</v>
          </cell>
          <cell r="AE160">
            <v>347.39999999999969</v>
          </cell>
          <cell r="AF160">
            <v>0</v>
          </cell>
          <cell r="AG160">
            <v>0</v>
          </cell>
          <cell r="AH160">
            <v>0</v>
          </cell>
          <cell r="AI160">
            <v>46.8</v>
          </cell>
          <cell r="AJ160">
            <v>0</v>
          </cell>
          <cell r="AK160">
            <v>0</v>
          </cell>
          <cell r="AL160">
            <v>0</v>
          </cell>
          <cell r="AM160">
            <v>300.59999999999968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666</v>
          </cell>
          <cell r="AU160">
            <v>768.60000000000036</v>
          </cell>
          <cell r="AV160">
            <v>911.24999999999409</v>
          </cell>
          <cell r="AW160">
            <v>666</v>
          </cell>
          <cell r="AX160">
            <v>0</v>
          </cell>
          <cell r="AY160">
            <v>314.99999999999994</v>
          </cell>
          <cell r="AZ160">
            <v>428.4</v>
          </cell>
          <cell r="BA160">
            <v>741.14999999999532</v>
          </cell>
          <cell r="BB160">
            <v>-25.2</v>
          </cell>
          <cell r="BC160">
            <v>0</v>
          </cell>
          <cell r="BD160">
            <v>0</v>
          </cell>
          <cell r="BE160">
            <v>170.09999999999874</v>
          </cell>
          <cell r="BF160">
            <v>25.2</v>
          </cell>
          <cell r="BG160">
            <v>25.2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151.2000000000001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151.2000000000001</v>
          </cell>
          <cell r="CC160">
            <v>594</v>
          </cell>
          <cell r="CD160">
            <v>554.39999999999986</v>
          </cell>
          <cell r="CE160">
            <v>791.09999999999798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594</v>
          </cell>
          <cell r="CK160">
            <v>554.39999999999986</v>
          </cell>
          <cell r="CL160">
            <v>0</v>
          </cell>
          <cell r="CM160">
            <v>791.09999999999798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94.5</v>
          </cell>
          <cell r="CU160">
            <v>24.3</v>
          </cell>
          <cell r="CV160">
            <v>232.2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70.2</v>
          </cell>
          <cell r="DB160">
            <v>0</v>
          </cell>
          <cell r="DC160">
            <v>0</v>
          </cell>
          <cell r="DD160">
            <v>232.2</v>
          </cell>
          <cell r="DE160">
            <v>0</v>
          </cell>
          <cell r="DF160">
            <v>0</v>
          </cell>
          <cell r="DG160">
            <v>0</v>
          </cell>
          <cell r="DH160">
            <v>24.3</v>
          </cell>
          <cell r="DI160">
            <v>24.3</v>
          </cell>
          <cell r="DJ160">
            <v>0</v>
          </cell>
          <cell r="DK160">
            <v>72</v>
          </cell>
          <cell r="DL160">
            <v>0</v>
          </cell>
          <cell r="DM160">
            <v>518.85</v>
          </cell>
          <cell r="DN160">
            <v>72</v>
          </cell>
          <cell r="DO160">
            <v>0</v>
          </cell>
          <cell r="DP160">
            <v>0</v>
          </cell>
          <cell r="DQ160">
            <v>150.30000000000001</v>
          </cell>
          <cell r="DR160">
            <v>0</v>
          </cell>
          <cell r="DS160">
            <v>0</v>
          </cell>
          <cell r="DT160">
            <v>0</v>
          </cell>
          <cell r="DU160">
            <v>368.55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</row>
        <row r="192">
          <cell r="C192">
            <v>1044</v>
          </cell>
          <cell r="D192">
            <v>1681.5999999999997</v>
          </cell>
          <cell r="E192">
            <v>0</v>
          </cell>
          <cell r="F192">
            <v>722.2</v>
          </cell>
          <cell r="G192">
            <v>529.19999999999982</v>
          </cell>
          <cell r="H192">
            <v>27</v>
          </cell>
          <cell r="I192">
            <v>12.6</v>
          </cell>
          <cell r="J192">
            <v>390.59999999999991</v>
          </cell>
          <cell r="K192">
            <v>3099.6499999999887</v>
          </cell>
          <cell r="L192">
            <v>36</v>
          </cell>
          <cell r="M192">
            <v>241.19999999999996</v>
          </cell>
          <cell r="N192">
            <v>580.04999999999882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27</v>
          </cell>
          <cell r="V192">
            <v>227.70000000000002</v>
          </cell>
          <cell r="Z192">
            <v>36</v>
          </cell>
          <cell r="AA192">
            <v>214.19999999999996</v>
          </cell>
          <cell r="AB192">
            <v>352.34999999999877</v>
          </cell>
          <cell r="AC192">
            <v>18</v>
          </cell>
          <cell r="AD192">
            <v>0</v>
          </cell>
          <cell r="AE192">
            <v>365.39999999999969</v>
          </cell>
          <cell r="AF192">
            <v>0</v>
          </cell>
          <cell r="AG192">
            <v>0</v>
          </cell>
          <cell r="AH192">
            <v>0</v>
          </cell>
          <cell r="AI192">
            <v>46.8</v>
          </cell>
          <cell r="AJ192">
            <v>18</v>
          </cell>
          <cell r="AK192">
            <v>0</v>
          </cell>
          <cell r="AL192">
            <v>0</v>
          </cell>
          <cell r="AM192">
            <v>318.59999999999968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990</v>
          </cell>
          <cell r="AU192">
            <v>785.20000000000016</v>
          </cell>
          <cell r="AV192">
            <v>1116.0499999999929</v>
          </cell>
          <cell r="AW192">
            <v>828</v>
          </cell>
          <cell r="AX192">
            <v>0</v>
          </cell>
          <cell r="AY192">
            <v>255.99999999999994</v>
          </cell>
          <cell r="AZ192">
            <v>466.19999999999993</v>
          </cell>
          <cell r="BA192">
            <v>846.94999999999425</v>
          </cell>
          <cell r="BB192">
            <v>124.2</v>
          </cell>
          <cell r="BC192">
            <v>25.2</v>
          </cell>
          <cell r="BD192">
            <v>0</v>
          </cell>
          <cell r="BE192">
            <v>269.09999999999877</v>
          </cell>
          <cell r="BF192">
            <v>12.6</v>
          </cell>
          <cell r="BG192">
            <v>12.6</v>
          </cell>
          <cell r="BH192">
            <v>0</v>
          </cell>
          <cell r="BI192">
            <v>25.2</v>
          </cell>
          <cell r="BJ192">
            <v>25.2</v>
          </cell>
          <cell r="BK192">
            <v>0</v>
          </cell>
          <cell r="BL192">
            <v>0</v>
          </cell>
          <cell r="BM192">
            <v>151.19999999999999</v>
          </cell>
          <cell r="BN192">
            <v>9.2370555648813024E-14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151.19999999999999</v>
          </cell>
          <cell r="CB192">
            <v>9.2370555648813024E-14</v>
          </cell>
          <cell r="CC192">
            <v>0</v>
          </cell>
          <cell r="CD192">
            <v>503.99999999999983</v>
          </cell>
          <cell r="CE192">
            <v>287.09999999999781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503.99999999999983</v>
          </cell>
          <cell r="CL192">
            <v>0</v>
          </cell>
          <cell r="CM192">
            <v>287.09999999999781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232.2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232.2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518.85</v>
          </cell>
          <cell r="DN192">
            <v>0</v>
          </cell>
          <cell r="DO192">
            <v>0</v>
          </cell>
          <cell r="DP192">
            <v>0</v>
          </cell>
          <cell r="DQ192">
            <v>150.30000000000001</v>
          </cell>
          <cell r="DR192">
            <v>0</v>
          </cell>
          <cell r="DS192">
            <v>0</v>
          </cell>
          <cell r="DT192">
            <v>0</v>
          </cell>
          <cell r="DU192">
            <v>368.55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</row>
        <row r="223">
          <cell r="C223">
            <v>1116</v>
          </cell>
          <cell r="D223">
            <v>1718.0999999999995</v>
          </cell>
          <cell r="E223">
            <v>0</v>
          </cell>
          <cell r="F223">
            <v>855.89999999999986</v>
          </cell>
          <cell r="G223">
            <v>327.59999999999991</v>
          </cell>
          <cell r="H223">
            <v>18</v>
          </cell>
          <cell r="I223">
            <v>0</v>
          </cell>
          <cell r="J223">
            <v>516.5999999999998</v>
          </cell>
          <cell r="K223">
            <v>2494.8499999999894</v>
          </cell>
          <cell r="L223">
            <v>234</v>
          </cell>
          <cell r="M223">
            <v>521.99999999999989</v>
          </cell>
          <cell r="N223">
            <v>292.04999999999899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-18</v>
          </cell>
          <cell r="T223">
            <v>0</v>
          </cell>
          <cell r="U223">
            <v>18</v>
          </cell>
          <cell r="V223">
            <v>191.70000000000002</v>
          </cell>
          <cell r="Z223">
            <v>252</v>
          </cell>
          <cell r="AA223">
            <v>503.99999999999989</v>
          </cell>
          <cell r="AB223">
            <v>100.34999999999896</v>
          </cell>
          <cell r="AC223">
            <v>36</v>
          </cell>
          <cell r="AD223">
            <v>0</v>
          </cell>
          <cell r="AE223">
            <v>401.39999999999969</v>
          </cell>
          <cell r="AF223">
            <v>0</v>
          </cell>
          <cell r="AG223">
            <v>0</v>
          </cell>
          <cell r="AH223">
            <v>0</v>
          </cell>
          <cell r="AI223">
            <v>46.8</v>
          </cell>
          <cell r="AJ223">
            <v>36</v>
          </cell>
          <cell r="AK223">
            <v>0</v>
          </cell>
          <cell r="AL223">
            <v>0</v>
          </cell>
          <cell r="AM223">
            <v>354.59999999999968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540</v>
          </cell>
          <cell r="AU223">
            <v>855.89999999999986</v>
          </cell>
          <cell r="AV223">
            <v>797.449999999993</v>
          </cell>
          <cell r="AW223">
            <v>324</v>
          </cell>
          <cell r="AX223">
            <v>0</v>
          </cell>
          <cell r="AY223">
            <v>74.7</v>
          </cell>
          <cell r="AZ223">
            <v>781.2</v>
          </cell>
          <cell r="BA223">
            <v>315.04999999999421</v>
          </cell>
          <cell r="BB223">
            <v>0</v>
          </cell>
          <cell r="BC223">
            <v>0</v>
          </cell>
          <cell r="BD223">
            <v>0</v>
          </cell>
          <cell r="BE223">
            <v>266.39999999999878</v>
          </cell>
          <cell r="BF223">
            <v>216</v>
          </cell>
          <cell r="BG223">
            <v>0</v>
          </cell>
          <cell r="BH223">
            <v>216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9.2370555648813024E-14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9.2370555648813024E-14</v>
          </cell>
          <cell r="CC223">
            <v>270</v>
          </cell>
          <cell r="CD223">
            <v>327.59999999999991</v>
          </cell>
          <cell r="CE223">
            <v>229.49999999999795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270</v>
          </cell>
          <cell r="CK223">
            <v>327.59999999999991</v>
          </cell>
          <cell r="CL223">
            <v>0</v>
          </cell>
          <cell r="CM223">
            <v>229.49999999999795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36</v>
          </cell>
          <cell r="CU223">
            <v>12.6</v>
          </cell>
          <cell r="CV223">
            <v>255.6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23.4</v>
          </cell>
          <cell r="DB223">
            <v>0</v>
          </cell>
          <cell r="DC223">
            <v>0</v>
          </cell>
          <cell r="DD223">
            <v>255.6</v>
          </cell>
          <cell r="DE223">
            <v>0</v>
          </cell>
          <cell r="DF223">
            <v>0</v>
          </cell>
          <cell r="DG223">
            <v>0</v>
          </cell>
          <cell r="DH223">
            <v>12.6</v>
          </cell>
          <cell r="DI223">
            <v>12.6</v>
          </cell>
          <cell r="DJ223">
            <v>0</v>
          </cell>
          <cell r="DK223">
            <v>0</v>
          </cell>
          <cell r="DL223">
            <v>0</v>
          </cell>
          <cell r="DM223">
            <v>518.85</v>
          </cell>
          <cell r="DN223">
            <v>0</v>
          </cell>
          <cell r="DO223">
            <v>0</v>
          </cell>
          <cell r="DP223">
            <v>0</v>
          </cell>
          <cell r="DQ223">
            <v>150.30000000000001</v>
          </cell>
          <cell r="DR223">
            <v>0</v>
          </cell>
          <cell r="DS223">
            <v>0</v>
          </cell>
          <cell r="DT223">
            <v>0</v>
          </cell>
          <cell r="DU223">
            <v>368.55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</row>
        <row r="255">
          <cell r="C255">
            <v>664.2</v>
          </cell>
          <cell r="D255">
            <v>2088.8999999999996</v>
          </cell>
          <cell r="E255">
            <v>0</v>
          </cell>
          <cell r="F255">
            <v>1045.8</v>
          </cell>
          <cell r="G255">
            <v>448.64999999999986</v>
          </cell>
          <cell r="H255">
            <v>63</v>
          </cell>
          <cell r="I255">
            <v>50.4</v>
          </cell>
          <cell r="J255">
            <v>481.04999999999984</v>
          </cell>
          <cell r="K255">
            <v>819.89999999998997</v>
          </cell>
          <cell r="L255">
            <v>257.39999999999998</v>
          </cell>
          <cell r="M255">
            <v>499.0499999999999</v>
          </cell>
          <cell r="N255">
            <v>49.949999999998987</v>
          </cell>
          <cell r="O255">
            <v>5.4</v>
          </cell>
          <cell r="P255">
            <v>0</v>
          </cell>
          <cell r="Q255">
            <v>0</v>
          </cell>
          <cell r="R255">
            <v>5.4</v>
          </cell>
          <cell r="S255">
            <v>-85.949999999999989</v>
          </cell>
          <cell r="T255">
            <v>0</v>
          </cell>
          <cell r="U255">
            <v>63</v>
          </cell>
          <cell r="V255">
            <v>44.100000000000023</v>
          </cell>
          <cell r="Z255">
            <v>337.95000000000005</v>
          </cell>
          <cell r="AA255">
            <v>436.0499999999999</v>
          </cell>
          <cell r="AB255">
            <v>0.44999999999896545</v>
          </cell>
          <cell r="AC255">
            <v>90</v>
          </cell>
          <cell r="AD255">
            <v>0</v>
          </cell>
          <cell r="AE255">
            <v>491.39999999999969</v>
          </cell>
          <cell r="AF255">
            <v>0</v>
          </cell>
          <cell r="AG255">
            <v>0</v>
          </cell>
          <cell r="AH255">
            <v>0</v>
          </cell>
          <cell r="AI255">
            <v>46.8</v>
          </cell>
          <cell r="AJ255">
            <v>90</v>
          </cell>
          <cell r="AK255">
            <v>0</v>
          </cell>
          <cell r="AL255">
            <v>0</v>
          </cell>
          <cell r="AM255">
            <v>444.59999999999968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298.8</v>
          </cell>
          <cell r="AU255">
            <v>881.99999999999989</v>
          </cell>
          <cell r="AV255">
            <v>160.64999999999318</v>
          </cell>
          <cell r="AW255">
            <v>361.8</v>
          </cell>
          <cell r="AX255">
            <v>0</v>
          </cell>
          <cell r="AY255">
            <v>0</v>
          </cell>
          <cell r="AZ255">
            <v>604.8000000000003</v>
          </cell>
          <cell r="BA255">
            <v>36.899999999994272</v>
          </cell>
          <cell r="BB255">
            <v>-12.599999999999984</v>
          </cell>
          <cell r="BC255">
            <v>226.79999999999995</v>
          </cell>
          <cell r="BD255">
            <v>0</v>
          </cell>
          <cell r="BE255">
            <v>8.5499999999988781</v>
          </cell>
          <cell r="BF255">
            <v>-50.4</v>
          </cell>
          <cell r="BG255">
            <v>50.4</v>
          </cell>
          <cell r="BH255">
            <v>115.20000000000003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9.2370555648813024E-14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9.2370555648813024E-14</v>
          </cell>
          <cell r="CC255">
            <v>0</v>
          </cell>
          <cell r="CD255">
            <v>214.19999999999996</v>
          </cell>
          <cell r="CE255">
            <v>22.049999999997983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214.19999999999996</v>
          </cell>
          <cell r="CL255">
            <v>0</v>
          </cell>
          <cell r="CM255">
            <v>22.049999999997983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  <cell r="CT255">
            <v>0</v>
          </cell>
          <cell r="CU255">
            <v>52.65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-45</v>
          </cell>
          <cell r="DB255">
            <v>7.6499999999999986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45</v>
          </cell>
          <cell r="DI255">
            <v>45</v>
          </cell>
          <cell r="DJ255">
            <v>0</v>
          </cell>
          <cell r="DK255">
            <v>18</v>
          </cell>
          <cell r="DL255">
            <v>441.00000000000006</v>
          </cell>
          <cell r="DM255">
            <v>95.850000000000065</v>
          </cell>
          <cell r="DN255">
            <v>386.55</v>
          </cell>
          <cell r="DO255">
            <v>0</v>
          </cell>
          <cell r="DP255">
            <v>441.00000000000006</v>
          </cell>
          <cell r="DQ255">
            <v>95.850000000000065</v>
          </cell>
          <cell r="DR255">
            <v>-368.55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</row>
        <row r="287">
          <cell r="C287">
            <v>1688.85</v>
          </cell>
          <cell r="D287">
            <v>1754.5499999999995</v>
          </cell>
          <cell r="E287">
            <v>0</v>
          </cell>
          <cell r="F287">
            <v>1006.6499999999997</v>
          </cell>
          <cell r="G287">
            <v>299.25</v>
          </cell>
          <cell r="H287">
            <v>36</v>
          </cell>
          <cell r="I287">
            <v>75.599999999999994</v>
          </cell>
          <cell r="J287">
            <v>337.04999999999995</v>
          </cell>
          <cell r="K287">
            <v>749.24999999999</v>
          </cell>
          <cell r="L287">
            <v>251.1</v>
          </cell>
          <cell r="M287">
            <v>276.74999999999994</v>
          </cell>
          <cell r="N287">
            <v>23.849999999998975</v>
          </cell>
          <cell r="O287">
            <v>-5.4</v>
          </cell>
          <cell r="P287">
            <v>0</v>
          </cell>
          <cell r="Q287">
            <v>0</v>
          </cell>
          <cell r="R287">
            <v>0</v>
          </cell>
          <cell r="S287">
            <v>36.9</v>
          </cell>
          <cell r="T287">
            <v>36.9</v>
          </cell>
          <cell r="U287">
            <v>36</v>
          </cell>
          <cell r="V287">
            <v>7.6500000000000226</v>
          </cell>
          <cell r="Z287">
            <v>219.6</v>
          </cell>
          <cell r="AA287">
            <v>203.84999999999997</v>
          </cell>
          <cell r="AB287">
            <v>16.199999999998951</v>
          </cell>
          <cell r="AC287">
            <v>36</v>
          </cell>
          <cell r="AD287">
            <v>9</v>
          </cell>
          <cell r="AE287">
            <v>518.39999999999964</v>
          </cell>
          <cell r="AF287">
            <v>426.6</v>
          </cell>
          <cell r="AG287">
            <v>0</v>
          </cell>
          <cell r="AH287">
            <v>0</v>
          </cell>
          <cell r="AI287">
            <v>473.40000000000003</v>
          </cell>
          <cell r="AJ287">
            <v>-442.8</v>
          </cell>
          <cell r="AK287">
            <v>1.8</v>
          </cell>
          <cell r="AL287">
            <v>0</v>
          </cell>
          <cell r="AM287">
            <v>-3.4106051316484809E-13</v>
          </cell>
          <cell r="AN287">
            <v>0</v>
          </cell>
          <cell r="AO287">
            <v>0</v>
          </cell>
          <cell r="AP287">
            <v>0</v>
          </cell>
          <cell r="AQ287">
            <v>52.2</v>
          </cell>
          <cell r="AR287">
            <v>7.2</v>
          </cell>
          <cell r="AS287">
            <v>45</v>
          </cell>
          <cell r="AT287">
            <v>996.75</v>
          </cell>
          <cell r="AU287">
            <v>1024.2</v>
          </cell>
          <cell r="AV287">
            <v>131.39999999999316</v>
          </cell>
          <cell r="AW287">
            <v>759.59999999999991</v>
          </cell>
          <cell r="AX287">
            <v>0</v>
          </cell>
          <cell r="AY287">
            <v>0</v>
          </cell>
          <cell r="AZ287">
            <v>675.90000000000009</v>
          </cell>
          <cell r="BA287">
            <v>120.59999999999428</v>
          </cell>
          <cell r="BB287">
            <v>138.14999999999998</v>
          </cell>
          <cell r="BC287">
            <v>146.69999999999999</v>
          </cell>
          <cell r="BD287">
            <v>0</v>
          </cell>
          <cell r="BE287">
            <v>-1.1510792319313623E-12</v>
          </cell>
          <cell r="BF287">
            <v>-26.999999999999993</v>
          </cell>
          <cell r="BG287">
            <v>75.599999999999994</v>
          </cell>
          <cell r="BH287">
            <v>10.800000000000024</v>
          </cell>
          <cell r="BI287">
            <v>126</v>
          </cell>
          <cell r="BJ287">
            <v>126</v>
          </cell>
          <cell r="BK287">
            <v>0</v>
          </cell>
          <cell r="BL287">
            <v>0</v>
          </cell>
          <cell r="BM287">
            <v>0</v>
          </cell>
          <cell r="BN287">
            <v>9.2370555648813024E-14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9.2370555648813024E-14</v>
          </cell>
          <cell r="CC287">
            <v>126</v>
          </cell>
          <cell r="CD287">
            <v>113.85</v>
          </cell>
          <cell r="CE287">
            <v>34.199999999997985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126</v>
          </cell>
          <cell r="CK287">
            <v>113.85</v>
          </cell>
          <cell r="CL287">
            <v>0</v>
          </cell>
          <cell r="CM287">
            <v>34.199999999997985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63</v>
          </cell>
          <cell r="CU287">
            <v>63</v>
          </cell>
          <cell r="CV287">
            <v>0</v>
          </cell>
          <cell r="CW287">
            <v>63</v>
          </cell>
          <cell r="CX287">
            <v>0</v>
          </cell>
          <cell r="CY287">
            <v>63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0</v>
          </cell>
          <cell r="DH287">
            <v>0</v>
          </cell>
          <cell r="DI287">
            <v>0</v>
          </cell>
          <cell r="DJ287">
            <v>0</v>
          </cell>
          <cell r="DK287">
            <v>216</v>
          </cell>
          <cell r="DL287">
            <v>267.74999999999994</v>
          </cell>
          <cell r="DM287">
            <v>41.40000000000007</v>
          </cell>
          <cell r="DN287">
            <v>216</v>
          </cell>
          <cell r="DO287">
            <v>0</v>
          </cell>
          <cell r="DP287">
            <v>267.74999999999994</v>
          </cell>
          <cell r="DQ287">
            <v>41.40000000000007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DY287">
            <v>0</v>
          </cell>
          <cell r="DZ287">
            <v>0</v>
          </cell>
          <cell r="EA287">
            <v>0</v>
          </cell>
        </row>
        <row r="318">
          <cell r="C318">
            <v>1908</v>
          </cell>
          <cell r="D318">
            <v>2177.5999999999995</v>
          </cell>
          <cell r="E318">
            <v>0</v>
          </cell>
          <cell r="F318">
            <v>1310.3999999999996</v>
          </cell>
          <cell r="G318">
            <v>201.59999999999997</v>
          </cell>
          <cell r="H318">
            <v>36</v>
          </cell>
          <cell r="I318">
            <v>125.99999999999997</v>
          </cell>
          <cell r="J318">
            <v>503.59999999999985</v>
          </cell>
          <cell r="K318">
            <v>476.04999999999018</v>
          </cell>
          <cell r="L318">
            <v>486</v>
          </cell>
          <cell r="M318">
            <v>514.79999999999984</v>
          </cell>
          <cell r="N318">
            <v>-4.9500000000010154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48.25</v>
          </cell>
          <cell r="T318">
            <v>25.2</v>
          </cell>
          <cell r="U318">
            <v>36</v>
          </cell>
          <cell r="V318">
            <v>-5.2999999999999794</v>
          </cell>
          <cell r="Z318">
            <v>437.75</v>
          </cell>
          <cell r="AA318">
            <v>453.59999999999985</v>
          </cell>
          <cell r="AB318">
            <v>0.34999999999896403</v>
          </cell>
          <cell r="AC318">
            <v>126</v>
          </cell>
          <cell r="AD318">
            <v>50</v>
          </cell>
          <cell r="AE318">
            <v>594.39999999999975</v>
          </cell>
          <cell r="AF318">
            <v>56.5</v>
          </cell>
          <cell r="AG318">
            <v>0</v>
          </cell>
          <cell r="AH318">
            <v>0</v>
          </cell>
          <cell r="AI318">
            <v>529.90000000000009</v>
          </cell>
          <cell r="AJ318">
            <v>57</v>
          </cell>
          <cell r="AK318">
            <v>0</v>
          </cell>
          <cell r="AL318">
            <v>0</v>
          </cell>
          <cell r="AM318">
            <v>56.999999999999659</v>
          </cell>
          <cell r="AN318">
            <v>0</v>
          </cell>
          <cell r="AO318">
            <v>0</v>
          </cell>
          <cell r="AP318">
            <v>0</v>
          </cell>
          <cell r="AQ318">
            <v>12.5</v>
          </cell>
          <cell r="AR318">
            <v>50</v>
          </cell>
          <cell r="AS318">
            <v>7.5</v>
          </cell>
          <cell r="AT318">
            <v>630</v>
          </cell>
          <cell r="AU318">
            <v>864.00000000000023</v>
          </cell>
          <cell r="AV318">
            <v>-106.20000000000684</v>
          </cell>
          <cell r="AW318">
            <v>531</v>
          </cell>
          <cell r="AX318">
            <v>0</v>
          </cell>
          <cell r="AY318">
            <v>0</v>
          </cell>
          <cell r="AZ318">
            <v>738.00000000000034</v>
          </cell>
          <cell r="BA318">
            <v>-86.400000000005733</v>
          </cell>
          <cell r="BB318">
            <v>0</v>
          </cell>
          <cell r="BC318">
            <v>0</v>
          </cell>
          <cell r="BD318">
            <v>0</v>
          </cell>
          <cell r="BE318">
            <v>-1.1368683772161603E-12</v>
          </cell>
          <cell r="BF318">
            <v>99</v>
          </cell>
          <cell r="BG318">
            <v>125.99999999999997</v>
          </cell>
          <cell r="BH318">
            <v>-16.199999999999982</v>
          </cell>
          <cell r="BI318">
            <v>0</v>
          </cell>
          <cell r="BJ318">
            <v>0</v>
          </cell>
          <cell r="BK318">
            <v>-3.6</v>
          </cell>
          <cell r="BL318">
            <v>0</v>
          </cell>
          <cell r="BM318">
            <v>0</v>
          </cell>
          <cell r="BN318">
            <v>9.2370555648813024E-14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9.2370555648813024E-14</v>
          </cell>
          <cell r="CC318">
            <v>360</v>
          </cell>
          <cell r="CD318">
            <v>176.39999999999998</v>
          </cell>
          <cell r="CE318">
            <v>217.79999999999797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360</v>
          </cell>
          <cell r="CK318">
            <v>176.39999999999998</v>
          </cell>
          <cell r="CL318">
            <v>0</v>
          </cell>
          <cell r="CM318">
            <v>217.79999999999797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  <cell r="DF318">
            <v>0</v>
          </cell>
          <cell r="DG318">
            <v>0</v>
          </cell>
          <cell r="DH318">
            <v>0</v>
          </cell>
          <cell r="DI318">
            <v>0</v>
          </cell>
          <cell r="DJ318">
            <v>0</v>
          </cell>
          <cell r="DK318">
            <v>306</v>
          </cell>
          <cell r="DL318">
            <v>572.4</v>
          </cell>
          <cell r="DM318">
            <v>-224.9999999999998</v>
          </cell>
          <cell r="DN318">
            <v>306</v>
          </cell>
          <cell r="DO318">
            <v>0</v>
          </cell>
          <cell r="DP318">
            <v>572.4</v>
          </cell>
          <cell r="DQ318">
            <v>-224.9999999999998</v>
          </cell>
          <cell r="DR318">
            <v>0</v>
          </cell>
          <cell r="DS318">
            <v>0</v>
          </cell>
          <cell r="DT318">
            <v>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DY318">
            <v>0</v>
          </cell>
          <cell r="DZ318">
            <v>0</v>
          </cell>
          <cell r="EA318">
            <v>0</v>
          </cell>
        </row>
        <row r="350">
          <cell r="C350">
            <v>1692</v>
          </cell>
          <cell r="D350">
            <v>2026.3000000000004</v>
          </cell>
          <cell r="E350">
            <v>0</v>
          </cell>
          <cell r="F350">
            <v>1234.8000000000004</v>
          </cell>
          <cell r="G350">
            <v>728.5</v>
          </cell>
          <cell r="H350">
            <v>63</v>
          </cell>
          <cell r="I350">
            <v>0</v>
          </cell>
          <cell r="J350">
            <v>0</v>
          </cell>
          <cell r="K350">
            <v>141.74999999999</v>
          </cell>
          <cell r="L350">
            <v>486</v>
          </cell>
          <cell r="M350">
            <v>63</v>
          </cell>
          <cell r="N350">
            <v>418.04999999999905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63</v>
          </cell>
          <cell r="T350">
            <v>0</v>
          </cell>
          <cell r="U350">
            <v>63</v>
          </cell>
          <cell r="V350">
            <v>-5.2999999999999829</v>
          </cell>
          <cell r="Z350">
            <v>423</v>
          </cell>
          <cell r="AA350">
            <v>0</v>
          </cell>
          <cell r="AB350">
            <v>423.349999999999</v>
          </cell>
          <cell r="AC350">
            <v>0</v>
          </cell>
          <cell r="AD350">
            <v>0</v>
          </cell>
          <cell r="AE350">
            <v>594.39999999999975</v>
          </cell>
          <cell r="AF350">
            <v>0</v>
          </cell>
          <cell r="AG350">
            <v>0</v>
          </cell>
          <cell r="AH350">
            <v>0</v>
          </cell>
          <cell r="AI350">
            <v>529.90000000000009</v>
          </cell>
          <cell r="AJ350">
            <v>0</v>
          </cell>
          <cell r="AK350">
            <v>0</v>
          </cell>
          <cell r="AL350">
            <v>0</v>
          </cell>
          <cell r="AM350">
            <v>56.999999999999659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7.5</v>
          </cell>
          <cell r="AT350">
            <v>486</v>
          </cell>
          <cell r="AU350">
            <v>680.4000000000002</v>
          </cell>
          <cell r="AV350">
            <v>-300.60000000000724</v>
          </cell>
          <cell r="AW350">
            <v>0</v>
          </cell>
          <cell r="AX350">
            <v>0</v>
          </cell>
          <cell r="AY350">
            <v>0</v>
          </cell>
          <cell r="AZ350">
            <v>680.4000000000002</v>
          </cell>
          <cell r="BA350">
            <v>-766.80000000000609</v>
          </cell>
          <cell r="BB350">
            <v>486</v>
          </cell>
          <cell r="BC350">
            <v>0</v>
          </cell>
          <cell r="BD350">
            <v>0</v>
          </cell>
          <cell r="BE350">
            <v>485.99999999999886</v>
          </cell>
          <cell r="BF350">
            <v>0</v>
          </cell>
          <cell r="BG350">
            <v>0</v>
          </cell>
          <cell r="BH350">
            <v>-16.199999999999982</v>
          </cell>
          <cell r="BI350">
            <v>0</v>
          </cell>
          <cell r="BJ350">
            <v>0</v>
          </cell>
          <cell r="BK350">
            <v>-3.6</v>
          </cell>
          <cell r="BL350">
            <v>0</v>
          </cell>
          <cell r="BM350">
            <v>0</v>
          </cell>
          <cell r="BN350">
            <v>9.2370555648813024E-14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9.2370555648813024E-14</v>
          </cell>
          <cell r="CC350">
            <v>342</v>
          </cell>
          <cell r="CD350">
            <v>0</v>
          </cell>
          <cell r="CE350">
            <v>559.79999999999791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342</v>
          </cell>
          <cell r="CK350">
            <v>0</v>
          </cell>
          <cell r="CL350">
            <v>0</v>
          </cell>
          <cell r="CM350">
            <v>559.79999999999791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0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0</v>
          </cell>
          <cell r="DE350">
            <v>0</v>
          </cell>
          <cell r="DF350">
            <v>0</v>
          </cell>
          <cell r="DG350">
            <v>0</v>
          </cell>
          <cell r="DH350">
            <v>0</v>
          </cell>
          <cell r="DI350">
            <v>0</v>
          </cell>
          <cell r="DJ350">
            <v>0</v>
          </cell>
          <cell r="DK350">
            <v>378</v>
          </cell>
          <cell r="DL350">
            <v>1282.9000000000003</v>
          </cell>
          <cell r="DM350">
            <v>-1129.8999999999996</v>
          </cell>
          <cell r="DN350">
            <v>378</v>
          </cell>
          <cell r="DO350">
            <v>0</v>
          </cell>
          <cell r="DP350">
            <v>554.40000000000009</v>
          </cell>
          <cell r="DQ350">
            <v>-401.39999999999975</v>
          </cell>
          <cell r="DR350">
            <v>0</v>
          </cell>
          <cell r="DS350">
            <v>728.5</v>
          </cell>
          <cell r="DT350">
            <v>0</v>
          </cell>
          <cell r="DU350">
            <v>-728.5</v>
          </cell>
          <cell r="DV350">
            <v>0</v>
          </cell>
          <cell r="DW350">
            <v>0</v>
          </cell>
          <cell r="DX350">
            <v>0</v>
          </cell>
          <cell r="DY350">
            <v>0</v>
          </cell>
          <cell r="DZ350">
            <v>0</v>
          </cell>
          <cell r="EA350">
            <v>0</v>
          </cell>
        </row>
        <row r="381">
          <cell r="C381">
            <v>1487.5</v>
          </cell>
          <cell r="D381">
            <v>2143</v>
          </cell>
          <cell r="E381">
            <v>0</v>
          </cell>
          <cell r="F381">
            <v>1150</v>
          </cell>
          <cell r="G381">
            <v>921</v>
          </cell>
          <cell r="H381">
            <v>72</v>
          </cell>
          <cell r="I381">
            <v>0</v>
          </cell>
          <cell r="J381">
            <v>0</v>
          </cell>
          <cell r="K381">
            <v>-513.75000000001</v>
          </cell>
          <cell r="L381">
            <v>507.5</v>
          </cell>
          <cell r="M381">
            <v>72</v>
          </cell>
          <cell r="N381">
            <v>853.54999999999905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72</v>
          </cell>
          <cell r="T381">
            <v>0</v>
          </cell>
          <cell r="U381">
            <v>72</v>
          </cell>
          <cell r="V381">
            <v>-5.2999999999999829</v>
          </cell>
          <cell r="Z381">
            <v>435.5</v>
          </cell>
          <cell r="AA381">
            <v>0</v>
          </cell>
          <cell r="AB381">
            <v>858.849999999999</v>
          </cell>
          <cell r="AC381">
            <v>18</v>
          </cell>
          <cell r="AD381">
            <v>0</v>
          </cell>
          <cell r="AE381">
            <v>612.39999999999975</v>
          </cell>
          <cell r="AF381">
            <v>0</v>
          </cell>
          <cell r="AG381">
            <v>0</v>
          </cell>
          <cell r="AH381">
            <v>0</v>
          </cell>
          <cell r="AI381">
            <v>529.90000000000009</v>
          </cell>
          <cell r="AJ381">
            <v>18</v>
          </cell>
          <cell r="AK381">
            <v>0</v>
          </cell>
          <cell r="AL381">
            <v>0</v>
          </cell>
          <cell r="AM381">
            <v>74.999999999999659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7.5</v>
          </cell>
          <cell r="AT381">
            <v>530</v>
          </cell>
          <cell r="AU381">
            <v>0</v>
          </cell>
          <cell r="AV381">
            <v>229.39999999999279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-766.80000000000609</v>
          </cell>
          <cell r="BB381">
            <v>530</v>
          </cell>
          <cell r="BC381">
            <v>0</v>
          </cell>
          <cell r="BD381">
            <v>0</v>
          </cell>
          <cell r="BE381">
            <v>1015.9999999999989</v>
          </cell>
          <cell r="BF381">
            <v>0</v>
          </cell>
          <cell r="BG381">
            <v>0</v>
          </cell>
          <cell r="BH381">
            <v>-16.199999999999982</v>
          </cell>
          <cell r="BI381">
            <v>0</v>
          </cell>
          <cell r="BJ381">
            <v>0</v>
          </cell>
          <cell r="BK381">
            <v>-3.6</v>
          </cell>
          <cell r="BL381">
            <v>0</v>
          </cell>
          <cell r="BM381">
            <v>0</v>
          </cell>
          <cell r="BN381">
            <v>9.2370555648813024E-14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9.2370555648813024E-14</v>
          </cell>
          <cell r="CC381">
            <v>216</v>
          </cell>
          <cell r="CD381">
            <v>0</v>
          </cell>
          <cell r="CE381">
            <v>775.79999999999791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216</v>
          </cell>
          <cell r="CK381">
            <v>0</v>
          </cell>
          <cell r="CL381">
            <v>0</v>
          </cell>
          <cell r="CM381">
            <v>775.79999999999791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>
            <v>0</v>
          </cell>
          <cell r="CS381">
            <v>0</v>
          </cell>
          <cell r="CT381">
            <v>0</v>
          </cell>
          <cell r="CU381">
            <v>0</v>
          </cell>
          <cell r="CV381">
            <v>0</v>
          </cell>
          <cell r="CW381">
            <v>0</v>
          </cell>
          <cell r="CX381">
            <v>0</v>
          </cell>
          <cell r="CY381">
            <v>0</v>
          </cell>
          <cell r="CZ381">
            <v>0</v>
          </cell>
          <cell r="DA381">
            <v>0</v>
          </cell>
          <cell r="DB381">
            <v>0</v>
          </cell>
          <cell r="DC381">
            <v>0</v>
          </cell>
          <cell r="DD381">
            <v>0</v>
          </cell>
          <cell r="DE381">
            <v>0</v>
          </cell>
          <cell r="DF381">
            <v>0</v>
          </cell>
          <cell r="DG381">
            <v>0</v>
          </cell>
          <cell r="DH381">
            <v>0</v>
          </cell>
          <cell r="DI381">
            <v>0</v>
          </cell>
          <cell r="DJ381">
            <v>0</v>
          </cell>
          <cell r="DK381">
            <v>216</v>
          </cell>
          <cell r="DL381">
            <v>2071</v>
          </cell>
          <cell r="DM381">
            <v>-2984.8999999999996</v>
          </cell>
          <cell r="DN381">
            <v>216</v>
          </cell>
          <cell r="DO381">
            <v>0</v>
          </cell>
          <cell r="DP381">
            <v>1150</v>
          </cell>
          <cell r="DQ381">
            <v>-1335.3999999999996</v>
          </cell>
          <cell r="DR381">
            <v>0</v>
          </cell>
          <cell r="DS381">
            <v>921</v>
          </cell>
          <cell r="DT381">
            <v>0</v>
          </cell>
          <cell r="DU381">
            <v>-1649.5</v>
          </cell>
          <cell r="DV381">
            <v>0</v>
          </cell>
          <cell r="DW381">
            <v>0</v>
          </cell>
          <cell r="DX381">
            <v>0</v>
          </cell>
          <cell r="DY381">
            <v>0</v>
          </cell>
          <cell r="DZ381">
            <v>0</v>
          </cell>
          <cell r="EA381">
            <v>0</v>
          </cell>
        </row>
        <row r="413">
          <cell r="C413">
            <v>1919.5</v>
          </cell>
          <cell r="D413">
            <v>2144</v>
          </cell>
          <cell r="E413">
            <v>0</v>
          </cell>
          <cell r="F413">
            <v>980</v>
          </cell>
          <cell r="G413">
            <v>1092</v>
          </cell>
          <cell r="H413">
            <v>72</v>
          </cell>
          <cell r="I413">
            <v>0</v>
          </cell>
          <cell r="J413">
            <v>0</v>
          </cell>
          <cell r="K413">
            <v>-738.25000000001</v>
          </cell>
          <cell r="L413">
            <v>507.5</v>
          </cell>
          <cell r="M413">
            <v>72</v>
          </cell>
          <cell r="N413">
            <v>1289.049999999999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72</v>
          </cell>
          <cell r="V413">
            <v>-77.299999999999983</v>
          </cell>
          <cell r="Z413">
            <v>507.5</v>
          </cell>
          <cell r="AA413">
            <v>0</v>
          </cell>
          <cell r="AB413">
            <v>1366.349999999999</v>
          </cell>
          <cell r="AC413">
            <v>72</v>
          </cell>
          <cell r="AD413">
            <v>0</v>
          </cell>
          <cell r="AE413">
            <v>684.39999999999975</v>
          </cell>
          <cell r="AF413">
            <v>0</v>
          </cell>
          <cell r="AG413">
            <v>0</v>
          </cell>
          <cell r="AH413">
            <v>0</v>
          </cell>
          <cell r="AI413">
            <v>529.90000000000009</v>
          </cell>
          <cell r="AJ413">
            <v>72</v>
          </cell>
          <cell r="AK413">
            <v>0</v>
          </cell>
          <cell r="AL413">
            <v>0</v>
          </cell>
          <cell r="AM413">
            <v>146.99999999999966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7.5</v>
          </cell>
          <cell r="AT413">
            <v>800</v>
          </cell>
          <cell r="AU413">
            <v>0</v>
          </cell>
          <cell r="AV413">
            <v>1029.3999999999928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-766.80000000000609</v>
          </cell>
          <cell r="BB413">
            <v>800</v>
          </cell>
          <cell r="BC413">
            <v>0</v>
          </cell>
          <cell r="BD413">
            <v>0</v>
          </cell>
          <cell r="BE413">
            <v>1815.9999999999989</v>
          </cell>
          <cell r="BF413">
            <v>0</v>
          </cell>
          <cell r="BG413">
            <v>0</v>
          </cell>
          <cell r="BH413">
            <v>-16.199999999999982</v>
          </cell>
          <cell r="BI413">
            <v>0</v>
          </cell>
          <cell r="BJ413">
            <v>0</v>
          </cell>
          <cell r="BK413">
            <v>-3.6</v>
          </cell>
          <cell r="BL413">
            <v>0</v>
          </cell>
          <cell r="BM413">
            <v>0</v>
          </cell>
          <cell r="BN413">
            <v>9.2370555648813024E-14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9.2370555648813024E-14</v>
          </cell>
          <cell r="CC413">
            <v>360</v>
          </cell>
          <cell r="CD413">
            <v>0</v>
          </cell>
          <cell r="CE413">
            <v>1135.7999999999979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360</v>
          </cell>
          <cell r="CK413">
            <v>0</v>
          </cell>
          <cell r="CL413">
            <v>0</v>
          </cell>
          <cell r="CM413">
            <v>1135.7999999999979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0</v>
          </cell>
          <cell r="CW413">
            <v>0</v>
          </cell>
          <cell r="CX413">
            <v>0</v>
          </cell>
          <cell r="CY413">
            <v>0</v>
          </cell>
          <cell r="CZ413">
            <v>0</v>
          </cell>
          <cell r="DA413">
            <v>0</v>
          </cell>
          <cell r="DB413">
            <v>0</v>
          </cell>
          <cell r="DC413">
            <v>0</v>
          </cell>
          <cell r="DD413">
            <v>0</v>
          </cell>
          <cell r="DE413">
            <v>0</v>
          </cell>
          <cell r="DF413">
            <v>0</v>
          </cell>
          <cell r="DG413">
            <v>0</v>
          </cell>
          <cell r="DH413">
            <v>0</v>
          </cell>
          <cell r="DI413">
            <v>0</v>
          </cell>
          <cell r="DJ413">
            <v>0</v>
          </cell>
          <cell r="DK413">
            <v>180</v>
          </cell>
          <cell r="DL413">
            <v>2072</v>
          </cell>
          <cell r="DM413">
            <v>-4876.8999999999996</v>
          </cell>
          <cell r="DN413">
            <v>180</v>
          </cell>
          <cell r="DO413">
            <v>0</v>
          </cell>
          <cell r="DP413">
            <v>980</v>
          </cell>
          <cell r="DQ413">
            <v>-2135.3999999999996</v>
          </cell>
          <cell r="DR413">
            <v>0</v>
          </cell>
          <cell r="DS413">
            <v>1092</v>
          </cell>
          <cell r="DT413">
            <v>0</v>
          </cell>
          <cell r="DU413">
            <v>-2741.5</v>
          </cell>
          <cell r="DV413">
            <v>0</v>
          </cell>
          <cell r="DW413">
            <v>0</v>
          </cell>
          <cell r="DX413">
            <v>0</v>
          </cell>
          <cell r="DY413">
            <v>0</v>
          </cell>
          <cell r="DZ413">
            <v>0</v>
          </cell>
          <cell r="EA413">
            <v>0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workbookViewId="0">
      <selection activeCell="E54" sqref="E54"/>
    </sheetView>
  </sheetViews>
  <sheetFormatPr defaultRowHeight="15"/>
  <sheetData>
    <row r="1" spans="1:44">
      <c r="A1" t="s">
        <v>0</v>
      </c>
      <c r="B1" s="156">
        <v>42887</v>
      </c>
      <c r="C1" s="156">
        <v>42917</v>
      </c>
      <c r="D1" s="156">
        <v>42948</v>
      </c>
      <c r="E1" s="156">
        <v>42979</v>
      </c>
      <c r="F1" s="156">
        <v>43009</v>
      </c>
      <c r="G1" s="156">
        <v>43040</v>
      </c>
      <c r="H1" s="156">
        <v>43070</v>
      </c>
      <c r="I1" s="156">
        <v>43101</v>
      </c>
      <c r="J1" s="156">
        <v>43132</v>
      </c>
      <c r="K1" s="156">
        <v>43160</v>
      </c>
      <c r="L1" s="156">
        <v>43191</v>
      </c>
      <c r="M1" s="156">
        <v>43221</v>
      </c>
      <c r="N1" s="156">
        <v>43252</v>
      </c>
      <c r="O1" s="156">
        <v>43282</v>
      </c>
      <c r="P1" s="156">
        <v>43313</v>
      </c>
      <c r="Q1" s="156">
        <v>43344</v>
      </c>
      <c r="R1" s="156">
        <v>43374</v>
      </c>
      <c r="S1" s="156">
        <v>43405</v>
      </c>
      <c r="T1" s="156">
        <v>43435</v>
      </c>
      <c r="U1" s="156">
        <v>43466</v>
      </c>
      <c r="V1" s="156">
        <v>43497</v>
      </c>
      <c r="W1" s="156">
        <v>43525</v>
      </c>
      <c r="X1" s="156">
        <v>43556</v>
      </c>
      <c r="Y1" s="156">
        <v>43586</v>
      </c>
      <c r="Z1" s="156">
        <v>43617</v>
      </c>
      <c r="AA1" s="156">
        <v>43647</v>
      </c>
      <c r="AB1" s="156">
        <v>43678</v>
      </c>
      <c r="AC1" s="156">
        <v>43709</v>
      </c>
      <c r="AD1" s="156">
        <v>43739</v>
      </c>
      <c r="AE1" s="156">
        <v>43770</v>
      </c>
      <c r="AF1" s="156">
        <v>43800</v>
      </c>
      <c r="AG1" s="156">
        <v>43831</v>
      </c>
      <c r="AH1" s="156">
        <v>43862</v>
      </c>
      <c r="AI1" s="156">
        <v>43891</v>
      </c>
      <c r="AJ1" s="156">
        <v>43922</v>
      </c>
      <c r="AK1" s="156">
        <v>43952</v>
      </c>
      <c r="AL1" s="156">
        <v>43983</v>
      </c>
      <c r="AM1" s="156">
        <v>44013</v>
      </c>
      <c r="AN1" s="156">
        <v>44044</v>
      </c>
      <c r="AO1" s="156">
        <v>44075</v>
      </c>
      <c r="AP1" s="156">
        <v>44105</v>
      </c>
      <c r="AQ1" s="156">
        <v>44136</v>
      </c>
      <c r="AR1" s="156">
        <v>44166</v>
      </c>
    </row>
    <row r="2" spans="1:44">
      <c r="A2" t="s">
        <v>1</v>
      </c>
      <c r="B2">
        <v>9.25</v>
      </c>
      <c r="C2">
        <v>9.25</v>
      </c>
      <c r="D2">
        <v>9.25</v>
      </c>
      <c r="E2">
        <v>9.25</v>
      </c>
      <c r="F2">
        <v>9.25</v>
      </c>
      <c r="G2">
        <v>9.25</v>
      </c>
      <c r="H2">
        <v>9.25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8.5</v>
      </c>
      <c r="V2">
        <v>8.5</v>
      </c>
      <c r="W2">
        <v>8.5</v>
      </c>
      <c r="X2">
        <v>8.5</v>
      </c>
      <c r="Y2">
        <v>8.5</v>
      </c>
      <c r="Z2">
        <v>8.5</v>
      </c>
      <c r="AA2">
        <v>8.5</v>
      </c>
      <c r="AB2">
        <v>8.5</v>
      </c>
      <c r="AC2">
        <v>8.5</v>
      </c>
      <c r="AD2">
        <v>8.5</v>
      </c>
      <c r="AE2">
        <v>8.5</v>
      </c>
      <c r="AF2">
        <v>8.5</v>
      </c>
      <c r="AG2">
        <v>8.5</v>
      </c>
      <c r="AH2">
        <v>8.5</v>
      </c>
      <c r="AI2">
        <v>8.5</v>
      </c>
      <c r="AJ2">
        <v>8.5</v>
      </c>
      <c r="AK2">
        <v>8.5</v>
      </c>
      <c r="AL2">
        <v>8.5</v>
      </c>
      <c r="AM2">
        <v>8.5</v>
      </c>
      <c r="AN2">
        <v>8.5</v>
      </c>
      <c r="AO2">
        <v>8.5</v>
      </c>
      <c r="AP2">
        <v>8.5</v>
      </c>
      <c r="AQ2">
        <v>8.5</v>
      </c>
      <c r="AR2">
        <v>8.5</v>
      </c>
    </row>
    <row r="3" spans="1:44">
      <c r="A3" t="s">
        <v>2</v>
      </c>
      <c r="B3">
        <v>9.58</v>
      </c>
      <c r="C3">
        <v>10.84</v>
      </c>
      <c r="D3">
        <v>8.4499999999999993</v>
      </c>
      <c r="E3">
        <v>10.23</v>
      </c>
      <c r="F3">
        <v>9.8000000000000007</v>
      </c>
      <c r="G3">
        <v>9.8000000000000007</v>
      </c>
      <c r="H3">
        <v>9.8000000000000007</v>
      </c>
      <c r="I3">
        <v>10.46</v>
      </c>
      <c r="J3">
        <v>10.46</v>
      </c>
      <c r="K3">
        <v>10.46</v>
      </c>
      <c r="L3">
        <v>9.8699999999999992</v>
      </c>
      <c r="M3">
        <v>9.8699999999999992</v>
      </c>
      <c r="N3">
        <v>9.8699999999999992</v>
      </c>
      <c r="O3">
        <v>10.56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3"/>
  <sheetViews>
    <sheetView workbookViewId="0">
      <selection activeCell="E23" sqref="E23"/>
    </sheetView>
  </sheetViews>
  <sheetFormatPr defaultRowHeight="15"/>
  <cols>
    <col min="1" max="1" width="15.140625" style="138" bestFit="1" customWidth="1"/>
    <col min="2" max="14" width="11.85546875" bestFit="1" customWidth="1"/>
    <col min="15" max="15" width="13.42578125" bestFit="1" customWidth="1"/>
    <col min="16" max="16" width="13.28515625" bestFit="1" customWidth="1"/>
  </cols>
  <sheetData>
    <row r="1" spans="1:16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>
      <c r="B2" s="139" t="s">
        <v>224</v>
      </c>
      <c r="C2" s="139" t="s">
        <v>225</v>
      </c>
      <c r="D2" s="139" t="s">
        <v>226</v>
      </c>
      <c r="E2" s="139" t="s">
        <v>227</v>
      </c>
      <c r="F2" s="139" t="s">
        <v>228</v>
      </c>
      <c r="G2" s="139" t="s">
        <v>229</v>
      </c>
      <c r="H2" s="139" t="s">
        <v>230</v>
      </c>
      <c r="I2" s="139" t="s">
        <v>231</v>
      </c>
      <c r="J2" s="139" t="s">
        <v>232</v>
      </c>
      <c r="K2" s="139" t="s">
        <v>233</v>
      </c>
      <c r="L2" s="139" t="s">
        <v>234</v>
      </c>
      <c r="M2" s="139" t="s">
        <v>235</v>
      </c>
      <c r="N2" s="139" t="s">
        <v>236</v>
      </c>
      <c r="P2" s="7"/>
    </row>
    <row r="3" spans="1:16">
      <c r="B3" s="140">
        <v>43101</v>
      </c>
      <c r="C3" s="140">
        <v>43108</v>
      </c>
      <c r="D3" s="140">
        <v>43115</v>
      </c>
      <c r="E3" s="140">
        <v>43122</v>
      </c>
      <c r="F3" s="140">
        <v>43129</v>
      </c>
      <c r="G3" s="140">
        <v>43136</v>
      </c>
      <c r="H3" s="140">
        <v>43143</v>
      </c>
      <c r="I3" s="140">
        <v>43150</v>
      </c>
      <c r="J3" s="140">
        <v>43157</v>
      </c>
      <c r="K3" s="140">
        <v>43164</v>
      </c>
      <c r="L3" s="140">
        <v>43171</v>
      </c>
      <c r="M3" s="140">
        <v>43178</v>
      </c>
      <c r="N3" s="140">
        <v>43185</v>
      </c>
      <c r="O3" s="141" t="s">
        <v>237</v>
      </c>
    </row>
    <row r="4" spans="1:16">
      <c r="A4" s="138" t="s">
        <v>238</v>
      </c>
      <c r="B4" s="142">
        <v>10497600</v>
      </c>
      <c r="C4" s="142">
        <v>14696640</v>
      </c>
      <c r="D4" s="142">
        <v>15046560</v>
      </c>
      <c r="E4" s="142">
        <v>15046560</v>
      </c>
      <c r="F4" s="142">
        <v>15046560</v>
      </c>
      <c r="G4" s="142">
        <v>15396480</v>
      </c>
      <c r="H4" s="142">
        <v>15143760</v>
      </c>
      <c r="I4" s="142">
        <v>12927600</v>
      </c>
      <c r="J4" s="142">
        <v>15143760</v>
      </c>
      <c r="K4" s="142">
        <v>15143760</v>
      </c>
      <c r="L4" s="142">
        <v>16251840</v>
      </c>
      <c r="M4" s="142">
        <v>15513120</v>
      </c>
      <c r="N4" s="142">
        <v>10854900</v>
      </c>
      <c r="O4" s="143">
        <f>SUM(B4:N4)</f>
        <v>186709140</v>
      </c>
    </row>
    <row r="6" spans="1:16">
      <c r="B6" s="139" t="s">
        <v>239</v>
      </c>
      <c r="C6" s="139" t="s">
        <v>240</v>
      </c>
      <c r="D6" s="139" t="s">
        <v>241</v>
      </c>
      <c r="E6" s="139" t="s">
        <v>242</v>
      </c>
      <c r="F6" s="139" t="s">
        <v>243</v>
      </c>
      <c r="G6" s="139" t="s">
        <v>244</v>
      </c>
      <c r="H6" s="139" t="s">
        <v>245</v>
      </c>
      <c r="I6" s="139" t="s">
        <v>246</v>
      </c>
      <c r="J6" s="139" t="s">
        <v>247</v>
      </c>
      <c r="K6" s="139" t="s">
        <v>248</v>
      </c>
      <c r="L6" s="139" t="s">
        <v>249</v>
      </c>
      <c r="M6" s="139" t="s">
        <v>250</v>
      </c>
      <c r="N6" s="139" t="s">
        <v>251</v>
      </c>
    </row>
    <row r="7" spans="1:16">
      <c r="B7" s="140">
        <v>43192</v>
      </c>
      <c r="C7" s="140">
        <v>43199</v>
      </c>
      <c r="D7" s="140">
        <v>43206</v>
      </c>
      <c r="E7" s="140">
        <v>43213</v>
      </c>
      <c r="F7" s="140">
        <v>43220</v>
      </c>
      <c r="G7" s="140">
        <v>43227</v>
      </c>
      <c r="H7" s="140">
        <v>43234</v>
      </c>
      <c r="I7" s="140">
        <v>43241</v>
      </c>
      <c r="J7" s="140">
        <v>43248</v>
      </c>
      <c r="K7" s="140">
        <v>43255</v>
      </c>
      <c r="L7" s="140">
        <v>43262</v>
      </c>
      <c r="M7" s="140">
        <v>43269</v>
      </c>
      <c r="N7" s="140">
        <v>43276</v>
      </c>
      <c r="O7" s="141" t="s">
        <v>237</v>
      </c>
    </row>
    <row r="8" spans="1:16">
      <c r="A8" s="138" t="s">
        <v>238</v>
      </c>
      <c r="B8" s="144">
        <v>15143760</v>
      </c>
      <c r="C8" s="144">
        <v>15143760</v>
      </c>
      <c r="D8" s="144">
        <v>14035680</v>
      </c>
      <c r="E8" s="144">
        <v>16251840</v>
      </c>
      <c r="F8" s="144">
        <v>14035680</v>
      </c>
      <c r="G8" s="144">
        <v>15143760</v>
      </c>
      <c r="H8" s="144">
        <v>16621200</v>
      </c>
      <c r="I8" s="144">
        <v>13666320</v>
      </c>
      <c r="J8" s="144">
        <v>13296960</v>
      </c>
      <c r="K8" s="144">
        <v>15143760</v>
      </c>
      <c r="L8" s="144">
        <v>15143760</v>
      </c>
      <c r="M8" s="144">
        <v>16621200</v>
      </c>
      <c r="N8" s="144">
        <v>13666320</v>
      </c>
      <c r="O8" s="145">
        <f>SUM(B8:N8)</f>
        <v>193914000</v>
      </c>
      <c r="P8" s="146"/>
    </row>
    <row r="10" spans="1:16">
      <c r="B10" s="139" t="s">
        <v>252</v>
      </c>
      <c r="C10" s="139" t="s">
        <v>253</v>
      </c>
      <c r="D10" s="139" t="s">
        <v>254</v>
      </c>
      <c r="E10" s="139" t="s">
        <v>255</v>
      </c>
      <c r="F10" s="139" t="s">
        <v>256</v>
      </c>
      <c r="G10" s="139" t="s">
        <v>257</v>
      </c>
      <c r="H10" s="139" t="s">
        <v>258</v>
      </c>
      <c r="I10" s="139" t="s">
        <v>259</v>
      </c>
      <c r="J10" s="139" t="s">
        <v>260</v>
      </c>
      <c r="K10" s="139" t="s">
        <v>261</v>
      </c>
      <c r="L10" s="139" t="s">
        <v>262</v>
      </c>
      <c r="M10" s="139" t="s">
        <v>263</v>
      </c>
      <c r="N10" s="139" t="s">
        <v>264</v>
      </c>
    </row>
    <row r="11" spans="1:16">
      <c r="B11" s="147">
        <v>43283</v>
      </c>
      <c r="C11" s="147">
        <v>43290</v>
      </c>
      <c r="D11" s="147">
        <v>43297</v>
      </c>
      <c r="E11" s="147">
        <v>43304</v>
      </c>
      <c r="F11" s="147">
        <v>43311</v>
      </c>
      <c r="G11" s="147">
        <v>43318</v>
      </c>
      <c r="H11" s="147">
        <v>43325</v>
      </c>
      <c r="I11" s="147">
        <v>43332</v>
      </c>
      <c r="J11" s="147">
        <v>43339</v>
      </c>
      <c r="K11" s="147">
        <v>43346</v>
      </c>
      <c r="L11" s="147">
        <v>43353</v>
      </c>
      <c r="M11" s="147">
        <v>43360</v>
      </c>
      <c r="N11" s="147">
        <v>43367</v>
      </c>
      <c r="O11" s="141" t="s">
        <v>237</v>
      </c>
    </row>
    <row r="12" spans="1:16">
      <c r="A12" s="148" t="s">
        <v>265</v>
      </c>
      <c r="B12" s="149">
        <v>13666320</v>
      </c>
      <c r="C12" s="149">
        <v>18468000</v>
      </c>
      <c r="D12" s="149">
        <v>15513120</v>
      </c>
      <c r="E12" s="149">
        <v>18468000</v>
      </c>
      <c r="F12" s="7">
        <v>15513120</v>
      </c>
      <c r="G12" s="7">
        <v>15513120</v>
      </c>
      <c r="H12" s="7">
        <v>15513120</v>
      </c>
      <c r="I12" s="7">
        <v>18837360</v>
      </c>
      <c r="J12" s="7">
        <v>15513120</v>
      </c>
      <c r="K12" s="7">
        <v>15513120</v>
      </c>
      <c r="L12" s="7">
        <v>15513120</v>
      </c>
      <c r="M12" s="7">
        <v>15143760</v>
      </c>
      <c r="N12" s="7">
        <v>12927600</v>
      </c>
      <c r="O12" s="150">
        <f>SUM(B12:N12)</f>
        <v>206102880</v>
      </c>
    </row>
    <row r="13" spans="1:16">
      <c r="A13" s="148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50"/>
    </row>
    <row r="14" spans="1:16">
      <c r="A14" s="148"/>
    </row>
    <row r="15" spans="1:16">
      <c r="B15" s="139" t="s">
        <v>266</v>
      </c>
      <c r="C15" s="139" t="s">
        <v>267</v>
      </c>
      <c r="D15" s="139" t="s">
        <v>268</v>
      </c>
      <c r="E15" s="139" t="s">
        <v>269</v>
      </c>
      <c r="F15" s="139" t="s">
        <v>270</v>
      </c>
      <c r="G15" s="139" t="s">
        <v>271</v>
      </c>
      <c r="H15" s="139" t="s">
        <v>272</v>
      </c>
      <c r="I15" s="139" t="s">
        <v>273</v>
      </c>
      <c r="J15" s="139" t="s">
        <v>274</v>
      </c>
      <c r="K15" s="139" t="s">
        <v>275</v>
      </c>
      <c r="L15" s="139" t="s">
        <v>276</v>
      </c>
      <c r="M15" s="139" t="s">
        <v>277</v>
      </c>
      <c r="N15" s="139" t="s">
        <v>278</v>
      </c>
    </row>
    <row r="16" spans="1:16">
      <c r="B16" s="147">
        <v>43374</v>
      </c>
      <c r="C16" s="147">
        <v>43381</v>
      </c>
      <c r="D16" s="147">
        <v>43388</v>
      </c>
      <c r="E16" s="147">
        <v>43395</v>
      </c>
      <c r="F16" s="147">
        <v>43402</v>
      </c>
      <c r="G16" s="147">
        <v>43409</v>
      </c>
      <c r="H16" s="147">
        <v>43416</v>
      </c>
      <c r="I16" s="147">
        <v>43423</v>
      </c>
      <c r="J16" s="147">
        <v>43430</v>
      </c>
      <c r="K16" s="147">
        <v>43437</v>
      </c>
      <c r="L16" s="147">
        <v>43444</v>
      </c>
      <c r="M16" s="147">
        <v>43451</v>
      </c>
      <c r="N16" s="147">
        <v>43458</v>
      </c>
      <c r="O16" s="141" t="s">
        <v>237</v>
      </c>
    </row>
    <row r="17" spans="1:16">
      <c r="A17" s="148" t="s">
        <v>12</v>
      </c>
      <c r="B17" s="7">
        <v>18837360</v>
      </c>
      <c r="C17" s="151">
        <v>15513120</v>
      </c>
      <c r="D17" s="7">
        <v>18837360</v>
      </c>
      <c r="E17" s="151">
        <v>15513120</v>
      </c>
      <c r="F17" s="7">
        <v>15513120</v>
      </c>
      <c r="G17" s="7">
        <v>15513120</v>
      </c>
      <c r="H17" s="7">
        <v>18837360</v>
      </c>
      <c r="I17" s="7">
        <v>9234000</v>
      </c>
      <c r="J17" s="7">
        <v>18837360</v>
      </c>
      <c r="K17" s="7">
        <v>15513120</v>
      </c>
      <c r="L17" s="7">
        <v>15513120</v>
      </c>
      <c r="M17" s="7">
        <v>15513120</v>
      </c>
      <c r="N17" s="7">
        <v>3693600</v>
      </c>
      <c r="O17" s="150">
        <f>SUM(B17:N17)</f>
        <v>196868880</v>
      </c>
    </row>
    <row r="18" spans="1:16"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</row>
    <row r="19" spans="1:16">
      <c r="P19" s="153"/>
    </row>
    <row r="20" spans="1:16">
      <c r="H20" s="7"/>
      <c r="N20" s="1" t="s">
        <v>279</v>
      </c>
      <c r="O20" s="143">
        <f>O4+O8+O12+O17</f>
        <v>783594900</v>
      </c>
    </row>
    <row r="21" spans="1:16">
      <c r="N21" s="148"/>
      <c r="O21" s="153"/>
    </row>
    <row r="23" spans="1:16">
      <c r="B23" s="7"/>
      <c r="C23" s="7"/>
      <c r="D23" s="7"/>
      <c r="E23" s="7"/>
    </row>
    <row r="24" spans="1:16">
      <c r="B24" s="7"/>
      <c r="C24" s="7"/>
      <c r="D24" s="7"/>
      <c r="E24" s="7"/>
    </row>
    <row r="25" spans="1:16">
      <c r="B25" s="7"/>
      <c r="C25" s="7"/>
      <c r="D25" s="7"/>
      <c r="E25" s="7"/>
    </row>
    <row r="26" spans="1:16">
      <c r="B26" s="150"/>
    </row>
    <row r="27" spans="1:16">
      <c r="B27" s="7"/>
      <c r="C27" s="15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6"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53"/>
    </row>
    <row r="29" spans="1:16"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</row>
    <row r="30" spans="1:16">
      <c r="F30" s="150"/>
      <c r="G30" s="150"/>
    </row>
    <row r="32" spans="1:16"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</row>
    <row r="33" spans="2:23"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</row>
    <row r="34" spans="2:23"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</row>
    <row r="35" spans="2:23">
      <c r="B35" s="153"/>
      <c r="C35" s="7"/>
      <c r="D35" s="7"/>
      <c r="E35" s="7"/>
      <c r="F35" s="7"/>
      <c r="G35" s="7"/>
      <c r="H35" s="7"/>
      <c r="I35" s="7"/>
      <c r="J35" s="7"/>
      <c r="K35" s="153"/>
      <c r="L35" s="7"/>
      <c r="M35" s="153"/>
      <c r="N35" s="153"/>
      <c r="O35" s="150"/>
    </row>
    <row r="36" spans="2:23"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</row>
    <row r="39" spans="2:23"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</row>
    <row r="40" spans="2:23">
      <c r="B40" s="153"/>
      <c r="C40" s="153"/>
      <c r="D40" s="153"/>
      <c r="E40" s="153"/>
      <c r="F40" s="153"/>
      <c r="G40" s="153"/>
      <c r="H40" s="153"/>
      <c r="I40" s="153"/>
      <c r="J40" s="153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</row>
    <row r="41" spans="2:23"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</row>
    <row r="42" spans="2:23">
      <c r="B42" s="15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50"/>
    </row>
    <row r="43" spans="2:23"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A5" sqref="A5"/>
    </sheetView>
  </sheetViews>
  <sheetFormatPr defaultRowHeight="15"/>
  <sheetData>
    <row r="1" spans="1:2">
      <c r="A1" t="s">
        <v>5</v>
      </c>
      <c r="B1" t="s">
        <v>280</v>
      </c>
    </row>
    <row r="2" spans="1:2">
      <c r="A2" s="159">
        <v>43336</v>
      </c>
      <c r="B2" t="s">
        <v>281</v>
      </c>
    </row>
    <row r="3" spans="1:2">
      <c r="A3" s="159">
        <v>43336</v>
      </c>
      <c r="B3" t="s">
        <v>282</v>
      </c>
    </row>
    <row r="4" spans="1:2">
      <c r="A4" s="159">
        <v>43336</v>
      </c>
      <c r="B4" t="s">
        <v>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XFD66"/>
  <sheetViews>
    <sheetView topLeftCell="A39" workbookViewId="0">
      <selection activeCell="C47" sqref="C47"/>
    </sheetView>
  </sheetViews>
  <sheetFormatPr defaultColWidth="9.140625" defaultRowHeight="15"/>
  <cols>
    <col min="1" max="1" width="9.140625" style="267"/>
    <col min="2" max="2" width="27.85546875" style="267" customWidth="1"/>
    <col min="3" max="3" width="22.140625" style="267" bestFit="1" customWidth="1"/>
    <col min="4" max="4" width="20.42578125" style="267" bestFit="1" customWidth="1"/>
    <col min="5" max="5" width="15.42578125" style="267" bestFit="1" customWidth="1"/>
    <col min="6" max="6" width="14.140625" style="267" bestFit="1" customWidth="1"/>
    <col min="7" max="7" width="13.42578125" style="267" bestFit="1" customWidth="1"/>
    <col min="8" max="26" width="12.5703125" style="267" bestFit="1" customWidth="1"/>
    <col min="27" max="30" width="13" style="267" customWidth="1"/>
    <col min="31" max="31" width="12.42578125" style="267" bestFit="1" customWidth="1"/>
    <col min="32" max="42" width="12.5703125" style="267" customWidth="1"/>
    <col min="43" max="43" width="5.42578125" style="267" customWidth="1"/>
    <col min="44" max="16384" width="9.140625" style="267"/>
  </cols>
  <sheetData>
    <row r="1" spans="1:42">
      <c r="A1" s="267" t="s">
        <v>14</v>
      </c>
      <c r="B1" s="280" t="s">
        <v>13</v>
      </c>
      <c r="C1" s="280"/>
      <c r="D1" s="280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</row>
    <row r="2" spans="1:42">
      <c r="B2" s="279" t="s">
        <v>15</v>
      </c>
      <c r="C2" s="279"/>
      <c r="D2" s="279"/>
      <c r="E2" s="278"/>
      <c r="F2" s="27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2"/>
      <c r="AO2" s="282"/>
      <c r="AP2" s="282"/>
    </row>
    <row r="3" spans="1:42">
      <c r="B3" s="279"/>
      <c r="C3" s="279"/>
      <c r="D3" s="279"/>
      <c r="E3" s="278"/>
      <c r="F3" s="278"/>
      <c r="G3" s="5" t="s">
        <v>16</v>
      </c>
      <c r="H3" s="5" t="s">
        <v>16</v>
      </c>
      <c r="I3" s="5" t="s">
        <v>16</v>
      </c>
      <c r="J3" s="5" t="s">
        <v>17</v>
      </c>
      <c r="K3" s="5" t="s">
        <v>17</v>
      </c>
      <c r="L3" s="5" t="s">
        <v>17</v>
      </c>
      <c r="M3" s="5" t="s">
        <v>18</v>
      </c>
      <c r="N3" s="5" t="s">
        <v>18</v>
      </c>
      <c r="O3" s="5" t="s">
        <v>18</v>
      </c>
      <c r="P3" s="5" t="s">
        <v>19</v>
      </c>
      <c r="Q3" s="5" t="s">
        <v>19</v>
      </c>
      <c r="R3" s="5" t="s">
        <v>19</v>
      </c>
      <c r="S3" s="5" t="s">
        <v>16</v>
      </c>
      <c r="T3" s="5" t="s">
        <v>16</v>
      </c>
      <c r="U3" s="5" t="s">
        <v>16</v>
      </c>
      <c r="V3" s="5" t="s">
        <v>17</v>
      </c>
      <c r="W3" s="5" t="s">
        <v>17</v>
      </c>
      <c r="X3" s="5" t="s">
        <v>17</v>
      </c>
      <c r="Y3" s="5" t="s">
        <v>18</v>
      </c>
      <c r="Z3" s="5" t="s">
        <v>18</v>
      </c>
      <c r="AA3" s="5" t="s">
        <v>18</v>
      </c>
      <c r="AB3" s="5" t="s">
        <v>19</v>
      </c>
      <c r="AC3" s="5" t="s">
        <v>19</v>
      </c>
      <c r="AD3" s="5" t="s">
        <v>19</v>
      </c>
      <c r="AE3" s="5" t="s">
        <v>16</v>
      </c>
      <c r="AF3" s="5" t="s">
        <v>16</v>
      </c>
      <c r="AG3" s="5" t="s">
        <v>16</v>
      </c>
      <c r="AH3" s="5" t="s">
        <v>17</v>
      </c>
      <c r="AI3" s="5" t="s">
        <v>17</v>
      </c>
      <c r="AJ3" s="5" t="s">
        <v>17</v>
      </c>
      <c r="AK3" s="5" t="s">
        <v>18</v>
      </c>
      <c r="AL3" s="5" t="s">
        <v>18</v>
      </c>
      <c r="AM3" s="5" t="s">
        <v>18</v>
      </c>
      <c r="AN3" s="5" t="s">
        <v>19</v>
      </c>
      <c r="AO3" s="5" t="s">
        <v>19</v>
      </c>
      <c r="AP3" s="5" t="s">
        <v>19</v>
      </c>
    </row>
    <row r="4" spans="1:42" s="281" customFormat="1">
      <c r="B4" s="278" t="s">
        <v>20</v>
      </c>
      <c r="C4" s="278" t="s">
        <v>21</v>
      </c>
      <c r="D4" s="278" t="s">
        <v>22</v>
      </c>
      <c r="E4" s="278" t="s">
        <v>23</v>
      </c>
      <c r="F4" s="278" t="s">
        <v>24</v>
      </c>
      <c r="G4" s="277">
        <v>43101</v>
      </c>
      <c r="H4" s="277">
        <v>43132</v>
      </c>
      <c r="I4" s="277">
        <v>43160</v>
      </c>
      <c r="J4" s="277">
        <v>43191</v>
      </c>
      <c r="K4" s="277">
        <v>43221</v>
      </c>
      <c r="L4" s="277">
        <v>43252</v>
      </c>
      <c r="M4" s="277">
        <v>43282</v>
      </c>
      <c r="N4" s="277">
        <v>43313</v>
      </c>
      <c r="O4" s="277">
        <v>43344</v>
      </c>
      <c r="P4" s="277">
        <v>43374</v>
      </c>
      <c r="Q4" s="277">
        <v>43405</v>
      </c>
      <c r="R4" s="277">
        <v>43435</v>
      </c>
      <c r="S4" s="277">
        <v>43466</v>
      </c>
      <c r="T4" s="277">
        <v>43497</v>
      </c>
      <c r="U4" s="277">
        <v>43525</v>
      </c>
      <c r="V4" s="277">
        <v>43556</v>
      </c>
      <c r="W4" s="277">
        <v>43586</v>
      </c>
      <c r="X4" s="277">
        <v>43617</v>
      </c>
      <c r="Y4" s="277">
        <v>43647</v>
      </c>
      <c r="Z4" s="277">
        <v>43678</v>
      </c>
      <c r="AA4" s="277">
        <v>43709</v>
      </c>
      <c r="AB4" s="277">
        <v>43739</v>
      </c>
      <c r="AC4" s="277">
        <v>43770</v>
      </c>
      <c r="AD4" s="277">
        <v>43800</v>
      </c>
      <c r="AE4" s="277">
        <v>43831</v>
      </c>
      <c r="AF4" s="277">
        <v>43862</v>
      </c>
      <c r="AG4" s="277">
        <v>43891</v>
      </c>
      <c r="AH4" s="277">
        <v>43922</v>
      </c>
      <c r="AI4" s="277">
        <v>43952</v>
      </c>
      <c r="AJ4" s="277">
        <v>43983</v>
      </c>
      <c r="AK4" s="277">
        <v>44013</v>
      </c>
      <c r="AL4" s="277">
        <v>44044</v>
      </c>
      <c r="AM4" s="277">
        <v>44075</v>
      </c>
      <c r="AN4" s="277">
        <v>44105</v>
      </c>
      <c r="AO4" s="277">
        <v>44136</v>
      </c>
      <c r="AP4" s="277">
        <v>44166</v>
      </c>
    </row>
    <row r="5" spans="1:42">
      <c r="B5" s="274" t="s">
        <v>25</v>
      </c>
      <c r="C5" s="274" t="s">
        <v>15</v>
      </c>
      <c r="D5" s="274" t="s">
        <v>26</v>
      </c>
      <c r="E5" s="276" t="s">
        <v>27</v>
      </c>
      <c r="F5" s="276" t="s">
        <v>28</v>
      </c>
      <c r="G5" s="274">
        <v>342</v>
      </c>
      <c r="H5" s="274">
        <v>378</v>
      </c>
      <c r="I5" s="274">
        <v>450</v>
      </c>
      <c r="J5" s="274">
        <v>342</v>
      </c>
      <c r="K5" s="274">
        <v>450</v>
      </c>
      <c r="L5" s="274">
        <v>450</v>
      </c>
      <c r="M5" s="274">
        <v>288</v>
      </c>
      <c r="N5" s="274">
        <v>288</v>
      </c>
      <c r="O5" s="274">
        <v>288</v>
      </c>
      <c r="P5" s="274">
        <v>324</v>
      </c>
      <c r="Q5" s="274">
        <v>450</v>
      </c>
      <c r="R5" s="274">
        <v>450</v>
      </c>
      <c r="S5" s="274">
        <f t="shared" ref="S5:AD5" si="0">6500/12</f>
        <v>541.66666666666663</v>
      </c>
      <c r="T5" s="274">
        <f t="shared" si="0"/>
        <v>541.66666666666663</v>
      </c>
      <c r="U5" s="274">
        <f t="shared" si="0"/>
        <v>541.66666666666663</v>
      </c>
      <c r="V5" s="274">
        <f t="shared" si="0"/>
        <v>541.66666666666663</v>
      </c>
      <c r="W5" s="274">
        <f t="shared" si="0"/>
        <v>541.66666666666663</v>
      </c>
      <c r="X5" s="274">
        <f t="shared" si="0"/>
        <v>541.66666666666663</v>
      </c>
      <c r="Y5" s="274">
        <f t="shared" si="0"/>
        <v>541.66666666666663</v>
      </c>
      <c r="Z5" s="274">
        <f t="shared" si="0"/>
        <v>541.66666666666663</v>
      </c>
      <c r="AA5" s="274">
        <f t="shared" si="0"/>
        <v>541.66666666666663</v>
      </c>
      <c r="AB5" s="274">
        <f t="shared" si="0"/>
        <v>541.66666666666663</v>
      </c>
      <c r="AC5" s="274">
        <f t="shared" si="0"/>
        <v>541.66666666666663</v>
      </c>
      <c r="AD5" s="274">
        <f t="shared" si="0"/>
        <v>541.66666666666663</v>
      </c>
      <c r="AE5" s="274">
        <f t="shared" ref="AE5:AP5" si="1">8500/12</f>
        <v>708.33333333333337</v>
      </c>
      <c r="AF5" s="274">
        <f t="shared" si="1"/>
        <v>708.33333333333337</v>
      </c>
      <c r="AG5" s="274">
        <f t="shared" si="1"/>
        <v>708.33333333333337</v>
      </c>
      <c r="AH5" s="274">
        <f t="shared" si="1"/>
        <v>708.33333333333337</v>
      </c>
      <c r="AI5" s="274">
        <f t="shared" si="1"/>
        <v>708.33333333333337</v>
      </c>
      <c r="AJ5" s="274">
        <f t="shared" si="1"/>
        <v>708.33333333333337</v>
      </c>
      <c r="AK5" s="274">
        <f t="shared" si="1"/>
        <v>708.33333333333337</v>
      </c>
      <c r="AL5" s="274">
        <f t="shared" si="1"/>
        <v>708.33333333333337</v>
      </c>
      <c r="AM5" s="274">
        <f t="shared" si="1"/>
        <v>708.33333333333337</v>
      </c>
      <c r="AN5" s="274">
        <f t="shared" si="1"/>
        <v>708.33333333333337</v>
      </c>
      <c r="AO5" s="274">
        <f t="shared" si="1"/>
        <v>708.33333333333337</v>
      </c>
      <c r="AP5" s="274">
        <f t="shared" si="1"/>
        <v>708.33333333333337</v>
      </c>
    </row>
    <row r="6" spans="1:42">
      <c r="B6" s="274" t="s">
        <v>29</v>
      </c>
      <c r="C6" s="274" t="s">
        <v>15</v>
      </c>
      <c r="D6" s="274" t="s">
        <v>26</v>
      </c>
      <c r="E6" s="276" t="s">
        <v>30</v>
      </c>
      <c r="F6" s="276" t="s">
        <v>31</v>
      </c>
      <c r="G6" s="274">
        <f t="shared" ref="G6:R6" si="2">16000/12</f>
        <v>1333.3333333333333</v>
      </c>
      <c r="H6" s="274">
        <f t="shared" si="2"/>
        <v>1333.3333333333333</v>
      </c>
      <c r="I6" s="274">
        <f t="shared" si="2"/>
        <v>1333.3333333333333</v>
      </c>
      <c r="J6" s="274">
        <f t="shared" si="2"/>
        <v>1333.3333333333333</v>
      </c>
      <c r="K6" s="274">
        <f t="shared" si="2"/>
        <v>1333.3333333333333</v>
      </c>
      <c r="L6" s="274">
        <f t="shared" si="2"/>
        <v>1333.3333333333333</v>
      </c>
      <c r="M6" s="274">
        <f t="shared" si="2"/>
        <v>1333.3333333333333</v>
      </c>
      <c r="N6" s="274">
        <f t="shared" si="2"/>
        <v>1333.3333333333333</v>
      </c>
      <c r="O6" s="274">
        <f t="shared" si="2"/>
        <v>1333.3333333333333</v>
      </c>
      <c r="P6" s="274">
        <f t="shared" si="2"/>
        <v>1333.3333333333333</v>
      </c>
      <c r="Q6" s="274">
        <f t="shared" si="2"/>
        <v>1333.3333333333333</v>
      </c>
      <c r="R6" s="274">
        <f t="shared" si="2"/>
        <v>1333.3333333333333</v>
      </c>
      <c r="S6" s="274">
        <f t="shared" ref="S6:AD6" si="3">19000/12</f>
        <v>1583.3333333333333</v>
      </c>
      <c r="T6" s="274">
        <f t="shared" si="3"/>
        <v>1583.3333333333333</v>
      </c>
      <c r="U6" s="274">
        <f t="shared" si="3"/>
        <v>1583.3333333333333</v>
      </c>
      <c r="V6" s="274">
        <f t="shared" si="3"/>
        <v>1583.3333333333333</v>
      </c>
      <c r="W6" s="274">
        <f t="shared" si="3"/>
        <v>1583.3333333333333</v>
      </c>
      <c r="X6" s="274">
        <f t="shared" si="3"/>
        <v>1583.3333333333333</v>
      </c>
      <c r="Y6" s="274">
        <f t="shared" si="3"/>
        <v>1583.3333333333333</v>
      </c>
      <c r="Z6" s="274">
        <f t="shared" si="3"/>
        <v>1583.3333333333333</v>
      </c>
      <c r="AA6" s="274">
        <f t="shared" si="3"/>
        <v>1583.3333333333333</v>
      </c>
      <c r="AB6" s="274">
        <f t="shared" si="3"/>
        <v>1583.3333333333333</v>
      </c>
      <c r="AC6" s="274">
        <f t="shared" si="3"/>
        <v>1583.3333333333333</v>
      </c>
      <c r="AD6" s="274">
        <f t="shared" si="3"/>
        <v>1583.3333333333333</v>
      </c>
      <c r="AE6" s="274">
        <f t="shared" ref="AE6:AP6" si="4">15500/12</f>
        <v>1291.6666666666667</v>
      </c>
      <c r="AF6" s="274">
        <f t="shared" si="4"/>
        <v>1291.6666666666667</v>
      </c>
      <c r="AG6" s="274">
        <f t="shared" si="4"/>
        <v>1291.6666666666667</v>
      </c>
      <c r="AH6" s="274">
        <f t="shared" si="4"/>
        <v>1291.6666666666667</v>
      </c>
      <c r="AI6" s="274">
        <f t="shared" si="4"/>
        <v>1291.6666666666667</v>
      </c>
      <c r="AJ6" s="274">
        <f t="shared" si="4"/>
        <v>1291.6666666666667</v>
      </c>
      <c r="AK6" s="274">
        <f t="shared" si="4"/>
        <v>1291.6666666666667</v>
      </c>
      <c r="AL6" s="274">
        <f t="shared" si="4"/>
        <v>1291.6666666666667</v>
      </c>
      <c r="AM6" s="274">
        <f t="shared" si="4"/>
        <v>1291.6666666666667</v>
      </c>
      <c r="AN6" s="274">
        <f t="shared" si="4"/>
        <v>1291.6666666666667</v>
      </c>
      <c r="AO6" s="274">
        <f t="shared" si="4"/>
        <v>1291.6666666666667</v>
      </c>
      <c r="AP6" s="274">
        <f t="shared" si="4"/>
        <v>1291.6666666666667</v>
      </c>
    </row>
    <row r="7" spans="1:42">
      <c r="B7" s="274" t="s">
        <v>32</v>
      </c>
      <c r="C7" s="274" t="s">
        <v>15</v>
      </c>
      <c r="D7" s="274" t="s">
        <v>33</v>
      </c>
      <c r="E7" s="276" t="s">
        <v>30</v>
      </c>
      <c r="F7" s="276" t="s">
        <v>31</v>
      </c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>
        <f t="shared" ref="AE7:AP7" si="5">4500/12</f>
        <v>375</v>
      </c>
      <c r="AF7" s="274">
        <f t="shared" si="5"/>
        <v>375</v>
      </c>
      <c r="AG7" s="274">
        <f t="shared" si="5"/>
        <v>375</v>
      </c>
      <c r="AH7" s="274">
        <f t="shared" si="5"/>
        <v>375</v>
      </c>
      <c r="AI7" s="274">
        <f t="shared" si="5"/>
        <v>375</v>
      </c>
      <c r="AJ7" s="274">
        <f t="shared" si="5"/>
        <v>375</v>
      </c>
      <c r="AK7" s="274">
        <f t="shared" si="5"/>
        <v>375</v>
      </c>
      <c r="AL7" s="274">
        <f t="shared" si="5"/>
        <v>375</v>
      </c>
      <c r="AM7" s="274">
        <f t="shared" si="5"/>
        <v>375</v>
      </c>
      <c r="AN7" s="274">
        <f t="shared" si="5"/>
        <v>375</v>
      </c>
      <c r="AO7" s="274">
        <f t="shared" si="5"/>
        <v>375</v>
      </c>
      <c r="AP7" s="274">
        <f t="shared" si="5"/>
        <v>375</v>
      </c>
    </row>
    <row r="8" spans="1:42">
      <c r="B8" s="276" t="s">
        <v>34</v>
      </c>
      <c r="C8" s="274" t="s">
        <v>15</v>
      </c>
      <c r="D8" s="274" t="s">
        <v>26</v>
      </c>
      <c r="E8" s="276" t="s">
        <v>35</v>
      </c>
      <c r="F8" s="276" t="s">
        <v>36</v>
      </c>
      <c r="G8" s="274">
        <v>150</v>
      </c>
      <c r="H8" s="274">
        <v>150</v>
      </c>
      <c r="I8" s="274">
        <v>150</v>
      </c>
      <c r="J8" s="274">
        <v>150</v>
      </c>
      <c r="K8" s="274">
        <v>150</v>
      </c>
      <c r="L8" s="274">
        <v>150</v>
      </c>
      <c r="M8" s="274">
        <v>150</v>
      </c>
      <c r="N8" s="274">
        <v>150</v>
      </c>
      <c r="O8" s="274">
        <v>150</v>
      </c>
      <c r="P8" s="274">
        <v>150</v>
      </c>
      <c r="Q8" s="274">
        <v>150</v>
      </c>
      <c r="R8" s="274">
        <v>150</v>
      </c>
      <c r="S8" s="274">
        <v>150</v>
      </c>
      <c r="T8" s="274">
        <v>150</v>
      </c>
      <c r="U8" s="274">
        <v>150</v>
      </c>
      <c r="V8" s="274">
        <v>150</v>
      </c>
      <c r="W8" s="274">
        <v>150</v>
      </c>
      <c r="X8" s="274">
        <v>150</v>
      </c>
      <c r="Y8" s="274">
        <v>150</v>
      </c>
      <c r="Z8" s="274">
        <v>150</v>
      </c>
      <c r="AA8" s="274">
        <v>150</v>
      </c>
      <c r="AB8" s="274">
        <v>150</v>
      </c>
      <c r="AC8" s="274">
        <v>150</v>
      </c>
      <c r="AD8" s="274">
        <v>150</v>
      </c>
      <c r="AE8" s="274">
        <v>150</v>
      </c>
      <c r="AF8" s="274">
        <v>150</v>
      </c>
      <c r="AG8" s="274">
        <v>150</v>
      </c>
      <c r="AH8" s="274">
        <v>150</v>
      </c>
      <c r="AI8" s="274">
        <v>150</v>
      </c>
      <c r="AJ8" s="274">
        <v>150</v>
      </c>
      <c r="AK8" s="274">
        <v>150</v>
      </c>
      <c r="AL8" s="274">
        <v>150</v>
      </c>
      <c r="AM8" s="274">
        <v>150</v>
      </c>
      <c r="AN8" s="274">
        <v>150</v>
      </c>
      <c r="AO8" s="274">
        <v>150</v>
      </c>
      <c r="AP8" s="274">
        <v>150</v>
      </c>
    </row>
    <row r="9" spans="1:42">
      <c r="B9" s="276" t="s">
        <v>37</v>
      </c>
      <c r="C9" s="274" t="s">
        <v>15</v>
      </c>
      <c r="D9" s="274" t="s">
        <v>26</v>
      </c>
      <c r="E9" s="276" t="s">
        <v>35</v>
      </c>
      <c r="F9" s="276" t="s">
        <v>36</v>
      </c>
      <c r="G9" s="274"/>
      <c r="H9" s="274"/>
      <c r="I9" s="274"/>
      <c r="J9" s="274"/>
      <c r="K9" s="274"/>
      <c r="L9" s="274"/>
      <c r="M9" s="274"/>
      <c r="N9" s="274"/>
      <c r="O9" s="274"/>
      <c r="P9" s="274">
        <v>333.33</v>
      </c>
      <c r="Q9" s="274">
        <v>333.33</v>
      </c>
      <c r="R9" s="274">
        <v>333.33</v>
      </c>
      <c r="S9" s="274">
        <v>333.33</v>
      </c>
      <c r="T9" s="274">
        <v>333.33</v>
      </c>
      <c r="U9" s="274">
        <v>333.33</v>
      </c>
      <c r="V9" s="274">
        <v>333.33</v>
      </c>
      <c r="W9" s="274">
        <v>333.33</v>
      </c>
      <c r="X9" s="274">
        <v>333.33</v>
      </c>
      <c r="Y9" s="274">
        <v>333.33</v>
      </c>
      <c r="Z9" s="274">
        <v>333.33</v>
      </c>
      <c r="AA9" s="274">
        <v>333.33</v>
      </c>
      <c r="AB9" s="274">
        <v>333.33</v>
      </c>
      <c r="AC9" s="274">
        <v>333.33</v>
      </c>
      <c r="AD9" s="274">
        <v>333.33</v>
      </c>
      <c r="AE9" s="274">
        <v>333.33</v>
      </c>
      <c r="AF9" s="274">
        <v>333.33</v>
      </c>
      <c r="AG9" s="274">
        <v>333.33</v>
      </c>
      <c r="AH9" s="274">
        <v>333.33</v>
      </c>
      <c r="AI9" s="274">
        <v>333.33</v>
      </c>
      <c r="AJ9" s="274">
        <v>333.33</v>
      </c>
      <c r="AK9" s="274">
        <v>333.33</v>
      </c>
      <c r="AL9" s="274">
        <v>333.33</v>
      </c>
      <c r="AM9" s="274">
        <v>333.33</v>
      </c>
      <c r="AN9" s="274">
        <v>333.33</v>
      </c>
      <c r="AO9" s="274">
        <v>333.33</v>
      </c>
      <c r="AP9" s="274">
        <v>333.33</v>
      </c>
    </row>
    <row r="10" spans="1:42">
      <c r="B10" s="274"/>
      <c r="C10" s="274"/>
      <c r="D10" s="274"/>
      <c r="E10" s="276"/>
      <c r="F10" s="276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</row>
    <row r="11" spans="1:42">
      <c r="B11" s="279" t="s">
        <v>40</v>
      </c>
      <c r="C11" s="279"/>
      <c r="D11" s="279"/>
      <c r="E11" s="274"/>
      <c r="F11" s="7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</row>
    <row r="12" spans="1:42" s="281" customFormat="1">
      <c r="B12" s="278" t="s">
        <v>20</v>
      </c>
      <c r="C12" s="278"/>
      <c r="D12" s="278"/>
      <c r="E12" s="278" t="s">
        <v>23</v>
      </c>
      <c r="F12" s="278" t="s">
        <v>24</v>
      </c>
      <c r="G12" s="277">
        <v>43101</v>
      </c>
      <c r="H12" s="277">
        <v>43132</v>
      </c>
      <c r="I12" s="277">
        <v>43160</v>
      </c>
      <c r="J12" s="277">
        <v>43191</v>
      </c>
      <c r="K12" s="277">
        <v>43221</v>
      </c>
      <c r="L12" s="277">
        <v>43252</v>
      </c>
      <c r="M12" s="277">
        <v>43282</v>
      </c>
      <c r="N12" s="277">
        <v>43313</v>
      </c>
      <c r="O12" s="277">
        <v>43344</v>
      </c>
      <c r="P12" s="277">
        <v>43374</v>
      </c>
      <c r="Q12" s="277">
        <v>43405</v>
      </c>
      <c r="R12" s="277">
        <v>43435</v>
      </c>
      <c r="S12" s="277">
        <v>43466</v>
      </c>
      <c r="T12" s="277">
        <v>43497</v>
      </c>
      <c r="U12" s="277">
        <v>43525</v>
      </c>
      <c r="V12" s="277">
        <v>43556</v>
      </c>
      <c r="W12" s="277">
        <v>43586</v>
      </c>
      <c r="X12" s="277">
        <v>43617</v>
      </c>
      <c r="Y12" s="277">
        <v>43647</v>
      </c>
      <c r="Z12" s="277">
        <v>43678</v>
      </c>
      <c r="AA12" s="277">
        <v>43709</v>
      </c>
      <c r="AB12" s="277">
        <v>43739</v>
      </c>
      <c r="AC12" s="277">
        <v>43770</v>
      </c>
      <c r="AD12" s="277">
        <v>43800</v>
      </c>
      <c r="AE12" s="277">
        <v>43831</v>
      </c>
      <c r="AF12" s="277">
        <v>43862</v>
      </c>
      <c r="AG12" s="277">
        <v>43891</v>
      </c>
      <c r="AH12" s="277">
        <v>43922</v>
      </c>
      <c r="AI12" s="277">
        <v>43952</v>
      </c>
      <c r="AJ12" s="277">
        <v>43983</v>
      </c>
      <c r="AK12" s="277">
        <v>44013</v>
      </c>
      <c r="AL12" s="277">
        <v>44044</v>
      </c>
      <c r="AM12" s="277">
        <v>44075</v>
      </c>
      <c r="AN12" s="277">
        <v>44105</v>
      </c>
      <c r="AO12" s="277">
        <v>44136</v>
      </c>
      <c r="AP12" s="277">
        <v>44166</v>
      </c>
    </row>
    <row r="13" spans="1:42">
      <c r="B13" s="274" t="s">
        <v>38</v>
      </c>
      <c r="C13" s="274" t="s">
        <v>40</v>
      </c>
      <c r="D13" s="274" t="s">
        <v>26</v>
      </c>
      <c r="E13" s="276" t="s">
        <v>41</v>
      </c>
      <c r="F13" s="7" t="s">
        <v>42</v>
      </c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>
        <f t="shared" ref="AE13:AP13" si="6">4500/12</f>
        <v>375</v>
      </c>
      <c r="AF13" s="274">
        <f t="shared" si="6"/>
        <v>375</v>
      </c>
      <c r="AG13" s="274">
        <f t="shared" si="6"/>
        <v>375</v>
      </c>
      <c r="AH13" s="274">
        <f t="shared" si="6"/>
        <v>375</v>
      </c>
      <c r="AI13" s="274">
        <f t="shared" si="6"/>
        <v>375</v>
      </c>
      <c r="AJ13" s="274">
        <f t="shared" si="6"/>
        <v>375</v>
      </c>
      <c r="AK13" s="274">
        <f t="shared" si="6"/>
        <v>375</v>
      </c>
      <c r="AL13" s="274">
        <f t="shared" si="6"/>
        <v>375</v>
      </c>
      <c r="AM13" s="274">
        <f t="shared" si="6"/>
        <v>375</v>
      </c>
      <c r="AN13" s="274">
        <f t="shared" si="6"/>
        <v>375</v>
      </c>
      <c r="AO13" s="274">
        <f t="shared" si="6"/>
        <v>375</v>
      </c>
      <c r="AP13" s="274">
        <f t="shared" si="6"/>
        <v>375</v>
      </c>
    </row>
    <row r="14" spans="1:42">
      <c r="B14" s="274" t="s">
        <v>43</v>
      </c>
      <c r="C14" s="274" t="s">
        <v>40</v>
      </c>
      <c r="D14" s="274" t="s">
        <v>33</v>
      </c>
      <c r="E14" s="276" t="s">
        <v>41</v>
      </c>
      <c r="F14" s="7" t="s">
        <v>42</v>
      </c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>
        <f t="shared" ref="AE14:AP14" si="7">1500/12</f>
        <v>125</v>
      </c>
      <c r="AF14" s="274">
        <f t="shared" si="7"/>
        <v>125</v>
      </c>
      <c r="AG14" s="274">
        <f t="shared" si="7"/>
        <v>125</v>
      </c>
      <c r="AH14" s="274">
        <f t="shared" si="7"/>
        <v>125</v>
      </c>
      <c r="AI14" s="274">
        <f t="shared" si="7"/>
        <v>125</v>
      </c>
      <c r="AJ14" s="274">
        <f t="shared" si="7"/>
        <v>125</v>
      </c>
      <c r="AK14" s="274">
        <f t="shared" si="7"/>
        <v>125</v>
      </c>
      <c r="AL14" s="274">
        <f t="shared" si="7"/>
        <v>125</v>
      </c>
      <c r="AM14" s="274">
        <f t="shared" si="7"/>
        <v>125</v>
      </c>
      <c r="AN14" s="274">
        <f t="shared" si="7"/>
        <v>125</v>
      </c>
      <c r="AO14" s="274">
        <f t="shared" si="7"/>
        <v>125</v>
      </c>
      <c r="AP14" s="274">
        <f t="shared" si="7"/>
        <v>125</v>
      </c>
    </row>
    <row r="15" spans="1:42">
      <c r="B15" s="274" t="s">
        <v>44</v>
      </c>
      <c r="C15" s="274" t="s">
        <v>40</v>
      </c>
      <c r="D15" s="274" t="s">
        <v>26</v>
      </c>
      <c r="E15" s="276" t="s">
        <v>45</v>
      </c>
      <c r="F15" s="7" t="s">
        <v>46</v>
      </c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>
        <f t="shared" ref="S15:AD15" si="8">2000/12</f>
        <v>166.66666666666666</v>
      </c>
      <c r="T15" s="274">
        <f t="shared" si="8"/>
        <v>166.66666666666666</v>
      </c>
      <c r="U15" s="274">
        <f t="shared" si="8"/>
        <v>166.66666666666666</v>
      </c>
      <c r="V15" s="274">
        <f t="shared" si="8"/>
        <v>166.66666666666666</v>
      </c>
      <c r="W15" s="274">
        <f t="shared" si="8"/>
        <v>166.66666666666666</v>
      </c>
      <c r="X15" s="274">
        <f t="shared" si="8"/>
        <v>166.66666666666666</v>
      </c>
      <c r="Y15" s="274">
        <f t="shared" si="8"/>
        <v>166.66666666666666</v>
      </c>
      <c r="Z15" s="274">
        <f t="shared" si="8"/>
        <v>166.66666666666666</v>
      </c>
      <c r="AA15" s="274">
        <f t="shared" si="8"/>
        <v>166.66666666666666</v>
      </c>
      <c r="AB15" s="274">
        <f t="shared" si="8"/>
        <v>166.66666666666666</v>
      </c>
      <c r="AC15" s="274">
        <f t="shared" si="8"/>
        <v>166.66666666666666</v>
      </c>
      <c r="AD15" s="274">
        <f t="shared" si="8"/>
        <v>166.66666666666666</v>
      </c>
      <c r="AE15" s="274">
        <f t="shared" ref="AE15:AP15" si="9">2500/12</f>
        <v>208.33333333333334</v>
      </c>
      <c r="AF15" s="274">
        <f t="shared" si="9"/>
        <v>208.33333333333334</v>
      </c>
      <c r="AG15" s="274">
        <f t="shared" si="9"/>
        <v>208.33333333333334</v>
      </c>
      <c r="AH15" s="274">
        <f t="shared" si="9"/>
        <v>208.33333333333334</v>
      </c>
      <c r="AI15" s="274">
        <f t="shared" si="9"/>
        <v>208.33333333333334</v>
      </c>
      <c r="AJ15" s="274">
        <f t="shared" si="9"/>
        <v>208.33333333333334</v>
      </c>
      <c r="AK15" s="274">
        <f t="shared" si="9"/>
        <v>208.33333333333334</v>
      </c>
      <c r="AL15" s="274">
        <f t="shared" si="9"/>
        <v>208.33333333333334</v>
      </c>
      <c r="AM15" s="274">
        <f t="shared" si="9"/>
        <v>208.33333333333334</v>
      </c>
      <c r="AN15" s="274">
        <f t="shared" si="9"/>
        <v>208.33333333333334</v>
      </c>
      <c r="AO15" s="274">
        <f t="shared" si="9"/>
        <v>208.33333333333334</v>
      </c>
      <c r="AP15" s="274">
        <f t="shared" si="9"/>
        <v>208.33333333333334</v>
      </c>
    </row>
    <row r="16" spans="1:42">
      <c r="B16" s="276"/>
      <c r="C16" s="276"/>
      <c r="D16" s="276"/>
      <c r="E16" s="276"/>
      <c r="F16" s="7"/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</row>
    <row r="17" spans="2:16384">
      <c r="B17" s="274"/>
      <c r="C17" s="274"/>
      <c r="D17" s="274"/>
      <c r="E17" s="274"/>
      <c r="F17" s="7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</row>
    <row r="18" spans="2:16384">
      <c r="B18" s="280" t="s">
        <v>48</v>
      </c>
      <c r="C18" s="280"/>
      <c r="D18" s="280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</row>
    <row r="19" spans="2:16384">
      <c r="B19" s="279" t="s">
        <v>15</v>
      </c>
      <c r="C19" s="279"/>
      <c r="D19" s="279"/>
      <c r="E19" s="278"/>
      <c r="F19" s="27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82"/>
      <c r="AB19" s="282"/>
      <c r="AC19" s="282"/>
      <c r="AD19" s="282"/>
      <c r="AE19" s="282"/>
      <c r="AF19" s="282"/>
      <c r="AG19" s="282"/>
      <c r="AH19" s="282"/>
      <c r="AI19" s="282"/>
      <c r="AJ19" s="282"/>
      <c r="AK19" s="282"/>
      <c r="AL19" s="282"/>
      <c r="AM19" s="282"/>
      <c r="AN19" s="282"/>
      <c r="AO19" s="282"/>
      <c r="AP19" s="282"/>
    </row>
    <row r="20" spans="2:16384">
      <c r="B20" s="278" t="s">
        <v>20</v>
      </c>
      <c r="C20" s="278"/>
      <c r="D20" s="278"/>
      <c r="E20" s="278" t="s">
        <v>23</v>
      </c>
      <c r="F20" s="278" t="s">
        <v>24</v>
      </c>
      <c r="G20" s="277">
        <v>43101</v>
      </c>
      <c r="H20" s="277">
        <v>43132</v>
      </c>
      <c r="I20" s="277">
        <v>43160</v>
      </c>
      <c r="J20" s="277">
        <v>43191</v>
      </c>
      <c r="K20" s="277">
        <v>43221</v>
      </c>
      <c r="L20" s="277">
        <v>43252</v>
      </c>
      <c r="M20" s="277">
        <v>43282</v>
      </c>
      <c r="N20" s="277">
        <v>43313</v>
      </c>
      <c r="O20" s="277">
        <v>43344</v>
      </c>
      <c r="P20" s="277">
        <v>43374</v>
      </c>
      <c r="Q20" s="277">
        <v>43405</v>
      </c>
      <c r="R20" s="277">
        <v>43435</v>
      </c>
      <c r="S20" s="277">
        <v>43466</v>
      </c>
      <c r="T20" s="277">
        <v>43497</v>
      </c>
      <c r="U20" s="277">
        <v>43525</v>
      </c>
      <c r="V20" s="277">
        <v>43556</v>
      </c>
      <c r="W20" s="277">
        <v>43586</v>
      </c>
      <c r="X20" s="277">
        <v>43617</v>
      </c>
      <c r="Y20" s="277">
        <v>43647</v>
      </c>
      <c r="Z20" s="277">
        <v>43678</v>
      </c>
      <c r="AA20" s="277">
        <v>43709</v>
      </c>
      <c r="AB20" s="277">
        <v>43739</v>
      </c>
      <c r="AC20" s="277">
        <v>43770</v>
      </c>
      <c r="AD20" s="277">
        <v>43800</v>
      </c>
      <c r="AE20" s="277">
        <v>43831</v>
      </c>
      <c r="AF20" s="277">
        <v>43862</v>
      </c>
      <c r="AG20" s="277">
        <v>43891</v>
      </c>
      <c r="AH20" s="277">
        <v>43922</v>
      </c>
      <c r="AI20" s="277">
        <v>43952</v>
      </c>
      <c r="AJ20" s="277">
        <v>43983</v>
      </c>
      <c r="AK20" s="277">
        <v>44013</v>
      </c>
      <c r="AL20" s="277">
        <v>44044</v>
      </c>
      <c r="AM20" s="277">
        <v>44075</v>
      </c>
      <c r="AN20" s="277">
        <v>44105</v>
      </c>
      <c r="AO20" s="277">
        <v>44136</v>
      </c>
      <c r="AP20" s="277">
        <v>44166</v>
      </c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1"/>
      <c r="BB20" s="281"/>
      <c r="BC20" s="281"/>
      <c r="BD20" s="281"/>
      <c r="BE20" s="281"/>
      <c r="BF20" s="281"/>
      <c r="BG20" s="281"/>
      <c r="BH20" s="281"/>
      <c r="BI20" s="281"/>
      <c r="BJ20" s="281"/>
      <c r="BK20" s="281"/>
      <c r="BL20" s="281"/>
      <c r="BM20" s="281"/>
      <c r="BN20" s="281"/>
      <c r="BO20" s="281"/>
      <c r="BP20" s="281"/>
      <c r="BQ20" s="281"/>
      <c r="BR20" s="281"/>
      <c r="BS20" s="281"/>
      <c r="BT20" s="281"/>
      <c r="BU20" s="281"/>
      <c r="BV20" s="281"/>
      <c r="BW20" s="281"/>
      <c r="BX20" s="281"/>
      <c r="BY20" s="281"/>
      <c r="BZ20" s="281"/>
      <c r="CA20" s="281"/>
      <c r="CB20" s="281"/>
      <c r="CC20" s="281"/>
      <c r="CD20" s="281"/>
      <c r="CE20" s="281"/>
      <c r="CF20" s="281"/>
      <c r="CG20" s="281"/>
      <c r="CH20" s="281"/>
      <c r="CI20" s="281"/>
      <c r="CJ20" s="281"/>
      <c r="CK20" s="281"/>
      <c r="CL20" s="281"/>
      <c r="CM20" s="281"/>
      <c r="CN20" s="281"/>
      <c r="CO20" s="281"/>
      <c r="CP20" s="281"/>
      <c r="CQ20" s="281"/>
      <c r="CR20" s="281"/>
      <c r="CS20" s="281"/>
      <c r="CT20" s="281"/>
      <c r="CU20" s="281"/>
      <c r="CV20" s="281"/>
      <c r="CW20" s="281"/>
      <c r="CX20" s="281"/>
      <c r="CY20" s="281"/>
      <c r="CZ20" s="281"/>
      <c r="DA20" s="281"/>
      <c r="DB20" s="281"/>
      <c r="DC20" s="281"/>
      <c r="DD20" s="281"/>
      <c r="DE20" s="281"/>
      <c r="DF20" s="281"/>
      <c r="DG20" s="281"/>
      <c r="DH20" s="281"/>
      <c r="DI20" s="281"/>
      <c r="DJ20" s="281"/>
      <c r="DK20" s="281"/>
      <c r="DL20" s="281"/>
      <c r="DM20" s="281"/>
      <c r="DN20" s="281"/>
      <c r="DO20" s="281"/>
      <c r="DP20" s="281"/>
      <c r="DQ20" s="281"/>
      <c r="DR20" s="281"/>
      <c r="DS20" s="281"/>
      <c r="DT20" s="281"/>
      <c r="DU20" s="281"/>
      <c r="DV20" s="281"/>
      <c r="DW20" s="281"/>
      <c r="DX20" s="281"/>
      <c r="DY20" s="281"/>
      <c r="DZ20" s="281"/>
      <c r="EA20" s="281"/>
      <c r="EB20" s="281"/>
      <c r="EC20" s="281"/>
      <c r="ED20" s="281"/>
      <c r="EE20" s="281"/>
      <c r="EF20" s="281"/>
      <c r="EG20" s="281"/>
      <c r="EH20" s="281"/>
      <c r="EI20" s="281"/>
      <c r="EJ20" s="281"/>
      <c r="EK20" s="281"/>
      <c r="EL20" s="281"/>
      <c r="EM20" s="281"/>
      <c r="EN20" s="281"/>
      <c r="EO20" s="281"/>
      <c r="EP20" s="281"/>
      <c r="EQ20" s="281"/>
      <c r="ER20" s="281"/>
      <c r="ES20" s="281"/>
      <c r="ET20" s="281"/>
      <c r="EU20" s="281"/>
      <c r="EV20" s="281"/>
      <c r="EW20" s="281"/>
      <c r="EX20" s="281"/>
      <c r="EY20" s="281"/>
      <c r="EZ20" s="281"/>
      <c r="FA20" s="281"/>
      <c r="FB20" s="281"/>
      <c r="FC20" s="281"/>
      <c r="FD20" s="281"/>
      <c r="FE20" s="281"/>
      <c r="FF20" s="281"/>
      <c r="FG20" s="281"/>
      <c r="FH20" s="281"/>
      <c r="FI20" s="281"/>
      <c r="FJ20" s="281"/>
      <c r="FK20" s="281"/>
      <c r="FL20" s="281"/>
      <c r="FM20" s="281"/>
      <c r="FN20" s="281"/>
      <c r="FO20" s="281"/>
      <c r="FP20" s="281"/>
      <c r="FQ20" s="281"/>
      <c r="FR20" s="281"/>
      <c r="FS20" s="281"/>
      <c r="FT20" s="281"/>
      <c r="FU20" s="281"/>
      <c r="FV20" s="281"/>
      <c r="FW20" s="281"/>
      <c r="FX20" s="281"/>
      <c r="FY20" s="281"/>
      <c r="FZ20" s="281"/>
      <c r="GA20" s="281"/>
      <c r="GB20" s="281"/>
      <c r="GC20" s="281"/>
      <c r="GD20" s="281"/>
      <c r="GE20" s="281"/>
      <c r="GF20" s="281"/>
      <c r="GG20" s="281"/>
      <c r="GH20" s="281"/>
      <c r="GI20" s="281"/>
      <c r="GJ20" s="281"/>
      <c r="GK20" s="281"/>
      <c r="GL20" s="281"/>
      <c r="GM20" s="281"/>
      <c r="GN20" s="281"/>
      <c r="GO20" s="281"/>
      <c r="GP20" s="281"/>
      <c r="GQ20" s="281"/>
      <c r="GR20" s="281"/>
      <c r="GS20" s="281"/>
      <c r="GT20" s="281"/>
      <c r="GU20" s="281"/>
      <c r="GV20" s="281"/>
      <c r="GW20" s="281"/>
      <c r="GX20" s="281"/>
      <c r="GY20" s="281"/>
      <c r="GZ20" s="281"/>
      <c r="HA20" s="281"/>
      <c r="HB20" s="281"/>
      <c r="HC20" s="281"/>
      <c r="HD20" s="281"/>
      <c r="HE20" s="281"/>
      <c r="HF20" s="281"/>
      <c r="HG20" s="281"/>
      <c r="HH20" s="281"/>
      <c r="HI20" s="281"/>
      <c r="HJ20" s="281"/>
      <c r="HK20" s="281"/>
      <c r="HL20" s="281"/>
      <c r="HM20" s="281"/>
      <c r="HN20" s="281"/>
      <c r="HO20" s="281"/>
      <c r="HP20" s="281"/>
      <c r="HQ20" s="281"/>
      <c r="HR20" s="281"/>
      <c r="HS20" s="281"/>
      <c r="HT20" s="281"/>
      <c r="HU20" s="281"/>
      <c r="HV20" s="281"/>
      <c r="HW20" s="281"/>
      <c r="HX20" s="281"/>
      <c r="HY20" s="281"/>
      <c r="HZ20" s="281"/>
      <c r="IA20" s="281"/>
      <c r="IB20" s="281"/>
      <c r="IC20" s="281"/>
      <c r="ID20" s="281"/>
      <c r="IE20" s="281"/>
      <c r="IF20" s="281"/>
      <c r="IG20" s="281"/>
      <c r="IH20" s="281"/>
      <c r="II20" s="281"/>
      <c r="IJ20" s="281"/>
      <c r="IK20" s="281"/>
      <c r="IL20" s="281"/>
      <c r="IM20" s="281"/>
      <c r="IN20" s="281"/>
      <c r="IO20" s="281"/>
      <c r="IP20" s="281"/>
      <c r="IQ20" s="281"/>
      <c r="IR20" s="281"/>
      <c r="IS20" s="281"/>
      <c r="IT20" s="281"/>
      <c r="IU20" s="281"/>
      <c r="IV20" s="281"/>
      <c r="IW20" s="281"/>
      <c r="IX20" s="281"/>
      <c r="IY20" s="281"/>
      <c r="IZ20" s="281"/>
      <c r="JA20" s="281"/>
      <c r="JB20" s="281"/>
      <c r="JC20" s="281"/>
      <c r="JD20" s="281"/>
      <c r="JE20" s="281"/>
      <c r="JF20" s="281"/>
      <c r="JG20" s="281"/>
      <c r="JH20" s="281"/>
      <c r="JI20" s="281"/>
      <c r="JJ20" s="281"/>
      <c r="JK20" s="281"/>
      <c r="JL20" s="281"/>
      <c r="JM20" s="281"/>
      <c r="JN20" s="281"/>
      <c r="JO20" s="281"/>
      <c r="JP20" s="281"/>
      <c r="JQ20" s="281"/>
      <c r="JR20" s="281"/>
      <c r="JS20" s="281"/>
      <c r="JT20" s="281"/>
      <c r="JU20" s="281"/>
      <c r="JV20" s="281"/>
      <c r="JW20" s="281"/>
      <c r="JX20" s="281"/>
      <c r="JY20" s="281"/>
      <c r="JZ20" s="281"/>
      <c r="KA20" s="281"/>
      <c r="KB20" s="281"/>
      <c r="KC20" s="281"/>
      <c r="KD20" s="281"/>
      <c r="KE20" s="281"/>
      <c r="KF20" s="281"/>
      <c r="KG20" s="281"/>
      <c r="KH20" s="281"/>
      <c r="KI20" s="281"/>
      <c r="KJ20" s="281"/>
      <c r="KK20" s="281"/>
      <c r="KL20" s="281"/>
      <c r="KM20" s="281"/>
      <c r="KN20" s="281"/>
      <c r="KO20" s="281"/>
      <c r="KP20" s="281"/>
      <c r="KQ20" s="281"/>
      <c r="KR20" s="281"/>
      <c r="KS20" s="281"/>
      <c r="KT20" s="281"/>
      <c r="KU20" s="281"/>
      <c r="KV20" s="281"/>
      <c r="KW20" s="281"/>
      <c r="KX20" s="281"/>
      <c r="KY20" s="281"/>
      <c r="KZ20" s="281"/>
      <c r="LA20" s="281"/>
      <c r="LB20" s="281"/>
      <c r="LC20" s="281"/>
      <c r="LD20" s="281"/>
      <c r="LE20" s="281"/>
      <c r="LF20" s="281"/>
      <c r="LG20" s="281"/>
      <c r="LH20" s="281"/>
      <c r="LI20" s="281"/>
      <c r="LJ20" s="281"/>
      <c r="LK20" s="281"/>
      <c r="LL20" s="281"/>
      <c r="LM20" s="281"/>
      <c r="LN20" s="281"/>
      <c r="LO20" s="281"/>
      <c r="LP20" s="281"/>
      <c r="LQ20" s="281"/>
      <c r="LR20" s="281"/>
      <c r="LS20" s="281"/>
      <c r="LT20" s="281"/>
      <c r="LU20" s="281"/>
      <c r="LV20" s="281"/>
      <c r="LW20" s="281"/>
      <c r="LX20" s="281"/>
      <c r="LY20" s="281"/>
      <c r="LZ20" s="281"/>
      <c r="MA20" s="281"/>
      <c r="MB20" s="281"/>
      <c r="MC20" s="281"/>
      <c r="MD20" s="281"/>
      <c r="ME20" s="281"/>
      <c r="MF20" s="281"/>
      <c r="MG20" s="281"/>
      <c r="MH20" s="281"/>
      <c r="MI20" s="281"/>
      <c r="MJ20" s="281"/>
      <c r="MK20" s="281"/>
      <c r="ML20" s="281"/>
      <c r="MM20" s="281"/>
      <c r="MN20" s="281"/>
      <c r="MO20" s="281"/>
      <c r="MP20" s="281"/>
      <c r="MQ20" s="281"/>
      <c r="MR20" s="281"/>
      <c r="MS20" s="281"/>
      <c r="MT20" s="281"/>
      <c r="MU20" s="281"/>
      <c r="MV20" s="281"/>
      <c r="MW20" s="281"/>
      <c r="MX20" s="281"/>
      <c r="MY20" s="281"/>
      <c r="MZ20" s="281"/>
      <c r="NA20" s="281"/>
      <c r="NB20" s="281"/>
      <c r="NC20" s="281"/>
      <c r="ND20" s="281"/>
      <c r="NE20" s="281"/>
      <c r="NF20" s="281"/>
      <c r="NG20" s="281"/>
      <c r="NH20" s="281"/>
      <c r="NI20" s="281"/>
      <c r="NJ20" s="281"/>
      <c r="NK20" s="281"/>
      <c r="NL20" s="281"/>
      <c r="NM20" s="281"/>
      <c r="NN20" s="281"/>
      <c r="NO20" s="281"/>
      <c r="NP20" s="281"/>
      <c r="NQ20" s="281"/>
      <c r="NR20" s="281"/>
      <c r="NS20" s="281"/>
      <c r="NT20" s="281"/>
      <c r="NU20" s="281"/>
      <c r="NV20" s="281"/>
      <c r="NW20" s="281"/>
      <c r="NX20" s="281"/>
      <c r="NY20" s="281"/>
      <c r="NZ20" s="281"/>
      <c r="OA20" s="281"/>
      <c r="OB20" s="281"/>
      <c r="OC20" s="281"/>
      <c r="OD20" s="281"/>
      <c r="OE20" s="281"/>
      <c r="OF20" s="281"/>
      <c r="OG20" s="281"/>
      <c r="OH20" s="281"/>
      <c r="OI20" s="281"/>
      <c r="OJ20" s="281"/>
      <c r="OK20" s="281"/>
      <c r="OL20" s="281"/>
      <c r="OM20" s="281"/>
      <c r="ON20" s="281"/>
      <c r="OO20" s="281"/>
      <c r="OP20" s="281"/>
      <c r="OQ20" s="281"/>
      <c r="OR20" s="281"/>
      <c r="OS20" s="281"/>
      <c r="OT20" s="281"/>
      <c r="OU20" s="281"/>
      <c r="OV20" s="281"/>
      <c r="OW20" s="281"/>
      <c r="OX20" s="281"/>
      <c r="OY20" s="281"/>
      <c r="OZ20" s="281"/>
      <c r="PA20" s="281"/>
      <c r="PB20" s="281"/>
      <c r="PC20" s="281"/>
      <c r="PD20" s="281"/>
      <c r="PE20" s="281"/>
      <c r="PF20" s="281"/>
      <c r="PG20" s="281"/>
      <c r="PH20" s="281"/>
      <c r="PI20" s="281"/>
      <c r="PJ20" s="281"/>
      <c r="PK20" s="281"/>
      <c r="PL20" s="281"/>
      <c r="PM20" s="281"/>
      <c r="PN20" s="281"/>
      <c r="PO20" s="281"/>
      <c r="PP20" s="281"/>
      <c r="PQ20" s="281"/>
      <c r="PR20" s="281"/>
      <c r="PS20" s="281"/>
      <c r="PT20" s="281"/>
      <c r="PU20" s="281"/>
      <c r="PV20" s="281"/>
      <c r="PW20" s="281"/>
      <c r="PX20" s="281"/>
      <c r="PY20" s="281"/>
      <c r="PZ20" s="281"/>
      <c r="QA20" s="281"/>
      <c r="QB20" s="281"/>
      <c r="QC20" s="281"/>
      <c r="QD20" s="281"/>
      <c r="QE20" s="281"/>
      <c r="QF20" s="281"/>
      <c r="QG20" s="281"/>
      <c r="QH20" s="281"/>
      <c r="QI20" s="281"/>
      <c r="QJ20" s="281"/>
      <c r="QK20" s="281"/>
      <c r="QL20" s="281"/>
      <c r="QM20" s="281"/>
      <c r="QN20" s="281"/>
      <c r="QO20" s="281"/>
      <c r="QP20" s="281"/>
      <c r="QQ20" s="281"/>
      <c r="QR20" s="281"/>
      <c r="QS20" s="281"/>
      <c r="QT20" s="281"/>
      <c r="QU20" s="281"/>
      <c r="QV20" s="281"/>
      <c r="QW20" s="281"/>
      <c r="QX20" s="281"/>
      <c r="QY20" s="281"/>
      <c r="QZ20" s="281"/>
      <c r="RA20" s="281"/>
      <c r="RB20" s="281"/>
      <c r="RC20" s="281"/>
      <c r="RD20" s="281"/>
      <c r="RE20" s="281"/>
      <c r="RF20" s="281"/>
      <c r="RG20" s="281"/>
      <c r="RH20" s="281"/>
      <c r="RI20" s="281"/>
      <c r="RJ20" s="281"/>
      <c r="RK20" s="281"/>
      <c r="RL20" s="281"/>
      <c r="RM20" s="281"/>
      <c r="RN20" s="281"/>
      <c r="RO20" s="281"/>
      <c r="RP20" s="281"/>
      <c r="RQ20" s="281"/>
      <c r="RR20" s="281"/>
      <c r="RS20" s="281"/>
      <c r="RT20" s="281"/>
      <c r="RU20" s="281"/>
      <c r="RV20" s="281"/>
      <c r="RW20" s="281"/>
      <c r="RX20" s="281"/>
      <c r="RY20" s="281"/>
      <c r="RZ20" s="281"/>
      <c r="SA20" s="281"/>
      <c r="SB20" s="281"/>
      <c r="SC20" s="281"/>
      <c r="SD20" s="281"/>
      <c r="SE20" s="281"/>
      <c r="SF20" s="281"/>
      <c r="SG20" s="281"/>
      <c r="SH20" s="281"/>
      <c r="SI20" s="281"/>
      <c r="SJ20" s="281"/>
      <c r="SK20" s="281"/>
      <c r="SL20" s="281"/>
      <c r="SM20" s="281"/>
      <c r="SN20" s="281"/>
      <c r="SO20" s="281"/>
      <c r="SP20" s="281"/>
      <c r="SQ20" s="281"/>
      <c r="SR20" s="281"/>
      <c r="SS20" s="281"/>
      <c r="ST20" s="281"/>
      <c r="SU20" s="281"/>
      <c r="SV20" s="281"/>
      <c r="SW20" s="281"/>
      <c r="SX20" s="281"/>
      <c r="SY20" s="281"/>
      <c r="SZ20" s="281"/>
      <c r="TA20" s="281"/>
      <c r="TB20" s="281"/>
      <c r="TC20" s="281"/>
      <c r="TD20" s="281"/>
      <c r="TE20" s="281"/>
      <c r="TF20" s="281"/>
      <c r="TG20" s="281"/>
      <c r="TH20" s="281"/>
      <c r="TI20" s="281"/>
      <c r="TJ20" s="281"/>
      <c r="TK20" s="281"/>
      <c r="TL20" s="281"/>
      <c r="TM20" s="281"/>
      <c r="TN20" s="281"/>
      <c r="TO20" s="281"/>
      <c r="TP20" s="281"/>
      <c r="TQ20" s="281"/>
      <c r="TR20" s="281"/>
      <c r="TS20" s="281"/>
      <c r="TT20" s="281"/>
      <c r="TU20" s="281"/>
      <c r="TV20" s="281"/>
      <c r="TW20" s="281"/>
      <c r="TX20" s="281"/>
      <c r="TY20" s="281"/>
      <c r="TZ20" s="281"/>
      <c r="UA20" s="281"/>
      <c r="UB20" s="281"/>
      <c r="UC20" s="281"/>
      <c r="UD20" s="281"/>
      <c r="UE20" s="281"/>
      <c r="UF20" s="281"/>
      <c r="UG20" s="281"/>
      <c r="UH20" s="281"/>
      <c r="UI20" s="281"/>
      <c r="UJ20" s="281"/>
      <c r="UK20" s="281"/>
      <c r="UL20" s="281"/>
      <c r="UM20" s="281"/>
      <c r="UN20" s="281"/>
      <c r="UO20" s="281"/>
      <c r="UP20" s="281"/>
      <c r="UQ20" s="281"/>
      <c r="UR20" s="281"/>
      <c r="US20" s="281"/>
      <c r="UT20" s="281"/>
      <c r="UU20" s="281"/>
      <c r="UV20" s="281"/>
      <c r="UW20" s="281"/>
      <c r="UX20" s="281"/>
      <c r="UY20" s="281"/>
      <c r="UZ20" s="281"/>
      <c r="VA20" s="281"/>
      <c r="VB20" s="281"/>
      <c r="VC20" s="281"/>
      <c r="VD20" s="281"/>
      <c r="VE20" s="281"/>
      <c r="VF20" s="281"/>
      <c r="VG20" s="281"/>
      <c r="VH20" s="281"/>
      <c r="VI20" s="281"/>
      <c r="VJ20" s="281"/>
      <c r="VK20" s="281"/>
      <c r="VL20" s="281"/>
      <c r="VM20" s="281"/>
      <c r="VN20" s="281"/>
      <c r="VO20" s="281"/>
      <c r="VP20" s="281"/>
      <c r="VQ20" s="281"/>
      <c r="VR20" s="281"/>
      <c r="VS20" s="281"/>
      <c r="VT20" s="281"/>
      <c r="VU20" s="281"/>
      <c r="VV20" s="281"/>
      <c r="VW20" s="281"/>
      <c r="VX20" s="281"/>
      <c r="VY20" s="281"/>
      <c r="VZ20" s="281"/>
      <c r="WA20" s="281"/>
      <c r="WB20" s="281"/>
      <c r="WC20" s="281"/>
      <c r="WD20" s="281"/>
      <c r="WE20" s="281"/>
      <c r="WF20" s="281"/>
      <c r="WG20" s="281"/>
      <c r="WH20" s="281"/>
      <c r="WI20" s="281"/>
      <c r="WJ20" s="281"/>
      <c r="WK20" s="281"/>
      <c r="WL20" s="281"/>
      <c r="WM20" s="281"/>
      <c r="WN20" s="281"/>
      <c r="WO20" s="281"/>
      <c r="WP20" s="281"/>
      <c r="WQ20" s="281"/>
      <c r="WR20" s="281"/>
      <c r="WS20" s="281"/>
      <c r="WT20" s="281"/>
      <c r="WU20" s="281"/>
      <c r="WV20" s="281"/>
      <c r="WW20" s="281"/>
      <c r="WX20" s="281"/>
      <c r="WY20" s="281"/>
      <c r="WZ20" s="281"/>
      <c r="XA20" s="281"/>
      <c r="XB20" s="281"/>
      <c r="XC20" s="281"/>
      <c r="XD20" s="281"/>
      <c r="XE20" s="281"/>
      <c r="XF20" s="281"/>
      <c r="XG20" s="281"/>
      <c r="XH20" s="281"/>
      <c r="XI20" s="281"/>
      <c r="XJ20" s="281"/>
      <c r="XK20" s="281"/>
      <c r="XL20" s="281"/>
      <c r="XM20" s="281"/>
      <c r="XN20" s="281"/>
      <c r="XO20" s="281"/>
      <c r="XP20" s="281"/>
      <c r="XQ20" s="281"/>
      <c r="XR20" s="281"/>
      <c r="XS20" s="281"/>
      <c r="XT20" s="281"/>
      <c r="XU20" s="281"/>
      <c r="XV20" s="281"/>
      <c r="XW20" s="281"/>
      <c r="XX20" s="281"/>
      <c r="XY20" s="281"/>
      <c r="XZ20" s="281"/>
      <c r="YA20" s="281"/>
      <c r="YB20" s="281"/>
      <c r="YC20" s="281"/>
      <c r="YD20" s="281"/>
      <c r="YE20" s="281"/>
      <c r="YF20" s="281"/>
      <c r="YG20" s="281"/>
      <c r="YH20" s="281"/>
      <c r="YI20" s="281"/>
      <c r="YJ20" s="281"/>
      <c r="YK20" s="281"/>
      <c r="YL20" s="281"/>
      <c r="YM20" s="281"/>
      <c r="YN20" s="281"/>
      <c r="YO20" s="281"/>
      <c r="YP20" s="281"/>
      <c r="YQ20" s="281"/>
      <c r="YR20" s="281"/>
      <c r="YS20" s="281"/>
      <c r="YT20" s="281"/>
      <c r="YU20" s="281"/>
      <c r="YV20" s="281"/>
      <c r="YW20" s="281"/>
      <c r="YX20" s="281"/>
      <c r="YY20" s="281"/>
      <c r="YZ20" s="281"/>
      <c r="ZA20" s="281"/>
      <c r="ZB20" s="281"/>
      <c r="ZC20" s="281"/>
      <c r="ZD20" s="281"/>
      <c r="ZE20" s="281"/>
      <c r="ZF20" s="281"/>
      <c r="ZG20" s="281"/>
      <c r="ZH20" s="281"/>
      <c r="ZI20" s="281"/>
      <c r="ZJ20" s="281"/>
      <c r="ZK20" s="281"/>
      <c r="ZL20" s="281"/>
      <c r="ZM20" s="281"/>
      <c r="ZN20" s="281"/>
      <c r="ZO20" s="281"/>
      <c r="ZP20" s="281"/>
      <c r="ZQ20" s="281"/>
      <c r="ZR20" s="281"/>
      <c r="ZS20" s="281"/>
      <c r="ZT20" s="281"/>
      <c r="ZU20" s="281"/>
      <c r="ZV20" s="281"/>
      <c r="ZW20" s="281"/>
      <c r="ZX20" s="281"/>
      <c r="ZY20" s="281"/>
      <c r="ZZ20" s="281"/>
      <c r="AAA20" s="281"/>
      <c r="AAB20" s="281"/>
      <c r="AAC20" s="281"/>
      <c r="AAD20" s="281"/>
      <c r="AAE20" s="281"/>
      <c r="AAF20" s="281"/>
      <c r="AAG20" s="281"/>
      <c r="AAH20" s="281"/>
      <c r="AAI20" s="281"/>
      <c r="AAJ20" s="281"/>
      <c r="AAK20" s="281"/>
      <c r="AAL20" s="281"/>
      <c r="AAM20" s="281"/>
      <c r="AAN20" s="281"/>
      <c r="AAO20" s="281"/>
      <c r="AAP20" s="281"/>
      <c r="AAQ20" s="281"/>
      <c r="AAR20" s="281"/>
      <c r="AAS20" s="281"/>
      <c r="AAT20" s="281"/>
      <c r="AAU20" s="281"/>
      <c r="AAV20" s="281"/>
      <c r="AAW20" s="281"/>
      <c r="AAX20" s="281"/>
      <c r="AAY20" s="281"/>
      <c r="AAZ20" s="281"/>
      <c r="ABA20" s="281"/>
      <c r="ABB20" s="281"/>
      <c r="ABC20" s="281"/>
      <c r="ABD20" s="281"/>
      <c r="ABE20" s="281"/>
      <c r="ABF20" s="281"/>
      <c r="ABG20" s="281"/>
      <c r="ABH20" s="281"/>
      <c r="ABI20" s="281"/>
      <c r="ABJ20" s="281"/>
      <c r="ABK20" s="281"/>
      <c r="ABL20" s="281"/>
      <c r="ABM20" s="281"/>
      <c r="ABN20" s="281"/>
      <c r="ABO20" s="281"/>
      <c r="ABP20" s="281"/>
      <c r="ABQ20" s="281"/>
      <c r="ABR20" s="281"/>
      <c r="ABS20" s="281"/>
      <c r="ABT20" s="281"/>
      <c r="ABU20" s="281"/>
      <c r="ABV20" s="281"/>
      <c r="ABW20" s="281"/>
      <c r="ABX20" s="281"/>
      <c r="ABY20" s="281"/>
      <c r="ABZ20" s="281"/>
      <c r="ACA20" s="281"/>
      <c r="ACB20" s="281"/>
      <c r="ACC20" s="281"/>
      <c r="ACD20" s="281"/>
      <c r="ACE20" s="281"/>
      <c r="ACF20" s="281"/>
      <c r="ACG20" s="281"/>
      <c r="ACH20" s="281"/>
      <c r="ACI20" s="281"/>
      <c r="ACJ20" s="281"/>
      <c r="ACK20" s="281"/>
      <c r="ACL20" s="281"/>
      <c r="ACM20" s="281"/>
      <c r="ACN20" s="281"/>
      <c r="ACO20" s="281"/>
      <c r="ACP20" s="281"/>
      <c r="ACQ20" s="281"/>
      <c r="ACR20" s="281"/>
      <c r="ACS20" s="281"/>
      <c r="ACT20" s="281"/>
      <c r="ACU20" s="281"/>
      <c r="ACV20" s="281"/>
      <c r="ACW20" s="281"/>
      <c r="ACX20" s="281"/>
      <c r="ACY20" s="281"/>
      <c r="ACZ20" s="281"/>
      <c r="ADA20" s="281"/>
      <c r="ADB20" s="281"/>
      <c r="ADC20" s="281"/>
      <c r="ADD20" s="281"/>
      <c r="ADE20" s="281"/>
      <c r="ADF20" s="281"/>
      <c r="ADG20" s="281"/>
      <c r="ADH20" s="281"/>
      <c r="ADI20" s="281"/>
      <c r="ADJ20" s="281"/>
      <c r="ADK20" s="281"/>
      <c r="ADL20" s="281"/>
      <c r="ADM20" s="281"/>
      <c r="ADN20" s="281"/>
      <c r="ADO20" s="281"/>
      <c r="ADP20" s="281"/>
      <c r="ADQ20" s="281"/>
      <c r="ADR20" s="281"/>
      <c r="ADS20" s="281"/>
      <c r="ADT20" s="281"/>
      <c r="ADU20" s="281"/>
      <c r="ADV20" s="281"/>
      <c r="ADW20" s="281"/>
      <c r="ADX20" s="281"/>
      <c r="ADY20" s="281"/>
      <c r="ADZ20" s="281"/>
      <c r="AEA20" s="281"/>
      <c r="AEB20" s="281"/>
      <c r="AEC20" s="281"/>
      <c r="AED20" s="281"/>
      <c r="AEE20" s="281"/>
      <c r="AEF20" s="281"/>
      <c r="AEG20" s="281"/>
      <c r="AEH20" s="281"/>
      <c r="AEI20" s="281"/>
      <c r="AEJ20" s="281"/>
      <c r="AEK20" s="281"/>
      <c r="AEL20" s="281"/>
      <c r="AEM20" s="281"/>
      <c r="AEN20" s="281"/>
      <c r="AEO20" s="281"/>
      <c r="AEP20" s="281"/>
      <c r="AEQ20" s="281"/>
      <c r="AER20" s="281"/>
      <c r="AES20" s="281"/>
      <c r="AET20" s="281"/>
      <c r="AEU20" s="281"/>
      <c r="AEV20" s="281"/>
      <c r="AEW20" s="281"/>
      <c r="AEX20" s="281"/>
      <c r="AEY20" s="281"/>
      <c r="AEZ20" s="281"/>
      <c r="AFA20" s="281"/>
      <c r="AFB20" s="281"/>
      <c r="AFC20" s="281"/>
      <c r="AFD20" s="281"/>
      <c r="AFE20" s="281"/>
      <c r="AFF20" s="281"/>
      <c r="AFG20" s="281"/>
      <c r="AFH20" s="281"/>
      <c r="AFI20" s="281"/>
      <c r="AFJ20" s="281"/>
      <c r="AFK20" s="281"/>
      <c r="AFL20" s="281"/>
      <c r="AFM20" s="281"/>
      <c r="AFN20" s="281"/>
      <c r="AFO20" s="281"/>
      <c r="AFP20" s="281"/>
      <c r="AFQ20" s="281"/>
      <c r="AFR20" s="281"/>
      <c r="AFS20" s="281"/>
      <c r="AFT20" s="281"/>
      <c r="AFU20" s="281"/>
      <c r="AFV20" s="281"/>
      <c r="AFW20" s="281"/>
      <c r="AFX20" s="281"/>
      <c r="AFY20" s="281"/>
      <c r="AFZ20" s="281"/>
      <c r="AGA20" s="281"/>
      <c r="AGB20" s="281"/>
      <c r="AGC20" s="281"/>
      <c r="AGD20" s="281"/>
      <c r="AGE20" s="281"/>
      <c r="AGF20" s="281"/>
      <c r="AGG20" s="281"/>
      <c r="AGH20" s="281"/>
      <c r="AGI20" s="281"/>
      <c r="AGJ20" s="281"/>
      <c r="AGK20" s="281"/>
      <c r="AGL20" s="281"/>
      <c r="AGM20" s="281"/>
      <c r="AGN20" s="281"/>
      <c r="AGO20" s="281"/>
      <c r="AGP20" s="281"/>
      <c r="AGQ20" s="281"/>
      <c r="AGR20" s="281"/>
      <c r="AGS20" s="281"/>
      <c r="AGT20" s="281"/>
      <c r="AGU20" s="281"/>
      <c r="AGV20" s="281"/>
      <c r="AGW20" s="281"/>
      <c r="AGX20" s="281"/>
      <c r="AGY20" s="281"/>
      <c r="AGZ20" s="281"/>
      <c r="AHA20" s="281"/>
      <c r="AHB20" s="281"/>
      <c r="AHC20" s="281"/>
      <c r="AHD20" s="281"/>
      <c r="AHE20" s="281"/>
      <c r="AHF20" s="281"/>
      <c r="AHG20" s="281"/>
      <c r="AHH20" s="281"/>
      <c r="AHI20" s="281"/>
      <c r="AHJ20" s="281"/>
      <c r="AHK20" s="281"/>
      <c r="AHL20" s="281"/>
      <c r="AHM20" s="281"/>
      <c r="AHN20" s="281"/>
      <c r="AHO20" s="281"/>
      <c r="AHP20" s="281"/>
      <c r="AHQ20" s="281"/>
      <c r="AHR20" s="281"/>
      <c r="AHS20" s="281"/>
      <c r="AHT20" s="281"/>
      <c r="AHU20" s="281"/>
      <c r="AHV20" s="281"/>
      <c r="AHW20" s="281"/>
      <c r="AHX20" s="281"/>
      <c r="AHY20" s="281"/>
      <c r="AHZ20" s="281"/>
      <c r="AIA20" s="281"/>
      <c r="AIB20" s="281"/>
      <c r="AIC20" s="281"/>
      <c r="AID20" s="281"/>
      <c r="AIE20" s="281"/>
      <c r="AIF20" s="281"/>
      <c r="AIG20" s="281"/>
      <c r="AIH20" s="281"/>
      <c r="AII20" s="281"/>
      <c r="AIJ20" s="281"/>
      <c r="AIK20" s="281"/>
      <c r="AIL20" s="281"/>
      <c r="AIM20" s="281"/>
      <c r="AIN20" s="281"/>
      <c r="AIO20" s="281"/>
      <c r="AIP20" s="281"/>
      <c r="AIQ20" s="281"/>
      <c r="AIR20" s="281"/>
      <c r="AIS20" s="281"/>
      <c r="AIT20" s="281"/>
      <c r="AIU20" s="281"/>
      <c r="AIV20" s="281"/>
      <c r="AIW20" s="281"/>
      <c r="AIX20" s="281"/>
      <c r="AIY20" s="281"/>
      <c r="AIZ20" s="281"/>
      <c r="AJA20" s="281"/>
      <c r="AJB20" s="281"/>
      <c r="AJC20" s="281"/>
      <c r="AJD20" s="281"/>
      <c r="AJE20" s="281"/>
      <c r="AJF20" s="281"/>
      <c r="AJG20" s="281"/>
      <c r="AJH20" s="281"/>
      <c r="AJI20" s="281"/>
      <c r="AJJ20" s="281"/>
      <c r="AJK20" s="281"/>
      <c r="AJL20" s="281"/>
      <c r="AJM20" s="281"/>
      <c r="AJN20" s="281"/>
      <c r="AJO20" s="281"/>
      <c r="AJP20" s="281"/>
      <c r="AJQ20" s="281"/>
      <c r="AJR20" s="281"/>
      <c r="AJS20" s="281"/>
      <c r="AJT20" s="281"/>
      <c r="AJU20" s="281"/>
      <c r="AJV20" s="281"/>
      <c r="AJW20" s="281"/>
      <c r="AJX20" s="281"/>
      <c r="AJY20" s="281"/>
      <c r="AJZ20" s="281"/>
      <c r="AKA20" s="281"/>
      <c r="AKB20" s="281"/>
      <c r="AKC20" s="281"/>
      <c r="AKD20" s="281"/>
      <c r="AKE20" s="281"/>
      <c r="AKF20" s="281"/>
      <c r="AKG20" s="281"/>
      <c r="AKH20" s="281"/>
      <c r="AKI20" s="281"/>
      <c r="AKJ20" s="281"/>
      <c r="AKK20" s="281"/>
      <c r="AKL20" s="281"/>
      <c r="AKM20" s="281"/>
      <c r="AKN20" s="281"/>
      <c r="AKO20" s="281"/>
      <c r="AKP20" s="281"/>
      <c r="AKQ20" s="281"/>
      <c r="AKR20" s="281"/>
      <c r="AKS20" s="281"/>
      <c r="AKT20" s="281"/>
      <c r="AKU20" s="281"/>
      <c r="AKV20" s="281"/>
      <c r="AKW20" s="281"/>
      <c r="AKX20" s="281"/>
      <c r="AKY20" s="281"/>
      <c r="AKZ20" s="281"/>
      <c r="ALA20" s="281"/>
      <c r="ALB20" s="281"/>
      <c r="ALC20" s="281"/>
      <c r="ALD20" s="281"/>
      <c r="ALE20" s="281"/>
      <c r="ALF20" s="281"/>
      <c r="ALG20" s="281"/>
      <c r="ALH20" s="281"/>
      <c r="ALI20" s="281"/>
      <c r="ALJ20" s="281"/>
      <c r="ALK20" s="281"/>
      <c r="ALL20" s="281"/>
      <c r="ALM20" s="281"/>
      <c r="ALN20" s="281"/>
      <c r="ALO20" s="281"/>
      <c r="ALP20" s="281"/>
      <c r="ALQ20" s="281"/>
      <c r="ALR20" s="281"/>
      <c r="ALS20" s="281"/>
      <c r="ALT20" s="281"/>
      <c r="ALU20" s="281"/>
      <c r="ALV20" s="281"/>
      <c r="ALW20" s="281"/>
      <c r="ALX20" s="281"/>
      <c r="ALY20" s="281"/>
      <c r="ALZ20" s="281"/>
      <c r="AMA20" s="281"/>
      <c r="AMB20" s="281"/>
      <c r="AMC20" s="281"/>
      <c r="AMD20" s="281"/>
      <c r="AME20" s="281"/>
      <c r="AMF20" s="281"/>
      <c r="AMG20" s="281"/>
      <c r="AMH20" s="281"/>
      <c r="AMI20" s="281"/>
      <c r="AMJ20" s="281"/>
      <c r="AMK20" s="281"/>
      <c r="AML20" s="281"/>
      <c r="AMM20" s="281"/>
      <c r="AMN20" s="281"/>
      <c r="AMO20" s="281"/>
      <c r="AMP20" s="281"/>
      <c r="AMQ20" s="281"/>
      <c r="AMR20" s="281"/>
      <c r="AMS20" s="281"/>
      <c r="AMT20" s="281"/>
      <c r="AMU20" s="281"/>
      <c r="AMV20" s="281"/>
      <c r="AMW20" s="281"/>
      <c r="AMX20" s="281"/>
      <c r="AMY20" s="281"/>
      <c r="AMZ20" s="281"/>
      <c r="ANA20" s="281"/>
      <c r="ANB20" s="281"/>
      <c r="ANC20" s="281"/>
      <c r="AND20" s="281"/>
      <c r="ANE20" s="281"/>
      <c r="ANF20" s="281"/>
      <c r="ANG20" s="281"/>
      <c r="ANH20" s="281"/>
      <c r="ANI20" s="281"/>
      <c r="ANJ20" s="281"/>
      <c r="ANK20" s="281"/>
      <c r="ANL20" s="281"/>
      <c r="ANM20" s="281"/>
      <c r="ANN20" s="281"/>
      <c r="ANO20" s="281"/>
      <c r="ANP20" s="281"/>
      <c r="ANQ20" s="281"/>
      <c r="ANR20" s="281"/>
      <c r="ANS20" s="281"/>
      <c r="ANT20" s="281"/>
      <c r="ANU20" s="281"/>
      <c r="ANV20" s="281"/>
      <c r="ANW20" s="281"/>
      <c r="ANX20" s="281"/>
      <c r="ANY20" s="281"/>
      <c r="ANZ20" s="281"/>
      <c r="AOA20" s="281"/>
      <c r="AOB20" s="281"/>
      <c r="AOC20" s="281"/>
      <c r="AOD20" s="281"/>
      <c r="AOE20" s="281"/>
      <c r="AOF20" s="281"/>
      <c r="AOG20" s="281"/>
      <c r="AOH20" s="281"/>
      <c r="AOI20" s="281"/>
      <c r="AOJ20" s="281"/>
      <c r="AOK20" s="281"/>
      <c r="AOL20" s="281"/>
      <c r="AOM20" s="281"/>
      <c r="AON20" s="281"/>
      <c r="AOO20" s="281"/>
      <c r="AOP20" s="281"/>
      <c r="AOQ20" s="281"/>
      <c r="AOR20" s="281"/>
      <c r="AOS20" s="281"/>
      <c r="AOT20" s="281"/>
      <c r="AOU20" s="281"/>
      <c r="AOV20" s="281"/>
      <c r="AOW20" s="281"/>
      <c r="AOX20" s="281"/>
      <c r="AOY20" s="281"/>
      <c r="AOZ20" s="281"/>
      <c r="APA20" s="281"/>
      <c r="APB20" s="281"/>
      <c r="APC20" s="281"/>
      <c r="APD20" s="281"/>
      <c r="APE20" s="281"/>
      <c r="APF20" s="281"/>
      <c r="APG20" s="281"/>
      <c r="APH20" s="281"/>
      <c r="API20" s="281"/>
      <c r="APJ20" s="281"/>
      <c r="APK20" s="281"/>
      <c r="APL20" s="281"/>
      <c r="APM20" s="281"/>
      <c r="APN20" s="281"/>
      <c r="APO20" s="281"/>
      <c r="APP20" s="281"/>
      <c r="APQ20" s="281"/>
      <c r="APR20" s="281"/>
      <c r="APS20" s="281"/>
      <c r="APT20" s="281"/>
      <c r="APU20" s="281"/>
      <c r="APV20" s="281"/>
      <c r="APW20" s="281"/>
      <c r="APX20" s="281"/>
      <c r="APY20" s="281"/>
      <c r="APZ20" s="281"/>
      <c r="AQA20" s="281"/>
      <c r="AQB20" s="281"/>
      <c r="AQC20" s="281"/>
      <c r="AQD20" s="281"/>
      <c r="AQE20" s="281"/>
      <c r="AQF20" s="281"/>
      <c r="AQG20" s="281"/>
      <c r="AQH20" s="281"/>
      <c r="AQI20" s="281"/>
      <c r="AQJ20" s="281"/>
      <c r="AQK20" s="281"/>
      <c r="AQL20" s="281"/>
      <c r="AQM20" s="281"/>
      <c r="AQN20" s="281"/>
      <c r="AQO20" s="281"/>
      <c r="AQP20" s="281"/>
      <c r="AQQ20" s="281"/>
      <c r="AQR20" s="281"/>
      <c r="AQS20" s="281"/>
      <c r="AQT20" s="281"/>
      <c r="AQU20" s="281"/>
      <c r="AQV20" s="281"/>
      <c r="AQW20" s="281"/>
      <c r="AQX20" s="281"/>
      <c r="AQY20" s="281"/>
      <c r="AQZ20" s="281"/>
      <c r="ARA20" s="281"/>
      <c r="ARB20" s="281"/>
      <c r="ARC20" s="281"/>
      <c r="ARD20" s="281"/>
      <c r="ARE20" s="281"/>
      <c r="ARF20" s="281"/>
      <c r="ARG20" s="281"/>
      <c r="ARH20" s="281"/>
      <c r="ARI20" s="281"/>
      <c r="ARJ20" s="281"/>
      <c r="ARK20" s="281"/>
      <c r="ARL20" s="281"/>
      <c r="ARM20" s="281"/>
      <c r="ARN20" s="281"/>
      <c r="ARO20" s="281"/>
      <c r="ARP20" s="281"/>
      <c r="ARQ20" s="281"/>
      <c r="ARR20" s="281"/>
      <c r="ARS20" s="281"/>
      <c r="ART20" s="281"/>
      <c r="ARU20" s="281"/>
      <c r="ARV20" s="281"/>
      <c r="ARW20" s="281"/>
      <c r="ARX20" s="281"/>
      <c r="ARY20" s="281"/>
      <c r="ARZ20" s="281"/>
      <c r="ASA20" s="281"/>
      <c r="ASB20" s="281"/>
      <c r="ASC20" s="281"/>
      <c r="ASD20" s="281"/>
      <c r="ASE20" s="281"/>
      <c r="ASF20" s="281"/>
      <c r="ASG20" s="281"/>
      <c r="ASH20" s="281"/>
      <c r="ASI20" s="281"/>
      <c r="ASJ20" s="281"/>
      <c r="ASK20" s="281"/>
      <c r="ASL20" s="281"/>
      <c r="ASM20" s="281"/>
      <c r="ASN20" s="281"/>
      <c r="ASO20" s="281"/>
      <c r="ASP20" s="281"/>
      <c r="ASQ20" s="281"/>
      <c r="ASR20" s="281"/>
      <c r="ASS20" s="281"/>
      <c r="AST20" s="281"/>
      <c r="ASU20" s="281"/>
      <c r="ASV20" s="281"/>
      <c r="ASW20" s="281"/>
      <c r="ASX20" s="281"/>
      <c r="ASY20" s="281"/>
      <c r="ASZ20" s="281"/>
      <c r="ATA20" s="281"/>
      <c r="ATB20" s="281"/>
      <c r="ATC20" s="281"/>
      <c r="ATD20" s="281"/>
      <c r="ATE20" s="281"/>
      <c r="ATF20" s="281"/>
      <c r="ATG20" s="281"/>
      <c r="ATH20" s="281"/>
      <c r="ATI20" s="281"/>
      <c r="ATJ20" s="281"/>
      <c r="ATK20" s="281"/>
      <c r="ATL20" s="281"/>
      <c r="ATM20" s="281"/>
      <c r="ATN20" s="281"/>
      <c r="ATO20" s="281"/>
      <c r="ATP20" s="281"/>
      <c r="ATQ20" s="281"/>
      <c r="ATR20" s="281"/>
      <c r="ATS20" s="281"/>
      <c r="ATT20" s="281"/>
      <c r="ATU20" s="281"/>
      <c r="ATV20" s="281"/>
      <c r="ATW20" s="281"/>
      <c r="ATX20" s="281"/>
      <c r="ATY20" s="281"/>
      <c r="ATZ20" s="281"/>
      <c r="AUA20" s="281"/>
      <c r="AUB20" s="281"/>
      <c r="AUC20" s="281"/>
      <c r="AUD20" s="281"/>
      <c r="AUE20" s="281"/>
      <c r="AUF20" s="281"/>
      <c r="AUG20" s="281"/>
      <c r="AUH20" s="281"/>
      <c r="AUI20" s="281"/>
      <c r="AUJ20" s="281"/>
      <c r="AUK20" s="281"/>
      <c r="AUL20" s="281"/>
      <c r="AUM20" s="281"/>
      <c r="AUN20" s="281"/>
      <c r="AUO20" s="281"/>
      <c r="AUP20" s="281"/>
      <c r="AUQ20" s="281"/>
      <c r="AUR20" s="281"/>
      <c r="AUS20" s="281"/>
      <c r="AUT20" s="281"/>
      <c r="AUU20" s="281"/>
      <c r="AUV20" s="281"/>
      <c r="AUW20" s="281"/>
      <c r="AUX20" s="281"/>
      <c r="AUY20" s="281"/>
      <c r="AUZ20" s="281"/>
      <c r="AVA20" s="281"/>
      <c r="AVB20" s="281"/>
      <c r="AVC20" s="281"/>
      <c r="AVD20" s="281"/>
      <c r="AVE20" s="281"/>
      <c r="AVF20" s="281"/>
      <c r="AVG20" s="281"/>
      <c r="AVH20" s="281"/>
      <c r="AVI20" s="281"/>
      <c r="AVJ20" s="281"/>
      <c r="AVK20" s="281"/>
      <c r="AVL20" s="281"/>
      <c r="AVM20" s="281"/>
      <c r="AVN20" s="281"/>
      <c r="AVO20" s="281"/>
      <c r="AVP20" s="281"/>
      <c r="AVQ20" s="281"/>
      <c r="AVR20" s="281"/>
      <c r="AVS20" s="281"/>
      <c r="AVT20" s="281"/>
      <c r="AVU20" s="281"/>
      <c r="AVV20" s="281"/>
      <c r="AVW20" s="281"/>
      <c r="AVX20" s="281"/>
      <c r="AVY20" s="281"/>
      <c r="AVZ20" s="281"/>
      <c r="AWA20" s="281"/>
      <c r="AWB20" s="281"/>
      <c r="AWC20" s="281"/>
      <c r="AWD20" s="281"/>
      <c r="AWE20" s="281"/>
      <c r="AWF20" s="281"/>
      <c r="AWG20" s="281"/>
      <c r="AWH20" s="281"/>
      <c r="AWI20" s="281"/>
      <c r="AWJ20" s="281"/>
      <c r="AWK20" s="281"/>
      <c r="AWL20" s="281"/>
      <c r="AWM20" s="281"/>
      <c r="AWN20" s="281"/>
      <c r="AWO20" s="281"/>
      <c r="AWP20" s="281"/>
      <c r="AWQ20" s="281"/>
      <c r="AWR20" s="281"/>
      <c r="AWS20" s="281"/>
      <c r="AWT20" s="281"/>
      <c r="AWU20" s="281"/>
      <c r="AWV20" s="281"/>
      <c r="AWW20" s="281"/>
      <c r="AWX20" s="281"/>
      <c r="AWY20" s="281"/>
      <c r="AWZ20" s="281"/>
      <c r="AXA20" s="281"/>
      <c r="AXB20" s="281"/>
      <c r="AXC20" s="281"/>
      <c r="AXD20" s="281"/>
      <c r="AXE20" s="281"/>
      <c r="AXF20" s="281"/>
      <c r="AXG20" s="281"/>
      <c r="AXH20" s="281"/>
      <c r="AXI20" s="281"/>
      <c r="AXJ20" s="281"/>
      <c r="AXK20" s="281"/>
      <c r="AXL20" s="281"/>
      <c r="AXM20" s="281"/>
      <c r="AXN20" s="281"/>
      <c r="AXO20" s="281"/>
      <c r="AXP20" s="281"/>
      <c r="AXQ20" s="281"/>
      <c r="AXR20" s="281"/>
      <c r="AXS20" s="281"/>
      <c r="AXT20" s="281"/>
      <c r="AXU20" s="281"/>
      <c r="AXV20" s="281"/>
      <c r="AXW20" s="281"/>
      <c r="AXX20" s="281"/>
      <c r="AXY20" s="281"/>
      <c r="AXZ20" s="281"/>
      <c r="AYA20" s="281"/>
      <c r="AYB20" s="281"/>
      <c r="AYC20" s="281"/>
      <c r="AYD20" s="281"/>
      <c r="AYE20" s="281"/>
      <c r="AYF20" s="281"/>
      <c r="AYG20" s="281"/>
      <c r="AYH20" s="281"/>
      <c r="AYI20" s="281"/>
      <c r="AYJ20" s="281"/>
      <c r="AYK20" s="281"/>
      <c r="AYL20" s="281"/>
      <c r="AYM20" s="281"/>
      <c r="AYN20" s="281"/>
      <c r="AYO20" s="281"/>
      <c r="AYP20" s="281"/>
      <c r="AYQ20" s="281"/>
      <c r="AYR20" s="281"/>
      <c r="AYS20" s="281"/>
      <c r="AYT20" s="281"/>
      <c r="AYU20" s="281"/>
      <c r="AYV20" s="281"/>
      <c r="AYW20" s="281"/>
      <c r="AYX20" s="281"/>
      <c r="AYY20" s="281"/>
      <c r="AYZ20" s="281"/>
      <c r="AZA20" s="281"/>
      <c r="AZB20" s="281"/>
      <c r="AZC20" s="281"/>
      <c r="AZD20" s="281"/>
      <c r="AZE20" s="281"/>
      <c r="AZF20" s="281"/>
      <c r="AZG20" s="281"/>
      <c r="AZH20" s="281"/>
      <c r="AZI20" s="281"/>
      <c r="AZJ20" s="281"/>
      <c r="AZK20" s="281"/>
      <c r="AZL20" s="281"/>
      <c r="AZM20" s="281"/>
      <c r="AZN20" s="281"/>
      <c r="AZO20" s="281"/>
      <c r="AZP20" s="281"/>
      <c r="AZQ20" s="281"/>
      <c r="AZR20" s="281"/>
      <c r="AZS20" s="281"/>
      <c r="AZT20" s="281"/>
      <c r="AZU20" s="281"/>
      <c r="AZV20" s="281"/>
      <c r="AZW20" s="281"/>
      <c r="AZX20" s="281"/>
      <c r="AZY20" s="281"/>
      <c r="AZZ20" s="281"/>
      <c r="BAA20" s="281"/>
      <c r="BAB20" s="281"/>
      <c r="BAC20" s="281"/>
      <c r="BAD20" s="281"/>
      <c r="BAE20" s="281"/>
      <c r="BAF20" s="281"/>
      <c r="BAG20" s="281"/>
      <c r="BAH20" s="281"/>
      <c r="BAI20" s="281"/>
      <c r="BAJ20" s="281"/>
      <c r="BAK20" s="281"/>
      <c r="BAL20" s="281"/>
      <c r="BAM20" s="281"/>
      <c r="BAN20" s="281"/>
      <c r="BAO20" s="281"/>
      <c r="BAP20" s="281"/>
      <c r="BAQ20" s="281"/>
      <c r="BAR20" s="281"/>
      <c r="BAS20" s="281"/>
      <c r="BAT20" s="281"/>
      <c r="BAU20" s="281"/>
      <c r="BAV20" s="281"/>
      <c r="BAW20" s="281"/>
      <c r="BAX20" s="281"/>
      <c r="BAY20" s="281"/>
      <c r="BAZ20" s="281"/>
      <c r="BBA20" s="281"/>
      <c r="BBB20" s="281"/>
      <c r="BBC20" s="281"/>
      <c r="BBD20" s="281"/>
      <c r="BBE20" s="281"/>
      <c r="BBF20" s="281"/>
      <c r="BBG20" s="281"/>
      <c r="BBH20" s="281"/>
      <c r="BBI20" s="281"/>
      <c r="BBJ20" s="281"/>
      <c r="BBK20" s="281"/>
      <c r="BBL20" s="281"/>
      <c r="BBM20" s="281"/>
      <c r="BBN20" s="281"/>
      <c r="BBO20" s="281"/>
      <c r="BBP20" s="281"/>
      <c r="BBQ20" s="281"/>
      <c r="BBR20" s="281"/>
      <c r="BBS20" s="281"/>
      <c r="BBT20" s="281"/>
      <c r="BBU20" s="281"/>
      <c r="BBV20" s="281"/>
      <c r="BBW20" s="281"/>
      <c r="BBX20" s="281"/>
      <c r="BBY20" s="281"/>
      <c r="BBZ20" s="281"/>
      <c r="BCA20" s="281"/>
      <c r="BCB20" s="281"/>
      <c r="BCC20" s="281"/>
      <c r="BCD20" s="281"/>
      <c r="BCE20" s="281"/>
      <c r="BCF20" s="281"/>
      <c r="BCG20" s="281"/>
      <c r="BCH20" s="281"/>
      <c r="BCI20" s="281"/>
      <c r="BCJ20" s="281"/>
      <c r="BCK20" s="281"/>
      <c r="BCL20" s="281"/>
      <c r="BCM20" s="281"/>
      <c r="BCN20" s="281"/>
      <c r="BCO20" s="281"/>
      <c r="BCP20" s="281"/>
      <c r="BCQ20" s="281"/>
      <c r="BCR20" s="281"/>
      <c r="BCS20" s="281"/>
      <c r="BCT20" s="281"/>
      <c r="BCU20" s="281"/>
      <c r="BCV20" s="281"/>
      <c r="BCW20" s="281"/>
      <c r="BCX20" s="281"/>
      <c r="BCY20" s="281"/>
      <c r="BCZ20" s="281"/>
      <c r="BDA20" s="281"/>
      <c r="BDB20" s="281"/>
      <c r="BDC20" s="281"/>
      <c r="BDD20" s="281"/>
      <c r="BDE20" s="281"/>
      <c r="BDF20" s="281"/>
      <c r="BDG20" s="281"/>
      <c r="BDH20" s="281"/>
      <c r="BDI20" s="281"/>
      <c r="BDJ20" s="281"/>
      <c r="BDK20" s="281"/>
      <c r="BDL20" s="281"/>
      <c r="BDM20" s="281"/>
      <c r="BDN20" s="281"/>
      <c r="BDO20" s="281"/>
      <c r="BDP20" s="281"/>
      <c r="BDQ20" s="281"/>
      <c r="BDR20" s="281"/>
      <c r="BDS20" s="281"/>
      <c r="BDT20" s="281"/>
      <c r="BDU20" s="281"/>
      <c r="BDV20" s="281"/>
      <c r="BDW20" s="281"/>
      <c r="BDX20" s="281"/>
      <c r="BDY20" s="281"/>
      <c r="BDZ20" s="281"/>
      <c r="BEA20" s="281"/>
      <c r="BEB20" s="281"/>
      <c r="BEC20" s="281"/>
      <c r="BED20" s="281"/>
      <c r="BEE20" s="281"/>
      <c r="BEF20" s="281"/>
      <c r="BEG20" s="281"/>
      <c r="BEH20" s="281"/>
      <c r="BEI20" s="281"/>
      <c r="BEJ20" s="281"/>
      <c r="BEK20" s="281"/>
      <c r="BEL20" s="281"/>
      <c r="BEM20" s="281"/>
      <c r="BEN20" s="281"/>
      <c r="BEO20" s="281"/>
      <c r="BEP20" s="281"/>
      <c r="BEQ20" s="281"/>
      <c r="BER20" s="281"/>
      <c r="BES20" s="281"/>
      <c r="BET20" s="281"/>
      <c r="BEU20" s="281"/>
      <c r="BEV20" s="281"/>
      <c r="BEW20" s="281"/>
      <c r="BEX20" s="281"/>
      <c r="BEY20" s="281"/>
      <c r="BEZ20" s="281"/>
      <c r="BFA20" s="281"/>
      <c r="BFB20" s="281"/>
      <c r="BFC20" s="281"/>
      <c r="BFD20" s="281"/>
      <c r="BFE20" s="281"/>
      <c r="BFF20" s="281"/>
      <c r="BFG20" s="281"/>
      <c r="BFH20" s="281"/>
      <c r="BFI20" s="281"/>
      <c r="BFJ20" s="281"/>
      <c r="BFK20" s="281"/>
      <c r="BFL20" s="281"/>
      <c r="BFM20" s="281"/>
      <c r="BFN20" s="281"/>
      <c r="BFO20" s="281"/>
      <c r="BFP20" s="281"/>
      <c r="BFQ20" s="281"/>
      <c r="BFR20" s="281"/>
      <c r="BFS20" s="281"/>
      <c r="BFT20" s="281"/>
      <c r="BFU20" s="281"/>
      <c r="BFV20" s="281"/>
      <c r="BFW20" s="281"/>
      <c r="BFX20" s="281"/>
      <c r="BFY20" s="281"/>
      <c r="BFZ20" s="281"/>
      <c r="BGA20" s="281"/>
      <c r="BGB20" s="281"/>
      <c r="BGC20" s="281"/>
      <c r="BGD20" s="281"/>
      <c r="BGE20" s="281"/>
      <c r="BGF20" s="281"/>
      <c r="BGG20" s="281"/>
      <c r="BGH20" s="281"/>
      <c r="BGI20" s="281"/>
      <c r="BGJ20" s="281"/>
      <c r="BGK20" s="281"/>
      <c r="BGL20" s="281"/>
      <c r="BGM20" s="281"/>
      <c r="BGN20" s="281"/>
      <c r="BGO20" s="281"/>
      <c r="BGP20" s="281"/>
      <c r="BGQ20" s="281"/>
      <c r="BGR20" s="281"/>
      <c r="BGS20" s="281"/>
      <c r="BGT20" s="281"/>
      <c r="BGU20" s="281"/>
      <c r="BGV20" s="281"/>
      <c r="BGW20" s="281"/>
      <c r="BGX20" s="281"/>
      <c r="BGY20" s="281"/>
      <c r="BGZ20" s="281"/>
      <c r="BHA20" s="281"/>
      <c r="BHB20" s="281"/>
      <c r="BHC20" s="281"/>
      <c r="BHD20" s="281"/>
      <c r="BHE20" s="281"/>
      <c r="BHF20" s="281"/>
      <c r="BHG20" s="281"/>
      <c r="BHH20" s="281"/>
      <c r="BHI20" s="281"/>
      <c r="BHJ20" s="281"/>
      <c r="BHK20" s="281"/>
      <c r="BHL20" s="281"/>
      <c r="BHM20" s="281"/>
      <c r="BHN20" s="281"/>
      <c r="BHO20" s="281"/>
      <c r="BHP20" s="281"/>
      <c r="BHQ20" s="281"/>
      <c r="BHR20" s="281"/>
      <c r="BHS20" s="281"/>
      <c r="BHT20" s="281"/>
      <c r="BHU20" s="281"/>
      <c r="BHV20" s="281"/>
      <c r="BHW20" s="281"/>
      <c r="BHX20" s="281"/>
      <c r="BHY20" s="281"/>
      <c r="BHZ20" s="281"/>
      <c r="BIA20" s="281"/>
      <c r="BIB20" s="281"/>
      <c r="BIC20" s="281"/>
      <c r="BID20" s="281"/>
      <c r="BIE20" s="281"/>
      <c r="BIF20" s="281"/>
      <c r="BIG20" s="281"/>
      <c r="BIH20" s="281"/>
      <c r="BII20" s="281"/>
      <c r="BIJ20" s="281"/>
      <c r="BIK20" s="281"/>
      <c r="BIL20" s="281"/>
      <c r="BIM20" s="281"/>
      <c r="BIN20" s="281"/>
      <c r="BIO20" s="281"/>
      <c r="BIP20" s="281"/>
      <c r="BIQ20" s="281"/>
      <c r="BIR20" s="281"/>
      <c r="BIS20" s="281"/>
      <c r="BIT20" s="281"/>
      <c r="BIU20" s="281"/>
      <c r="BIV20" s="281"/>
      <c r="BIW20" s="281"/>
      <c r="BIX20" s="281"/>
      <c r="BIY20" s="281"/>
      <c r="BIZ20" s="281"/>
      <c r="BJA20" s="281"/>
      <c r="BJB20" s="281"/>
      <c r="BJC20" s="281"/>
      <c r="BJD20" s="281"/>
      <c r="BJE20" s="281"/>
      <c r="BJF20" s="281"/>
      <c r="BJG20" s="281"/>
      <c r="BJH20" s="281"/>
      <c r="BJI20" s="281"/>
      <c r="BJJ20" s="281"/>
      <c r="BJK20" s="281"/>
      <c r="BJL20" s="281"/>
      <c r="BJM20" s="281"/>
      <c r="BJN20" s="281"/>
      <c r="BJO20" s="281"/>
      <c r="BJP20" s="281"/>
      <c r="BJQ20" s="281"/>
      <c r="BJR20" s="281"/>
      <c r="BJS20" s="281"/>
      <c r="BJT20" s="281"/>
      <c r="BJU20" s="281"/>
      <c r="BJV20" s="281"/>
      <c r="BJW20" s="281"/>
      <c r="BJX20" s="281"/>
      <c r="BJY20" s="281"/>
      <c r="BJZ20" s="281"/>
      <c r="BKA20" s="281"/>
      <c r="BKB20" s="281"/>
      <c r="BKC20" s="281"/>
      <c r="BKD20" s="281"/>
      <c r="BKE20" s="281"/>
      <c r="BKF20" s="281"/>
      <c r="BKG20" s="281"/>
      <c r="BKH20" s="281"/>
      <c r="BKI20" s="281"/>
      <c r="BKJ20" s="281"/>
      <c r="BKK20" s="281"/>
      <c r="BKL20" s="281"/>
      <c r="BKM20" s="281"/>
      <c r="BKN20" s="281"/>
      <c r="BKO20" s="281"/>
      <c r="BKP20" s="281"/>
      <c r="BKQ20" s="281"/>
      <c r="BKR20" s="281"/>
      <c r="BKS20" s="281"/>
      <c r="BKT20" s="281"/>
      <c r="BKU20" s="281"/>
      <c r="BKV20" s="281"/>
      <c r="BKW20" s="281"/>
      <c r="BKX20" s="281"/>
      <c r="BKY20" s="281"/>
      <c r="BKZ20" s="281"/>
      <c r="BLA20" s="281"/>
      <c r="BLB20" s="281"/>
      <c r="BLC20" s="281"/>
      <c r="BLD20" s="281"/>
      <c r="BLE20" s="281"/>
      <c r="BLF20" s="281"/>
      <c r="BLG20" s="281"/>
      <c r="BLH20" s="281"/>
      <c r="BLI20" s="281"/>
      <c r="BLJ20" s="281"/>
      <c r="BLK20" s="281"/>
      <c r="BLL20" s="281"/>
      <c r="BLM20" s="281"/>
      <c r="BLN20" s="281"/>
      <c r="BLO20" s="281"/>
      <c r="BLP20" s="281"/>
      <c r="BLQ20" s="281"/>
      <c r="BLR20" s="281"/>
      <c r="BLS20" s="281"/>
      <c r="BLT20" s="281"/>
      <c r="BLU20" s="281"/>
      <c r="BLV20" s="281"/>
      <c r="BLW20" s="281"/>
      <c r="BLX20" s="281"/>
      <c r="BLY20" s="281"/>
      <c r="BLZ20" s="281"/>
      <c r="BMA20" s="281"/>
      <c r="BMB20" s="281"/>
      <c r="BMC20" s="281"/>
      <c r="BMD20" s="281"/>
      <c r="BME20" s="281"/>
      <c r="BMF20" s="281"/>
      <c r="BMG20" s="281"/>
      <c r="BMH20" s="281"/>
      <c r="BMI20" s="281"/>
      <c r="BMJ20" s="281"/>
      <c r="BMK20" s="281"/>
      <c r="BML20" s="281"/>
      <c r="BMM20" s="281"/>
      <c r="BMN20" s="281"/>
      <c r="BMO20" s="281"/>
      <c r="BMP20" s="281"/>
      <c r="BMQ20" s="281"/>
      <c r="BMR20" s="281"/>
      <c r="BMS20" s="281"/>
      <c r="BMT20" s="281"/>
      <c r="BMU20" s="281"/>
      <c r="BMV20" s="281"/>
      <c r="BMW20" s="281"/>
      <c r="BMX20" s="281"/>
      <c r="BMY20" s="281"/>
      <c r="BMZ20" s="281"/>
      <c r="BNA20" s="281"/>
      <c r="BNB20" s="281"/>
      <c r="BNC20" s="281"/>
      <c r="BND20" s="281"/>
      <c r="BNE20" s="281"/>
      <c r="BNF20" s="281"/>
      <c r="BNG20" s="281"/>
      <c r="BNH20" s="281"/>
      <c r="BNI20" s="281"/>
      <c r="BNJ20" s="281"/>
      <c r="BNK20" s="281"/>
      <c r="BNL20" s="281"/>
      <c r="BNM20" s="281"/>
      <c r="BNN20" s="281"/>
      <c r="BNO20" s="281"/>
      <c r="BNP20" s="281"/>
      <c r="BNQ20" s="281"/>
      <c r="BNR20" s="281"/>
      <c r="BNS20" s="281"/>
      <c r="BNT20" s="281"/>
      <c r="BNU20" s="281"/>
      <c r="BNV20" s="281"/>
      <c r="BNW20" s="281"/>
      <c r="BNX20" s="281"/>
      <c r="BNY20" s="281"/>
      <c r="BNZ20" s="281"/>
      <c r="BOA20" s="281"/>
      <c r="BOB20" s="281"/>
      <c r="BOC20" s="281"/>
      <c r="BOD20" s="281"/>
      <c r="BOE20" s="281"/>
      <c r="BOF20" s="281"/>
      <c r="BOG20" s="281"/>
      <c r="BOH20" s="281"/>
      <c r="BOI20" s="281"/>
      <c r="BOJ20" s="281"/>
      <c r="BOK20" s="281"/>
      <c r="BOL20" s="281"/>
      <c r="BOM20" s="281"/>
      <c r="BON20" s="281"/>
      <c r="BOO20" s="281"/>
      <c r="BOP20" s="281"/>
      <c r="BOQ20" s="281"/>
      <c r="BOR20" s="281"/>
      <c r="BOS20" s="281"/>
      <c r="BOT20" s="281"/>
      <c r="BOU20" s="281"/>
      <c r="BOV20" s="281"/>
      <c r="BOW20" s="281"/>
      <c r="BOX20" s="281"/>
      <c r="BOY20" s="281"/>
      <c r="BOZ20" s="281"/>
      <c r="BPA20" s="281"/>
      <c r="BPB20" s="281"/>
      <c r="BPC20" s="281"/>
      <c r="BPD20" s="281"/>
      <c r="BPE20" s="281"/>
      <c r="BPF20" s="281"/>
      <c r="BPG20" s="281"/>
      <c r="BPH20" s="281"/>
      <c r="BPI20" s="281"/>
      <c r="BPJ20" s="281"/>
      <c r="BPK20" s="281"/>
      <c r="BPL20" s="281"/>
      <c r="BPM20" s="281"/>
      <c r="BPN20" s="281"/>
      <c r="BPO20" s="281"/>
      <c r="BPP20" s="281"/>
      <c r="BPQ20" s="281"/>
      <c r="BPR20" s="281"/>
      <c r="BPS20" s="281"/>
      <c r="BPT20" s="281"/>
      <c r="BPU20" s="281"/>
      <c r="BPV20" s="281"/>
      <c r="BPW20" s="281"/>
      <c r="BPX20" s="281"/>
      <c r="BPY20" s="281"/>
      <c r="BPZ20" s="281"/>
      <c r="BQA20" s="281"/>
      <c r="BQB20" s="281"/>
      <c r="BQC20" s="281"/>
      <c r="BQD20" s="281"/>
      <c r="BQE20" s="281"/>
      <c r="BQF20" s="281"/>
      <c r="BQG20" s="281"/>
      <c r="BQH20" s="281"/>
      <c r="BQI20" s="281"/>
      <c r="BQJ20" s="281"/>
      <c r="BQK20" s="281"/>
      <c r="BQL20" s="281"/>
      <c r="BQM20" s="281"/>
      <c r="BQN20" s="281"/>
      <c r="BQO20" s="281"/>
      <c r="BQP20" s="281"/>
      <c r="BQQ20" s="281"/>
      <c r="BQR20" s="281"/>
      <c r="BQS20" s="281"/>
      <c r="BQT20" s="281"/>
      <c r="BQU20" s="281"/>
      <c r="BQV20" s="281"/>
      <c r="BQW20" s="281"/>
      <c r="BQX20" s="281"/>
      <c r="BQY20" s="281"/>
      <c r="BQZ20" s="281"/>
      <c r="BRA20" s="281"/>
      <c r="BRB20" s="281"/>
      <c r="BRC20" s="281"/>
      <c r="BRD20" s="281"/>
      <c r="BRE20" s="281"/>
      <c r="BRF20" s="281"/>
      <c r="BRG20" s="281"/>
      <c r="BRH20" s="281"/>
      <c r="BRI20" s="281"/>
      <c r="BRJ20" s="281"/>
      <c r="BRK20" s="281"/>
      <c r="BRL20" s="281"/>
      <c r="BRM20" s="281"/>
      <c r="BRN20" s="281"/>
      <c r="BRO20" s="281"/>
      <c r="BRP20" s="281"/>
      <c r="BRQ20" s="281"/>
      <c r="BRR20" s="281"/>
      <c r="BRS20" s="281"/>
      <c r="BRT20" s="281"/>
      <c r="BRU20" s="281"/>
      <c r="BRV20" s="281"/>
      <c r="BRW20" s="281"/>
      <c r="BRX20" s="281"/>
      <c r="BRY20" s="281"/>
      <c r="BRZ20" s="281"/>
      <c r="BSA20" s="281"/>
      <c r="BSB20" s="281"/>
      <c r="BSC20" s="281"/>
      <c r="BSD20" s="281"/>
      <c r="BSE20" s="281"/>
      <c r="BSF20" s="281"/>
      <c r="BSG20" s="281"/>
      <c r="BSH20" s="281"/>
      <c r="BSI20" s="281"/>
      <c r="BSJ20" s="281"/>
      <c r="BSK20" s="281"/>
      <c r="BSL20" s="281"/>
      <c r="BSM20" s="281"/>
      <c r="BSN20" s="281"/>
      <c r="BSO20" s="281"/>
      <c r="BSP20" s="281"/>
      <c r="BSQ20" s="281"/>
      <c r="BSR20" s="281"/>
      <c r="BSS20" s="281"/>
      <c r="BST20" s="281"/>
      <c r="BSU20" s="281"/>
      <c r="BSV20" s="281"/>
      <c r="BSW20" s="281"/>
      <c r="BSX20" s="281"/>
      <c r="BSY20" s="281"/>
      <c r="BSZ20" s="281"/>
      <c r="BTA20" s="281"/>
      <c r="BTB20" s="281"/>
      <c r="BTC20" s="281"/>
      <c r="BTD20" s="281"/>
      <c r="BTE20" s="281"/>
      <c r="BTF20" s="281"/>
      <c r="BTG20" s="281"/>
      <c r="BTH20" s="281"/>
      <c r="BTI20" s="281"/>
      <c r="BTJ20" s="281"/>
      <c r="BTK20" s="281"/>
      <c r="BTL20" s="281"/>
      <c r="BTM20" s="281"/>
      <c r="BTN20" s="281"/>
      <c r="BTO20" s="281"/>
      <c r="BTP20" s="281"/>
      <c r="BTQ20" s="281"/>
      <c r="BTR20" s="281"/>
      <c r="BTS20" s="281"/>
      <c r="BTT20" s="281"/>
      <c r="BTU20" s="281"/>
      <c r="BTV20" s="281"/>
      <c r="BTW20" s="281"/>
      <c r="BTX20" s="281"/>
      <c r="BTY20" s="281"/>
      <c r="BTZ20" s="281"/>
      <c r="BUA20" s="281"/>
      <c r="BUB20" s="281"/>
      <c r="BUC20" s="281"/>
      <c r="BUD20" s="281"/>
      <c r="BUE20" s="281"/>
      <c r="BUF20" s="281"/>
      <c r="BUG20" s="281"/>
      <c r="BUH20" s="281"/>
      <c r="BUI20" s="281"/>
      <c r="BUJ20" s="281"/>
      <c r="BUK20" s="281"/>
      <c r="BUL20" s="281"/>
      <c r="BUM20" s="281"/>
      <c r="BUN20" s="281"/>
      <c r="BUO20" s="281"/>
      <c r="BUP20" s="281"/>
      <c r="BUQ20" s="281"/>
      <c r="BUR20" s="281"/>
      <c r="BUS20" s="281"/>
      <c r="BUT20" s="281"/>
      <c r="BUU20" s="281"/>
      <c r="BUV20" s="281"/>
      <c r="BUW20" s="281"/>
      <c r="BUX20" s="281"/>
      <c r="BUY20" s="281"/>
      <c r="BUZ20" s="281"/>
      <c r="BVA20" s="281"/>
      <c r="BVB20" s="281"/>
      <c r="BVC20" s="281"/>
      <c r="BVD20" s="281"/>
      <c r="BVE20" s="281"/>
      <c r="BVF20" s="281"/>
      <c r="BVG20" s="281"/>
      <c r="BVH20" s="281"/>
      <c r="BVI20" s="281"/>
      <c r="BVJ20" s="281"/>
      <c r="BVK20" s="281"/>
      <c r="BVL20" s="281"/>
      <c r="BVM20" s="281"/>
      <c r="BVN20" s="281"/>
      <c r="BVO20" s="281"/>
      <c r="BVP20" s="281"/>
      <c r="BVQ20" s="281"/>
      <c r="BVR20" s="281"/>
      <c r="BVS20" s="281"/>
      <c r="BVT20" s="281"/>
      <c r="BVU20" s="281"/>
      <c r="BVV20" s="281"/>
      <c r="BVW20" s="281"/>
      <c r="BVX20" s="281"/>
      <c r="BVY20" s="281"/>
      <c r="BVZ20" s="281"/>
      <c r="BWA20" s="281"/>
      <c r="BWB20" s="281"/>
      <c r="BWC20" s="281"/>
      <c r="BWD20" s="281"/>
      <c r="BWE20" s="281"/>
      <c r="BWF20" s="281"/>
      <c r="BWG20" s="281"/>
      <c r="BWH20" s="281"/>
      <c r="BWI20" s="281"/>
      <c r="BWJ20" s="281"/>
      <c r="BWK20" s="281"/>
      <c r="BWL20" s="281"/>
      <c r="BWM20" s="281"/>
      <c r="BWN20" s="281"/>
      <c r="BWO20" s="281"/>
      <c r="BWP20" s="281"/>
      <c r="BWQ20" s="281"/>
      <c r="BWR20" s="281"/>
      <c r="BWS20" s="281"/>
      <c r="BWT20" s="281"/>
      <c r="BWU20" s="281"/>
      <c r="BWV20" s="281"/>
      <c r="BWW20" s="281"/>
      <c r="BWX20" s="281"/>
      <c r="BWY20" s="281"/>
      <c r="BWZ20" s="281"/>
      <c r="BXA20" s="281"/>
      <c r="BXB20" s="281"/>
      <c r="BXC20" s="281"/>
      <c r="BXD20" s="281"/>
      <c r="BXE20" s="281"/>
      <c r="BXF20" s="281"/>
      <c r="BXG20" s="281"/>
      <c r="BXH20" s="281"/>
      <c r="BXI20" s="281"/>
      <c r="BXJ20" s="281"/>
      <c r="BXK20" s="281"/>
      <c r="BXL20" s="281"/>
      <c r="BXM20" s="281"/>
      <c r="BXN20" s="281"/>
      <c r="BXO20" s="281"/>
      <c r="BXP20" s="281"/>
      <c r="BXQ20" s="281"/>
      <c r="BXR20" s="281"/>
      <c r="BXS20" s="281"/>
      <c r="BXT20" s="281"/>
      <c r="BXU20" s="281"/>
      <c r="BXV20" s="281"/>
      <c r="BXW20" s="281"/>
      <c r="BXX20" s="281"/>
      <c r="BXY20" s="281"/>
      <c r="BXZ20" s="281"/>
      <c r="BYA20" s="281"/>
      <c r="BYB20" s="281"/>
      <c r="BYC20" s="281"/>
      <c r="BYD20" s="281"/>
      <c r="BYE20" s="281"/>
      <c r="BYF20" s="281"/>
      <c r="BYG20" s="281"/>
      <c r="BYH20" s="281"/>
      <c r="BYI20" s="281"/>
      <c r="BYJ20" s="281"/>
      <c r="BYK20" s="281"/>
      <c r="BYL20" s="281"/>
      <c r="BYM20" s="281"/>
      <c r="BYN20" s="281"/>
      <c r="BYO20" s="281"/>
      <c r="BYP20" s="281"/>
      <c r="BYQ20" s="281"/>
      <c r="BYR20" s="281"/>
      <c r="BYS20" s="281"/>
      <c r="BYT20" s="281"/>
      <c r="BYU20" s="281"/>
      <c r="BYV20" s="281"/>
      <c r="BYW20" s="281"/>
      <c r="BYX20" s="281"/>
      <c r="BYY20" s="281"/>
      <c r="BYZ20" s="281"/>
      <c r="BZA20" s="281"/>
      <c r="BZB20" s="281"/>
      <c r="BZC20" s="281"/>
      <c r="BZD20" s="281"/>
      <c r="BZE20" s="281"/>
      <c r="BZF20" s="281"/>
      <c r="BZG20" s="281"/>
      <c r="BZH20" s="281"/>
      <c r="BZI20" s="281"/>
      <c r="BZJ20" s="281"/>
      <c r="BZK20" s="281"/>
      <c r="BZL20" s="281"/>
      <c r="BZM20" s="281"/>
      <c r="BZN20" s="281"/>
      <c r="BZO20" s="281"/>
      <c r="BZP20" s="281"/>
      <c r="BZQ20" s="281"/>
      <c r="BZR20" s="281"/>
      <c r="BZS20" s="281"/>
      <c r="BZT20" s="281"/>
      <c r="BZU20" s="281"/>
      <c r="BZV20" s="281"/>
      <c r="BZW20" s="281"/>
      <c r="BZX20" s="281"/>
      <c r="BZY20" s="281"/>
      <c r="BZZ20" s="281"/>
      <c r="CAA20" s="281"/>
      <c r="CAB20" s="281"/>
      <c r="CAC20" s="281"/>
      <c r="CAD20" s="281"/>
      <c r="CAE20" s="281"/>
      <c r="CAF20" s="281"/>
      <c r="CAG20" s="281"/>
      <c r="CAH20" s="281"/>
      <c r="CAI20" s="281"/>
      <c r="CAJ20" s="281"/>
      <c r="CAK20" s="281"/>
      <c r="CAL20" s="281"/>
      <c r="CAM20" s="281"/>
      <c r="CAN20" s="281"/>
      <c r="CAO20" s="281"/>
      <c r="CAP20" s="281"/>
      <c r="CAQ20" s="281"/>
      <c r="CAR20" s="281"/>
      <c r="CAS20" s="281"/>
      <c r="CAT20" s="281"/>
      <c r="CAU20" s="281"/>
      <c r="CAV20" s="281"/>
      <c r="CAW20" s="281"/>
      <c r="CAX20" s="281"/>
      <c r="CAY20" s="281"/>
      <c r="CAZ20" s="281"/>
      <c r="CBA20" s="281"/>
      <c r="CBB20" s="281"/>
      <c r="CBC20" s="281"/>
      <c r="CBD20" s="281"/>
      <c r="CBE20" s="281"/>
      <c r="CBF20" s="281"/>
      <c r="CBG20" s="281"/>
      <c r="CBH20" s="281"/>
      <c r="CBI20" s="281"/>
      <c r="CBJ20" s="281"/>
      <c r="CBK20" s="281"/>
      <c r="CBL20" s="281"/>
      <c r="CBM20" s="281"/>
      <c r="CBN20" s="281"/>
      <c r="CBO20" s="281"/>
      <c r="CBP20" s="281"/>
      <c r="CBQ20" s="281"/>
      <c r="CBR20" s="281"/>
      <c r="CBS20" s="281"/>
      <c r="CBT20" s="281"/>
      <c r="CBU20" s="281"/>
      <c r="CBV20" s="281"/>
      <c r="CBW20" s="281"/>
      <c r="CBX20" s="281"/>
      <c r="CBY20" s="281"/>
      <c r="CBZ20" s="281"/>
      <c r="CCA20" s="281"/>
      <c r="CCB20" s="281"/>
      <c r="CCC20" s="281"/>
      <c r="CCD20" s="281"/>
      <c r="CCE20" s="281"/>
      <c r="CCF20" s="281"/>
      <c r="CCG20" s="281"/>
      <c r="CCH20" s="281"/>
      <c r="CCI20" s="281"/>
      <c r="CCJ20" s="281"/>
      <c r="CCK20" s="281"/>
      <c r="CCL20" s="281"/>
      <c r="CCM20" s="281"/>
      <c r="CCN20" s="281"/>
      <c r="CCO20" s="281"/>
      <c r="CCP20" s="281"/>
      <c r="CCQ20" s="281"/>
      <c r="CCR20" s="281"/>
      <c r="CCS20" s="281"/>
      <c r="CCT20" s="281"/>
      <c r="CCU20" s="281"/>
      <c r="CCV20" s="281"/>
      <c r="CCW20" s="281"/>
      <c r="CCX20" s="281"/>
      <c r="CCY20" s="281"/>
      <c r="CCZ20" s="281"/>
      <c r="CDA20" s="281"/>
      <c r="CDB20" s="281"/>
      <c r="CDC20" s="281"/>
      <c r="CDD20" s="281"/>
      <c r="CDE20" s="281"/>
      <c r="CDF20" s="281"/>
      <c r="CDG20" s="281"/>
      <c r="CDH20" s="281"/>
      <c r="CDI20" s="281"/>
      <c r="CDJ20" s="281"/>
      <c r="CDK20" s="281"/>
      <c r="CDL20" s="281"/>
      <c r="CDM20" s="281"/>
      <c r="CDN20" s="281"/>
      <c r="CDO20" s="281"/>
      <c r="CDP20" s="281"/>
      <c r="CDQ20" s="281"/>
      <c r="CDR20" s="281"/>
      <c r="CDS20" s="281"/>
      <c r="CDT20" s="281"/>
      <c r="CDU20" s="281"/>
      <c r="CDV20" s="281"/>
      <c r="CDW20" s="281"/>
      <c r="CDX20" s="281"/>
      <c r="CDY20" s="281"/>
      <c r="CDZ20" s="281"/>
      <c r="CEA20" s="281"/>
      <c r="CEB20" s="281"/>
      <c r="CEC20" s="281"/>
      <c r="CED20" s="281"/>
      <c r="CEE20" s="281"/>
      <c r="CEF20" s="281"/>
      <c r="CEG20" s="281"/>
      <c r="CEH20" s="281"/>
      <c r="CEI20" s="281"/>
      <c r="CEJ20" s="281"/>
      <c r="CEK20" s="281"/>
      <c r="CEL20" s="281"/>
      <c r="CEM20" s="281"/>
      <c r="CEN20" s="281"/>
      <c r="CEO20" s="281"/>
      <c r="CEP20" s="281"/>
      <c r="CEQ20" s="281"/>
      <c r="CER20" s="281"/>
      <c r="CES20" s="281"/>
      <c r="CET20" s="281"/>
      <c r="CEU20" s="281"/>
      <c r="CEV20" s="281"/>
      <c r="CEW20" s="281"/>
      <c r="CEX20" s="281"/>
      <c r="CEY20" s="281"/>
      <c r="CEZ20" s="281"/>
      <c r="CFA20" s="281"/>
      <c r="CFB20" s="281"/>
      <c r="CFC20" s="281"/>
      <c r="CFD20" s="281"/>
      <c r="CFE20" s="281"/>
      <c r="CFF20" s="281"/>
      <c r="CFG20" s="281"/>
      <c r="CFH20" s="281"/>
      <c r="CFI20" s="281"/>
      <c r="CFJ20" s="281"/>
      <c r="CFK20" s="281"/>
      <c r="CFL20" s="281"/>
      <c r="CFM20" s="281"/>
      <c r="CFN20" s="281"/>
      <c r="CFO20" s="281"/>
      <c r="CFP20" s="281"/>
      <c r="CFQ20" s="281"/>
      <c r="CFR20" s="281"/>
      <c r="CFS20" s="281"/>
      <c r="CFT20" s="281"/>
      <c r="CFU20" s="281"/>
      <c r="CFV20" s="281"/>
      <c r="CFW20" s="281"/>
      <c r="CFX20" s="281"/>
      <c r="CFY20" s="281"/>
      <c r="CFZ20" s="281"/>
      <c r="CGA20" s="281"/>
      <c r="CGB20" s="281"/>
      <c r="CGC20" s="281"/>
      <c r="CGD20" s="281"/>
      <c r="CGE20" s="281"/>
      <c r="CGF20" s="281"/>
      <c r="CGG20" s="281"/>
      <c r="CGH20" s="281"/>
      <c r="CGI20" s="281"/>
      <c r="CGJ20" s="281"/>
      <c r="CGK20" s="281"/>
      <c r="CGL20" s="281"/>
      <c r="CGM20" s="281"/>
      <c r="CGN20" s="281"/>
      <c r="CGO20" s="281"/>
      <c r="CGP20" s="281"/>
      <c r="CGQ20" s="281"/>
      <c r="CGR20" s="281"/>
      <c r="CGS20" s="281"/>
      <c r="CGT20" s="281"/>
      <c r="CGU20" s="281"/>
      <c r="CGV20" s="281"/>
      <c r="CGW20" s="281"/>
      <c r="CGX20" s="281"/>
      <c r="CGY20" s="281"/>
      <c r="CGZ20" s="281"/>
      <c r="CHA20" s="281"/>
      <c r="CHB20" s="281"/>
      <c r="CHC20" s="281"/>
      <c r="CHD20" s="281"/>
      <c r="CHE20" s="281"/>
      <c r="CHF20" s="281"/>
      <c r="CHG20" s="281"/>
      <c r="CHH20" s="281"/>
      <c r="CHI20" s="281"/>
      <c r="CHJ20" s="281"/>
      <c r="CHK20" s="281"/>
      <c r="CHL20" s="281"/>
      <c r="CHM20" s="281"/>
      <c r="CHN20" s="281"/>
      <c r="CHO20" s="281"/>
      <c r="CHP20" s="281"/>
      <c r="CHQ20" s="281"/>
      <c r="CHR20" s="281"/>
      <c r="CHS20" s="281"/>
      <c r="CHT20" s="281"/>
      <c r="CHU20" s="281"/>
      <c r="CHV20" s="281"/>
      <c r="CHW20" s="281"/>
      <c r="CHX20" s="281"/>
      <c r="CHY20" s="281"/>
      <c r="CHZ20" s="281"/>
      <c r="CIA20" s="281"/>
      <c r="CIB20" s="281"/>
      <c r="CIC20" s="281"/>
      <c r="CID20" s="281"/>
      <c r="CIE20" s="281"/>
      <c r="CIF20" s="281"/>
      <c r="CIG20" s="281"/>
      <c r="CIH20" s="281"/>
      <c r="CII20" s="281"/>
      <c r="CIJ20" s="281"/>
      <c r="CIK20" s="281"/>
      <c r="CIL20" s="281"/>
      <c r="CIM20" s="281"/>
      <c r="CIN20" s="281"/>
      <c r="CIO20" s="281"/>
      <c r="CIP20" s="281"/>
      <c r="CIQ20" s="281"/>
      <c r="CIR20" s="281"/>
      <c r="CIS20" s="281"/>
      <c r="CIT20" s="281"/>
      <c r="CIU20" s="281"/>
      <c r="CIV20" s="281"/>
      <c r="CIW20" s="281"/>
      <c r="CIX20" s="281"/>
      <c r="CIY20" s="281"/>
      <c r="CIZ20" s="281"/>
      <c r="CJA20" s="281"/>
      <c r="CJB20" s="281"/>
      <c r="CJC20" s="281"/>
      <c r="CJD20" s="281"/>
      <c r="CJE20" s="281"/>
      <c r="CJF20" s="281"/>
      <c r="CJG20" s="281"/>
      <c r="CJH20" s="281"/>
      <c r="CJI20" s="281"/>
      <c r="CJJ20" s="281"/>
      <c r="CJK20" s="281"/>
      <c r="CJL20" s="281"/>
      <c r="CJM20" s="281"/>
      <c r="CJN20" s="281"/>
      <c r="CJO20" s="281"/>
      <c r="CJP20" s="281"/>
      <c r="CJQ20" s="281"/>
      <c r="CJR20" s="281"/>
      <c r="CJS20" s="281"/>
      <c r="CJT20" s="281"/>
      <c r="CJU20" s="281"/>
      <c r="CJV20" s="281"/>
      <c r="CJW20" s="281"/>
      <c r="CJX20" s="281"/>
      <c r="CJY20" s="281"/>
      <c r="CJZ20" s="281"/>
      <c r="CKA20" s="281"/>
      <c r="CKB20" s="281"/>
      <c r="CKC20" s="281"/>
      <c r="CKD20" s="281"/>
      <c r="CKE20" s="281"/>
      <c r="CKF20" s="281"/>
      <c r="CKG20" s="281"/>
      <c r="CKH20" s="281"/>
      <c r="CKI20" s="281"/>
      <c r="CKJ20" s="281"/>
      <c r="CKK20" s="281"/>
      <c r="CKL20" s="281"/>
      <c r="CKM20" s="281"/>
      <c r="CKN20" s="281"/>
      <c r="CKO20" s="281"/>
      <c r="CKP20" s="281"/>
      <c r="CKQ20" s="281"/>
      <c r="CKR20" s="281"/>
      <c r="CKS20" s="281"/>
      <c r="CKT20" s="281"/>
      <c r="CKU20" s="281"/>
      <c r="CKV20" s="281"/>
      <c r="CKW20" s="281"/>
      <c r="CKX20" s="281"/>
      <c r="CKY20" s="281"/>
      <c r="CKZ20" s="281"/>
      <c r="CLA20" s="281"/>
      <c r="CLB20" s="281"/>
      <c r="CLC20" s="281"/>
      <c r="CLD20" s="281"/>
      <c r="CLE20" s="281"/>
      <c r="CLF20" s="281"/>
      <c r="CLG20" s="281"/>
      <c r="CLH20" s="281"/>
      <c r="CLI20" s="281"/>
      <c r="CLJ20" s="281"/>
      <c r="CLK20" s="281"/>
      <c r="CLL20" s="281"/>
      <c r="CLM20" s="281"/>
      <c r="CLN20" s="281"/>
      <c r="CLO20" s="281"/>
      <c r="CLP20" s="281"/>
      <c r="CLQ20" s="281"/>
      <c r="CLR20" s="281"/>
      <c r="CLS20" s="281"/>
      <c r="CLT20" s="281"/>
      <c r="CLU20" s="281"/>
      <c r="CLV20" s="281"/>
      <c r="CLW20" s="281"/>
      <c r="CLX20" s="281"/>
      <c r="CLY20" s="281"/>
      <c r="CLZ20" s="281"/>
      <c r="CMA20" s="281"/>
      <c r="CMB20" s="281"/>
      <c r="CMC20" s="281"/>
      <c r="CMD20" s="281"/>
      <c r="CME20" s="281"/>
      <c r="CMF20" s="281"/>
      <c r="CMG20" s="281"/>
      <c r="CMH20" s="281"/>
      <c r="CMI20" s="281"/>
      <c r="CMJ20" s="281"/>
      <c r="CMK20" s="281"/>
      <c r="CML20" s="281"/>
      <c r="CMM20" s="281"/>
      <c r="CMN20" s="281"/>
      <c r="CMO20" s="281"/>
      <c r="CMP20" s="281"/>
      <c r="CMQ20" s="281"/>
      <c r="CMR20" s="281"/>
      <c r="CMS20" s="281"/>
      <c r="CMT20" s="281"/>
      <c r="CMU20" s="281"/>
      <c r="CMV20" s="281"/>
      <c r="CMW20" s="281"/>
      <c r="CMX20" s="281"/>
      <c r="CMY20" s="281"/>
      <c r="CMZ20" s="281"/>
      <c r="CNA20" s="281"/>
      <c r="CNB20" s="281"/>
      <c r="CNC20" s="281"/>
      <c r="CND20" s="281"/>
      <c r="CNE20" s="281"/>
      <c r="CNF20" s="281"/>
      <c r="CNG20" s="281"/>
      <c r="CNH20" s="281"/>
      <c r="CNI20" s="281"/>
      <c r="CNJ20" s="281"/>
      <c r="CNK20" s="281"/>
      <c r="CNL20" s="281"/>
      <c r="CNM20" s="281"/>
      <c r="CNN20" s="281"/>
      <c r="CNO20" s="281"/>
      <c r="CNP20" s="281"/>
      <c r="CNQ20" s="281"/>
      <c r="CNR20" s="281"/>
      <c r="CNS20" s="281"/>
      <c r="CNT20" s="281"/>
      <c r="CNU20" s="281"/>
      <c r="CNV20" s="281"/>
      <c r="CNW20" s="281"/>
      <c r="CNX20" s="281"/>
      <c r="CNY20" s="281"/>
      <c r="CNZ20" s="281"/>
      <c r="COA20" s="281"/>
      <c r="COB20" s="281"/>
      <c r="COC20" s="281"/>
      <c r="COD20" s="281"/>
      <c r="COE20" s="281"/>
      <c r="COF20" s="281"/>
      <c r="COG20" s="281"/>
      <c r="COH20" s="281"/>
      <c r="COI20" s="281"/>
      <c r="COJ20" s="281"/>
      <c r="COK20" s="281"/>
      <c r="COL20" s="281"/>
      <c r="COM20" s="281"/>
      <c r="CON20" s="281"/>
      <c r="COO20" s="281"/>
      <c r="COP20" s="281"/>
      <c r="COQ20" s="281"/>
      <c r="COR20" s="281"/>
      <c r="COS20" s="281"/>
      <c r="COT20" s="281"/>
      <c r="COU20" s="281"/>
      <c r="COV20" s="281"/>
      <c r="COW20" s="281"/>
      <c r="COX20" s="281"/>
      <c r="COY20" s="281"/>
      <c r="COZ20" s="281"/>
      <c r="CPA20" s="281"/>
      <c r="CPB20" s="281"/>
      <c r="CPC20" s="281"/>
      <c r="CPD20" s="281"/>
      <c r="CPE20" s="281"/>
      <c r="CPF20" s="281"/>
      <c r="CPG20" s="281"/>
      <c r="CPH20" s="281"/>
      <c r="CPI20" s="281"/>
      <c r="CPJ20" s="281"/>
      <c r="CPK20" s="281"/>
      <c r="CPL20" s="281"/>
      <c r="CPM20" s="281"/>
      <c r="CPN20" s="281"/>
      <c r="CPO20" s="281"/>
      <c r="CPP20" s="281"/>
      <c r="CPQ20" s="281"/>
      <c r="CPR20" s="281"/>
      <c r="CPS20" s="281"/>
      <c r="CPT20" s="281"/>
      <c r="CPU20" s="281"/>
      <c r="CPV20" s="281"/>
      <c r="CPW20" s="281"/>
      <c r="CPX20" s="281"/>
      <c r="CPY20" s="281"/>
      <c r="CPZ20" s="281"/>
      <c r="CQA20" s="281"/>
      <c r="CQB20" s="281"/>
      <c r="CQC20" s="281"/>
      <c r="CQD20" s="281"/>
      <c r="CQE20" s="281"/>
      <c r="CQF20" s="281"/>
      <c r="CQG20" s="281"/>
      <c r="CQH20" s="281"/>
      <c r="CQI20" s="281"/>
      <c r="CQJ20" s="281"/>
      <c r="CQK20" s="281"/>
      <c r="CQL20" s="281"/>
      <c r="CQM20" s="281"/>
      <c r="CQN20" s="281"/>
      <c r="CQO20" s="281"/>
      <c r="CQP20" s="281"/>
      <c r="CQQ20" s="281"/>
      <c r="CQR20" s="281"/>
      <c r="CQS20" s="281"/>
      <c r="CQT20" s="281"/>
      <c r="CQU20" s="281"/>
      <c r="CQV20" s="281"/>
      <c r="CQW20" s="281"/>
      <c r="CQX20" s="281"/>
      <c r="CQY20" s="281"/>
      <c r="CQZ20" s="281"/>
      <c r="CRA20" s="281"/>
      <c r="CRB20" s="281"/>
      <c r="CRC20" s="281"/>
      <c r="CRD20" s="281"/>
      <c r="CRE20" s="281"/>
      <c r="CRF20" s="281"/>
      <c r="CRG20" s="281"/>
      <c r="CRH20" s="281"/>
      <c r="CRI20" s="281"/>
      <c r="CRJ20" s="281"/>
      <c r="CRK20" s="281"/>
      <c r="CRL20" s="281"/>
      <c r="CRM20" s="281"/>
      <c r="CRN20" s="281"/>
      <c r="CRO20" s="281"/>
      <c r="CRP20" s="281"/>
      <c r="CRQ20" s="281"/>
      <c r="CRR20" s="281"/>
      <c r="CRS20" s="281"/>
      <c r="CRT20" s="281"/>
      <c r="CRU20" s="281"/>
      <c r="CRV20" s="281"/>
      <c r="CRW20" s="281"/>
      <c r="CRX20" s="281"/>
      <c r="CRY20" s="281"/>
      <c r="CRZ20" s="281"/>
      <c r="CSA20" s="281"/>
      <c r="CSB20" s="281"/>
      <c r="CSC20" s="281"/>
      <c r="CSD20" s="281"/>
      <c r="CSE20" s="281"/>
      <c r="CSF20" s="281"/>
      <c r="CSG20" s="281"/>
      <c r="CSH20" s="281"/>
      <c r="CSI20" s="281"/>
      <c r="CSJ20" s="281"/>
      <c r="CSK20" s="281"/>
      <c r="CSL20" s="281"/>
      <c r="CSM20" s="281"/>
      <c r="CSN20" s="281"/>
      <c r="CSO20" s="281"/>
      <c r="CSP20" s="281"/>
      <c r="CSQ20" s="281"/>
      <c r="CSR20" s="281"/>
      <c r="CSS20" s="281"/>
      <c r="CST20" s="281"/>
      <c r="CSU20" s="281"/>
      <c r="CSV20" s="281"/>
      <c r="CSW20" s="281"/>
      <c r="CSX20" s="281"/>
      <c r="CSY20" s="281"/>
      <c r="CSZ20" s="281"/>
      <c r="CTA20" s="281"/>
      <c r="CTB20" s="281"/>
      <c r="CTC20" s="281"/>
      <c r="CTD20" s="281"/>
      <c r="CTE20" s="281"/>
      <c r="CTF20" s="281"/>
      <c r="CTG20" s="281"/>
      <c r="CTH20" s="281"/>
      <c r="CTI20" s="281"/>
      <c r="CTJ20" s="281"/>
      <c r="CTK20" s="281"/>
      <c r="CTL20" s="281"/>
      <c r="CTM20" s="281"/>
      <c r="CTN20" s="281"/>
      <c r="CTO20" s="281"/>
      <c r="CTP20" s="281"/>
      <c r="CTQ20" s="281"/>
      <c r="CTR20" s="281"/>
      <c r="CTS20" s="281"/>
      <c r="CTT20" s="281"/>
      <c r="CTU20" s="281"/>
      <c r="CTV20" s="281"/>
      <c r="CTW20" s="281"/>
      <c r="CTX20" s="281"/>
      <c r="CTY20" s="281"/>
      <c r="CTZ20" s="281"/>
      <c r="CUA20" s="281"/>
      <c r="CUB20" s="281"/>
      <c r="CUC20" s="281"/>
      <c r="CUD20" s="281"/>
      <c r="CUE20" s="281"/>
      <c r="CUF20" s="281"/>
      <c r="CUG20" s="281"/>
      <c r="CUH20" s="281"/>
      <c r="CUI20" s="281"/>
      <c r="CUJ20" s="281"/>
      <c r="CUK20" s="281"/>
      <c r="CUL20" s="281"/>
      <c r="CUM20" s="281"/>
      <c r="CUN20" s="281"/>
      <c r="CUO20" s="281"/>
      <c r="CUP20" s="281"/>
      <c r="CUQ20" s="281"/>
      <c r="CUR20" s="281"/>
      <c r="CUS20" s="281"/>
      <c r="CUT20" s="281"/>
      <c r="CUU20" s="281"/>
      <c r="CUV20" s="281"/>
      <c r="CUW20" s="281"/>
      <c r="CUX20" s="281"/>
      <c r="CUY20" s="281"/>
      <c r="CUZ20" s="281"/>
      <c r="CVA20" s="281"/>
      <c r="CVB20" s="281"/>
      <c r="CVC20" s="281"/>
      <c r="CVD20" s="281"/>
      <c r="CVE20" s="281"/>
      <c r="CVF20" s="281"/>
      <c r="CVG20" s="281"/>
      <c r="CVH20" s="281"/>
      <c r="CVI20" s="281"/>
      <c r="CVJ20" s="281"/>
      <c r="CVK20" s="281"/>
      <c r="CVL20" s="281"/>
      <c r="CVM20" s="281"/>
      <c r="CVN20" s="281"/>
      <c r="CVO20" s="281"/>
      <c r="CVP20" s="281"/>
      <c r="CVQ20" s="281"/>
      <c r="CVR20" s="281"/>
      <c r="CVS20" s="281"/>
      <c r="CVT20" s="281"/>
      <c r="CVU20" s="281"/>
      <c r="CVV20" s="281"/>
      <c r="CVW20" s="281"/>
      <c r="CVX20" s="281"/>
      <c r="CVY20" s="281"/>
      <c r="CVZ20" s="281"/>
      <c r="CWA20" s="281"/>
      <c r="CWB20" s="281"/>
      <c r="CWC20" s="281"/>
      <c r="CWD20" s="281"/>
      <c r="CWE20" s="281"/>
      <c r="CWF20" s="281"/>
      <c r="CWG20" s="281"/>
      <c r="CWH20" s="281"/>
      <c r="CWI20" s="281"/>
      <c r="CWJ20" s="281"/>
      <c r="CWK20" s="281"/>
      <c r="CWL20" s="281"/>
      <c r="CWM20" s="281"/>
      <c r="CWN20" s="281"/>
      <c r="CWO20" s="281"/>
      <c r="CWP20" s="281"/>
      <c r="CWQ20" s="281"/>
      <c r="CWR20" s="281"/>
      <c r="CWS20" s="281"/>
      <c r="CWT20" s="281"/>
      <c r="CWU20" s="281"/>
      <c r="CWV20" s="281"/>
      <c r="CWW20" s="281"/>
      <c r="CWX20" s="281"/>
      <c r="CWY20" s="281"/>
      <c r="CWZ20" s="281"/>
      <c r="CXA20" s="281"/>
      <c r="CXB20" s="281"/>
      <c r="CXC20" s="281"/>
      <c r="CXD20" s="281"/>
      <c r="CXE20" s="281"/>
      <c r="CXF20" s="281"/>
      <c r="CXG20" s="281"/>
      <c r="CXH20" s="281"/>
      <c r="CXI20" s="281"/>
      <c r="CXJ20" s="281"/>
      <c r="CXK20" s="281"/>
      <c r="CXL20" s="281"/>
      <c r="CXM20" s="281"/>
      <c r="CXN20" s="281"/>
      <c r="CXO20" s="281"/>
      <c r="CXP20" s="281"/>
      <c r="CXQ20" s="281"/>
      <c r="CXR20" s="281"/>
      <c r="CXS20" s="281"/>
      <c r="CXT20" s="281"/>
      <c r="CXU20" s="281"/>
      <c r="CXV20" s="281"/>
      <c r="CXW20" s="281"/>
      <c r="CXX20" s="281"/>
      <c r="CXY20" s="281"/>
      <c r="CXZ20" s="281"/>
      <c r="CYA20" s="281"/>
      <c r="CYB20" s="281"/>
      <c r="CYC20" s="281"/>
      <c r="CYD20" s="281"/>
      <c r="CYE20" s="281"/>
      <c r="CYF20" s="281"/>
      <c r="CYG20" s="281"/>
      <c r="CYH20" s="281"/>
      <c r="CYI20" s="281"/>
      <c r="CYJ20" s="281"/>
      <c r="CYK20" s="281"/>
      <c r="CYL20" s="281"/>
      <c r="CYM20" s="281"/>
      <c r="CYN20" s="281"/>
      <c r="CYO20" s="281"/>
      <c r="CYP20" s="281"/>
      <c r="CYQ20" s="281"/>
      <c r="CYR20" s="281"/>
      <c r="CYS20" s="281"/>
      <c r="CYT20" s="281"/>
      <c r="CYU20" s="281"/>
      <c r="CYV20" s="281"/>
      <c r="CYW20" s="281"/>
      <c r="CYX20" s="281"/>
      <c r="CYY20" s="281"/>
      <c r="CYZ20" s="281"/>
      <c r="CZA20" s="281"/>
      <c r="CZB20" s="281"/>
      <c r="CZC20" s="281"/>
      <c r="CZD20" s="281"/>
      <c r="CZE20" s="281"/>
      <c r="CZF20" s="281"/>
      <c r="CZG20" s="281"/>
      <c r="CZH20" s="281"/>
      <c r="CZI20" s="281"/>
      <c r="CZJ20" s="281"/>
      <c r="CZK20" s="281"/>
      <c r="CZL20" s="281"/>
      <c r="CZM20" s="281"/>
      <c r="CZN20" s="281"/>
      <c r="CZO20" s="281"/>
      <c r="CZP20" s="281"/>
      <c r="CZQ20" s="281"/>
      <c r="CZR20" s="281"/>
      <c r="CZS20" s="281"/>
      <c r="CZT20" s="281"/>
      <c r="CZU20" s="281"/>
      <c r="CZV20" s="281"/>
      <c r="CZW20" s="281"/>
      <c r="CZX20" s="281"/>
      <c r="CZY20" s="281"/>
      <c r="CZZ20" s="281"/>
      <c r="DAA20" s="281"/>
      <c r="DAB20" s="281"/>
      <c r="DAC20" s="281"/>
      <c r="DAD20" s="281"/>
      <c r="DAE20" s="281"/>
      <c r="DAF20" s="281"/>
      <c r="DAG20" s="281"/>
      <c r="DAH20" s="281"/>
      <c r="DAI20" s="281"/>
      <c r="DAJ20" s="281"/>
      <c r="DAK20" s="281"/>
      <c r="DAL20" s="281"/>
      <c r="DAM20" s="281"/>
      <c r="DAN20" s="281"/>
      <c r="DAO20" s="281"/>
      <c r="DAP20" s="281"/>
      <c r="DAQ20" s="281"/>
      <c r="DAR20" s="281"/>
      <c r="DAS20" s="281"/>
      <c r="DAT20" s="281"/>
      <c r="DAU20" s="281"/>
      <c r="DAV20" s="281"/>
      <c r="DAW20" s="281"/>
      <c r="DAX20" s="281"/>
      <c r="DAY20" s="281"/>
      <c r="DAZ20" s="281"/>
      <c r="DBA20" s="281"/>
      <c r="DBB20" s="281"/>
      <c r="DBC20" s="281"/>
      <c r="DBD20" s="281"/>
      <c r="DBE20" s="281"/>
      <c r="DBF20" s="281"/>
      <c r="DBG20" s="281"/>
      <c r="DBH20" s="281"/>
      <c r="DBI20" s="281"/>
      <c r="DBJ20" s="281"/>
      <c r="DBK20" s="281"/>
      <c r="DBL20" s="281"/>
      <c r="DBM20" s="281"/>
      <c r="DBN20" s="281"/>
      <c r="DBO20" s="281"/>
      <c r="DBP20" s="281"/>
      <c r="DBQ20" s="281"/>
      <c r="DBR20" s="281"/>
      <c r="DBS20" s="281"/>
      <c r="DBT20" s="281"/>
      <c r="DBU20" s="281"/>
      <c r="DBV20" s="281"/>
      <c r="DBW20" s="281"/>
      <c r="DBX20" s="281"/>
      <c r="DBY20" s="281"/>
      <c r="DBZ20" s="281"/>
      <c r="DCA20" s="281"/>
      <c r="DCB20" s="281"/>
      <c r="DCC20" s="281"/>
      <c r="DCD20" s="281"/>
      <c r="DCE20" s="281"/>
      <c r="DCF20" s="281"/>
      <c r="DCG20" s="281"/>
      <c r="DCH20" s="281"/>
      <c r="DCI20" s="281"/>
      <c r="DCJ20" s="281"/>
      <c r="DCK20" s="281"/>
      <c r="DCL20" s="281"/>
      <c r="DCM20" s="281"/>
      <c r="DCN20" s="281"/>
      <c r="DCO20" s="281"/>
      <c r="DCP20" s="281"/>
      <c r="DCQ20" s="281"/>
      <c r="DCR20" s="281"/>
      <c r="DCS20" s="281"/>
      <c r="DCT20" s="281"/>
      <c r="DCU20" s="281"/>
      <c r="DCV20" s="281"/>
      <c r="DCW20" s="281"/>
      <c r="DCX20" s="281"/>
      <c r="DCY20" s="281"/>
      <c r="DCZ20" s="281"/>
      <c r="DDA20" s="281"/>
      <c r="DDB20" s="281"/>
      <c r="DDC20" s="281"/>
      <c r="DDD20" s="281"/>
      <c r="DDE20" s="281"/>
      <c r="DDF20" s="281"/>
      <c r="DDG20" s="281"/>
      <c r="DDH20" s="281"/>
      <c r="DDI20" s="281"/>
      <c r="DDJ20" s="281"/>
      <c r="DDK20" s="281"/>
      <c r="DDL20" s="281"/>
      <c r="DDM20" s="281"/>
      <c r="DDN20" s="281"/>
      <c r="DDO20" s="281"/>
      <c r="DDP20" s="281"/>
      <c r="DDQ20" s="281"/>
      <c r="DDR20" s="281"/>
      <c r="DDS20" s="281"/>
      <c r="DDT20" s="281"/>
      <c r="DDU20" s="281"/>
      <c r="DDV20" s="281"/>
      <c r="DDW20" s="281"/>
      <c r="DDX20" s="281"/>
      <c r="DDY20" s="281"/>
      <c r="DDZ20" s="281"/>
      <c r="DEA20" s="281"/>
      <c r="DEB20" s="281"/>
      <c r="DEC20" s="281"/>
      <c r="DED20" s="281"/>
      <c r="DEE20" s="281"/>
      <c r="DEF20" s="281"/>
      <c r="DEG20" s="281"/>
      <c r="DEH20" s="281"/>
      <c r="DEI20" s="281"/>
      <c r="DEJ20" s="281"/>
      <c r="DEK20" s="281"/>
      <c r="DEL20" s="281"/>
      <c r="DEM20" s="281"/>
      <c r="DEN20" s="281"/>
      <c r="DEO20" s="281"/>
      <c r="DEP20" s="281"/>
      <c r="DEQ20" s="281"/>
      <c r="DER20" s="281"/>
      <c r="DES20" s="281"/>
      <c r="DET20" s="281"/>
      <c r="DEU20" s="281"/>
      <c r="DEV20" s="281"/>
      <c r="DEW20" s="281"/>
      <c r="DEX20" s="281"/>
      <c r="DEY20" s="281"/>
      <c r="DEZ20" s="281"/>
      <c r="DFA20" s="281"/>
      <c r="DFB20" s="281"/>
      <c r="DFC20" s="281"/>
      <c r="DFD20" s="281"/>
      <c r="DFE20" s="281"/>
      <c r="DFF20" s="281"/>
      <c r="DFG20" s="281"/>
      <c r="DFH20" s="281"/>
      <c r="DFI20" s="281"/>
      <c r="DFJ20" s="281"/>
      <c r="DFK20" s="281"/>
      <c r="DFL20" s="281"/>
      <c r="DFM20" s="281"/>
      <c r="DFN20" s="281"/>
      <c r="DFO20" s="281"/>
      <c r="DFP20" s="281"/>
      <c r="DFQ20" s="281"/>
      <c r="DFR20" s="281"/>
      <c r="DFS20" s="281"/>
      <c r="DFT20" s="281"/>
      <c r="DFU20" s="281"/>
      <c r="DFV20" s="281"/>
      <c r="DFW20" s="281"/>
      <c r="DFX20" s="281"/>
      <c r="DFY20" s="281"/>
      <c r="DFZ20" s="281"/>
      <c r="DGA20" s="281"/>
      <c r="DGB20" s="281"/>
      <c r="DGC20" s="281"/>
      <c r="DGD20" s="281"/>
      <c r="DGE20" s="281"/>
      <c r="DGF20" s="281"/>
      <c r="DGG20" s="281"/>
      <c r="DGH20" s="281"/>
      <c r="DGI20" s="281"/>
      <c r="DGJ20" s="281"/>
      <c r="DGK20" s="281"/>
      <c r="DGL20" s="281"/>
      <c r="DGM20" s="281"/>
      <c r="DGN20" s="281"/>
      <c r="DGO20" s="281"/>
      <c r="DGP20" s="281"/>
      <c r="DGQ20" s="281"/>
      <c r="DGR20" s="281"/>
      <c r="DGS20" s="281"/>
      <c r="DGT20" s="281"/>
      <c r="DGU20" s="281"/>
      <c r="DGV20" s="281"/>
      <c r="DGW20" s="281"/>
      <c r="DGX20" s="281"/>
      <c r="DGY20" s="281"/>
      <c r="DGZ20" s="281"/>
      <c r="DHA20" s="281"/>
      <c r="DHB20" s="281"/>
      <c r="DHC20" s="281"/>
      <c r="DHD20" s="281"/>
      <c r="DHE20" s="281"/>
      <c r="DHF20" s="281"/>
      <c r="DHG20" s="281"/>
      <c r="DHH20" s="281"/>
      <c r="DHI20" s="281"/>
      <c r="DHJ20" s="281"/>
      <c r="DHK20" s="281"/>
      <c r="DHL20" s="281"/>
      <c r="DHM20" s="281"/>
      <c r="DHN20" s="281"/>
      <c r="DHO20" s="281"/>
      <c r="DHP20" s="281"/>
      <c r="DHQ20" s="281"/>
      <c r="DHR20" s="281"/>
      <c r="DHS20" s="281"/>
      <c r="DHT20" s="281"/>
      <c r="DHU20" s="281"/>
      <c r="DHV20" s="281"/>
      <c r="DHW20" s="281"/>
      <c r="DHX20" s="281"/>
      <c r="DHY20" s="281"/>
      <c r="DHZ20" s="281"/>
      <c r="DIA20" s="281"/>
      <c r="DIB20" s="281"/>
      <c r="DIC20" s="281"/>
      <c r="DID20" s="281"/>
      <c r="DIE20" s="281"/>
      <c r="DIF20" s="281"/>
      <c r="DIG20" s="281"/>
      <c r="DIH20" s="281"/>
      <c r="DII20" s="281"/>
      <c r="DIJ20" s="281"/>
      <c r="DIK20" s="281"/>
      <c r="DIL20" s="281"/>
      <c r="DIM20" s="281"/>
      <c r="DIN20" s="281"/>
      <c r="DIO20" s="281"/>
      <c r="DIP20" s="281"/>
      <c r="DIQ20" s="281"/>
      <c r="DIR20" s="281"/>
      <c r="DIS20" s="281"/>
      <c r="DIT20" s="281"/>
      <c r="DIU20" s="281"/>
      <c r="DIV20" s="281"/>
      <c r="DIW20" s="281"/>
      <c r="DIX20" s="281"/>
      <c r="DIY20" s="281"/>
      <c r="DIZ20" s="281"/>
      <c r="DJA20" s="281"/>
      <c r="DJB20" s="281"/>
      <c r="DJC20" s="281"/>
      <c r="DJD20" s="281"/>
      <c r="DJE20" s="281"/>
      <c r="DJF20" s="281"/>
      <c r="DJG20" s="281"/>
      <c r="DJH20" s="281"/>
      <c r="DJI20" s="281"/>
      <c r="DJJ20" s="281"/>
      <c r="DJK20" s="281"/>
      <c r="DJL20" s="281"/>
      <c r="DJM20" s="281"/>
      <c r="DJN20" s="281"/>
      <c r="DJO20" s="281"/>
      <c r="DJP20" s="281"/>
      <c r="DJQ20" s="281"/>
      <c r="DJR20" s="281"/>
      <c r="DJS20" s="281"/>
      <c r="DJT20" s="281"/>
      <c r="DJU20" s="281"/>
      <c r="DJV20" s="281"/>
      <c r="DJW20" s="281"/>
      <c r="DJX20" s="281"/>
      <c r="DJY20" s="281"/>
      <c r="DJZ20" s="281"/>
      <c r="DKA20" s="281"/>
      <c r="DKB20" s="281"/>
      <c r="DKC20" s="281"/>
      <c r="DKD20" s="281"/>
      <c r="DKE20" s="281"/>
      <c r="DKF20" s="281"/>
      <c r="DKG20" s="281"/>
      <c r="DKH20" s="281"/>
      <c r="DKI20" s="281"/>
      <c r="DKJ20" s="281"/>
      <c r="DKK20" s="281"/>
      <c r="DKL20" s="281"/>
      <c r="DKM20" s="281"/>
      <c r="DKN20" s="281"/>
      <c r="DKO20" s="281"/>
      <c r="DKP20" s="281"/>
      <c r="DKQ20" s="281"/>
      <c r="DKR20" s="281"/>
      <c r="DKS20" s="281"/>
      <c r="DKT20" s="281"/>
      <c r="DKU20" s="281"/>
      <c r="DKV20" s="281"/>
      <c r="DKW20" s="281"/>
      <c r="DKX20" s="281"/>
      <c r="DKY20" s="281"/>
      <c r="DKZ20" s="281"/>
      <c r="DLA20" s="281"/>
      <c r="DLB20" s="281"/>
      <c r="DLC20" s="281"/>
      <c r="DLD20" s="281"/>
      <c r="DLE20" s="281"/>
      <c r="DLF20" s="281"/>
      <c r="DLG20" s="281"/>
      <c r="DLH20" s="281"/>
      <c r="DLI20" s="281"/>
      <c r="DLJ20" s="281"/>
      <c r="DLK20" s="281"/>
      <c r="DLL20" s="281"/>
      <c r="DLM20" s="281"/>
      <c r="DLN20" s="281"/>
      <c r="DLO20" s="281"/>
      <c r="DLP20" s="281"/>
      <c r="DLQ20" s="281"/>
      <c r="DLR20" s="281"/>
      <c r="DLS20" s="281"/>
      <c r="DLT20" s="281"/>
      <c r="DLU20" s="281"/>
      <c r="DLV20" s="281"/>
      <c r="DLW20" s="281"/>
      <c r="DLX20" s="281"/>
      <c r="DLY20" s="281"/>
      <c r="DLZ20" s="281"/>
      <c r="DMA20" s="281"/>
      <c r="DMB20" s="281"/>
      <c r="DMC20" s="281"/>
      <c r="DMD20" s="281"/>
      <c r="DME20" s="281"/>
      <c r="DMF20" s="281"/>
      <c r="DMG20" s="281"/>
      <c r="DMH20" s="281"/>
      <c r="DMI20" s="281"/>
      <c r="DMJ20" s="281"/>
      <c r="DMK20" s="281"/>
      <c r="DML20" s="281"/>
      <c r="DMM20" s="281"/>
      <c r="DMN20" s="281"/>
      <c r="DMO20" s="281"/>
      <c r="DMP20" s="281"/>
      <c r="DMQ20" s="281"/>
      <c r="DMR20" s="281"/>
      <c r="DMS20" s="281"/>
      <c r="DMT20" s="281"/>
      <c r="DMU20" s="281"/>
      <c r="DMV20" s="281"/>
      <c r="DMW20" s="281"/>
      <c r="DMX20" s="281"/>
      <c r="DMY20" s="281"/>
      <c r="DMZ20" s="281"/>
      <c r="DNA20" s="281"/>
      <c r="DNB20" s="281"/>
      <c r="DNC20" s="281"/>
      <c r="DND20" s="281"/>
      <c r="DNE20" s="281"/>
      <c r="DNF20" s="281"/>
      <c r="DNG20" s="281"/>
      <c r="DNH20" s="281"/>
      <c r="DNI20" s="281"/>
      <c r="DNJ20" s="281"/>
      <c r="DNK20" s="281"/>
      <c r="DNL20" s="281"/>
      <c r="DNM20" s="281"/>
      <c r="DNN20" s="281"/>
      <c r="DNO20" s="281"/>
      <c r="DNP20" s="281"/>
      <c r="DNQ20" s="281"/>
      <c r="DNR20" s="281"/>
      <c r="DNS20" s="281"/>
      <c r="DNT20" s="281"/>
      <c r="DNU20" s="281"/>
      <c r="DNV20" s="281"/>
      <c r="DNW20" s="281"/>
      <c r="DNX20" s="281"/>
      <c r="DNY20" s="281"/>
      <c r="DNZ20" s="281"/>
      <c r="DOA20" s="281"/>
      <c r="DOB20" s="281"/>
      <c r="DOC20" s="281"/>
      <c r="DOD20" s="281"/>
      <c r="DOE20" s="281"/>
      <c r="DOF20" s="281"/>
      <c r="DOG20" s="281"/>
      <c r="DOH20" s="281"/>
      <c r="DOI20" s="281"/>
      <c r="DOJ20" s="281"/>
      <c r="DOK20" s="281"/>
      <c r="DOL20" s="281"/>
      <c r="DOM20" s="281"/>
      <c r="DON20" s="281"/>
      <c r="DOO20" s="281"/>
      <c r="DOP20" s="281"/>
      <c r="DOQ20" s="281"/>
      <c r="DOR20" s="281"/>
      <c r="DOS20" s="281"/>
      <c r="DOT20" s="281"/>
      <c r="DOU20" s="281"/>
      <c r="DOV20" s="281"/>
      <c r="DOW20" s="281"/>
      <c r="DOX20" s="281"/>
      <c r="DOY20" s="281"/>
      <c r="DOZ20" s="281"/>
      <c r="DPA20" s="281"/>
      <c r="DPB20" s="281"/>
      <c r="DPC20" s="281"/>
      <c r="DPD20" s="281"/>
      <c r="DPE20" s="281"/>
      <c r="DPF20" s="281"/>
      <c r="DPG20" s="281"/>
      <c r="DPH20" s="281"/>
      <c r="DPI20" s="281"/>
      <c r="DPJ20" s="281"/>
      <c r="DPK20" s="281"/>
      <c r="DPL20" s="281"/>
      <c r="DPM20" s="281"/>
      <c r="DPN20" s="281"/>
      <c r="DPO20" s="281"/>
      <c r="DPP20" s="281"/>
      <c r="DPQ20" s="281"/>
      <c r="DPR20" s="281"/>
      <c r="DPS20" s="281"/>
      <c r="DPT20" s="281"/>
      <c r="DPU20" s="281"/>
      <c r="DPV20" s="281"/>
      <c r="DPW20" s="281"/>
      <c r="DPX20" s="281"/>
      <c r="DPY20" s="281"/>
      <c r="DPZ20" s="281"/>
      <c r="DQA20" s="281"/>
      <c r="DQB20" s="281"/>
      <c r="DQC20" s="281"/>
      <c r="DQD20" s="281"/>
      <c r="DQE20" s="281"/>
      <c r="DQF20" s="281"/>
      <c r="DQG20" s="281"/>
      <c r="DQH20" s="281"/>
      <c r="DQI20" s="281"/>
      <c r="DQJ20" s="281"/>
      <c r="DQK20" s="281"/>
      <c r="DQL20" s="281"/>
      <c r="DQM20" s="281"/>
      <c r="DQN20" s="281"/>
      <c r="DQO20" s="281"/>
      <c r="DQP20" s="281"/>
      <c r="DQQ20" s="281"/>
      <c r="DQR20" s="281"/>
      <c r="DQS20" s="281"/>
      <c r="DQT20" s="281"/>
      <c r="DQU20" s="281"/>
      <c r="DQV20" s="281"/>
      <c r="DQW20" s="281"/>
      <c r="DQX20" s="281"/>
      <c r="DQY20" s="281"/>
      <c r="DQZ20" s="281"/>
      <c r="DRA20" s="281"/>
      <c r="DRB20" s="281"/>
      <c r="DRC20" s="281"/>
      <c r="DRD20" s="281"/>
      <c r="DRE20" s="281"/>
      <c r="DRF20" s="281"/>
      <c r="DRG20" s="281"/>
      <c r="DRH20" s="281"/>
      <c r="DRI20" s="281"/>
      <c r="DRJ20" s="281"/>
      <c r="DRK20" s="281"/>
      <c r="DRL20" s="281"/>
      <c r="DRM20" s="281"/>
      <c r="DRN20" s="281"/>
      <c r="DRO20" s="281"/>
      <c r="DRP20" s="281"/>
      <c r="DRQ20" s="281"/>
      <c r="DRR20" s="281"/>
      <c r="DRS20" s="281"/>
      <c r="DRT20" s="281"/>
      <c r="DRU20" s="281"/>
      <c r="DRV20" s="281"/>
      <c r="DRW20" s="281"/>
      <c r="DRX20" s="281"/>
      <c r="DRY20" s="281"/>
      <c r="DRZ20" s="281"/>
      <c r="DSA20" s="281"/>
      <c r="DSB20" s="281"/>
      <c r="DSC20" s="281"/>
      <c r="DSD20" s="281"/>
      <c r="DSE20" s="281"/>
      <c r="DSF20" s="281"/>
      <c r="DSG20" s="281"/>
      <c r="DSH20" s="281"/>
      <c r="DSI20" s="281"/>
      <c r="DSJ20" s="281"/>
      <c r="DSK20" s="281"/>
      <c r="DSL20" s="281"/>
      <c r="DSM20" s="281"/>
      <c r="DSN20" s="281"/>
      <c r="DSO20" s="281"/>
      <c r="DSP20" s="281"/>
      <c r="DSQ20" s="281"/>
      <c r="DSR20" s="281"/>
      <c r="DSS20" s="281"/>
      <c r="DST20" s="281"/>
      <c r="DSU20" s="281"/>
      <c r="DSV20" s="281"/>
      <c r="DSW20" s="281"/>
      <c r="DSX20" s="281"/>
      <c r="DSY20" s="281"/>
      <c r="DSZ20" s="281"/>
      <c r="DTA20" s="281"/>
      <c r="DTB20" s="281"/>
      <c r="DTC20" s="281"/>
      <c r="DTD20" s="281"/>
      <c r="DTE20" s="281"/>
      <c r="DTF20" s="281"/>
      <c r="DTG20" s="281"/>
      <c r="DTH20" s="281"/>
      <c r="DTI20" s="281"/>
      <c r="DTJ20" s="281"/>
      <c r="DTK20" s="281"/>
      <c r="DTL20" s="281"/>
      <c r="DTM20" s="281"/>
      <c r="DTN20" s="281"/>
      <c r="DTO20" s="281"/>
      <c r="DTP20" s="281"/>
      <c r="DTQ20" s="281"/>
      <c r="DTR20" s="281"/>
      <c r="DTS20" s="281"/>
      <c r="DTT20" s="281"/>
      <c r="DTU20" s="281"/>
      <c r="DTV20" s="281"/>
      <c r="DTW20" s="281"/>
      <c r="DTX20" s="281"/>
      <c r="DTY20" s="281"/>
      <c r="DTZ20" s="281"/>
      <c r="DUA20" s="281"/>
      <c r="DUB20" s="281"/>
      <c r="DUC20" s="281"/>
      <c r="DUD20" s="281"/>
      <c r="DUE20" s="281"/>
      <c r="DUF20" s="281"/>
      <c r="DUG20" s="281"/>
      <c r="DUH20" s="281"/>
      <c r="DUI20" s="281"/>
      <c r="DUJ20" s="281"/>
      <c r="DUK20" s="281"/>
      <c r="DUL20" s="281"/>
      <c r="DUM20" s="281"/>
      <c r="DUN20" s="281"/>
      <c r="DUO20" s="281"/>
      <c r="DUP20" s="281"/>
      <c r="DUQ20" s="281"/>
      <c r="DUR20" s="281"/>
      <c r="DUS20" s="281"/>
      <c r="DUT20" s="281"/>
      <c r="DUU20" s="281"/>
      <c r="DUV20" s="281"/>
      <c r="DUW20" s="281"/>
      <c r="DUX20" s="281"/>
      <c r="DUY20" s="281"/>
      <c r="DUZ20" s="281"/>
      <c r="DVA20" s="281"/>
      <c r="DVB20" s="281"/>
      <c r="DVC20" s="281"/>
      <c r="DVD20" s="281"/>
      <c r="DVE20" s="281"/>
      <c r="DVF20" s="281"/>
      <c r="DVG20" s="281"/>
      <c r="DVH20" s="281"/>
      <c r="DVI20" s="281"/>
      <c r="DVJ20" s="281"/>
      <c r="DVK20" s="281"/>
      <c r="DVL20" s="281"/>
      <c r="DVM20" s="281"/>
      <c r="DVN20" s="281"/>
      <c r="DVO20" s="281"/>
      <c r="DVP20" s="281"/>
      <c r="DVQ20" s="281"/>
      <c r="DVR20" s="281"/>
      <c r="DVS20" s="281"/>
      <c r="DVT20" s="281"/>
      <c r="DVU20" s="281"/>
      <c r="DVV20" s="281"/>
      <c r="DVW20" s="281"/>
      <c r="DVX20" s="281"/>
      <c r="DVY20" s="281"/>
      <c r="DVZ20" s="281"/>
      <c r="DWA20" s="281"/>
      <c r="DWB20" s="281"/>
      <c r="DWC20" s="281"/>
      <c r="DWD20" s="281"/>
      <c r="DWE20" s="281"/>
      <c r="DWF20" s="281"/>
      <c r="DWG20" s="281"/>
      <c r="DWH20" s="281"/>
      <c r="DWI20" s="281"/>
      <c r="DWJ20" s="281"/>
      <c r="DWK20" s="281"/>
      <c r="DWL20" s="281"/>
      <c r="DWM20" s="281"/>
      <c r="DWN20" s="281"/>
      <c r="DWO20" s="281"/>
      <c r="DWP20" s="281"/>
      <c r="DWQ20" s="281"/>
      <c r="DWR20" s="281"/>
      <c r="DWS20" s="281"/>
      <c r="DWT20" s="281"/>
      <c r="DWU20" s="281"/>
      <c r="DWV20" s="281"/>
      <c r="DWW20" s="281"/>
      <c r="DWX20" s="281"/>
      <c r="DWY20" s="281"/>
      <c r="DWZ20" s="281"/>
      <c r="DXA20" s="281"/>
      <c r="DXB20" s="281"/>
      <c r="DXC20" s="281"/>
      <c r="DXD20" s="281"/>
      <c r="DXE20" s="281"/>
      <c r="DXF20" s="281"/>
      <c r="DXG20" s="281"/>
      <c r="DXH20" s="281"/>
      <c r="DXI20" s="281"/>
      <c r="DXJ20" s="281"/>
      <c r="DXK20" s="281"/>
      <c r="DXL20" s="281"/>
      <c r="DXM20" s="281"/>
      <c r="DXN20" s="281"/>
      <c r="DXO20" s="281"/>
      <c r="DXP20" s="281"/>
      <c r="DXQ20" s="281"/>
      <c r="DXR20" s="281"/>
      <c r="DXS20" s="281"/>
      <c r="DXT20" s="281"/>
      <c r="DXU20" s="281"/>
      <c r="DXV20" s="281"/>
      <c r="DXW20" s="281"/>
      <c r="DXX20" s="281"/>
      <c r="DXY20" s="281"/>
      <c r="DXZ20" s="281"/>
      <c r="DYA20" s="281"/>
      <c r="DYB20" s="281"/>
      <c r="DYC20" s="281"/>
      <c r="DYD20" s="281"/>
      <c r="DYE20" s="281"/>
      <c r="DYF20" s="281"/>
      <c r="DYG20" s="281"/>
      <c r="DYH20" s="281"/>
      <c r="DYI20" s="281"/>
      <c r="DYJ20" s="281"/>
      <c r="DYK20" s="281"/>
      <c r="DYL20" s="281"/>
      <c r="DYM20" s="281"/>
      <c r="DYN20" s="281"/>
      <c r="DYO20" s="281"/>
      <c r="DYP20" s="281"/>
      <c r="DYQ20" s="281"/>
      <c r="DYR20" s="281"/>
      <c r="DYS20" s="281"/>
      <c r="DYT20" s="281"/>
      <c r="DYU20" s="281"/>
      <c r="DYV20" s="281"/>
      <c r="DYW20" s="281"/>
      <c r="DYX20" s="281"/>
      <c r="DYY20" s="281"/>
      <c r="DYZ20" s="281"/>
      <c r="DZA20" s="281"/>
      <c r="DZB20" s="281"/>
      <c r="DZC20" s="281"/>
      <c r="DZD20" s="281"/>
      <c r="DZE20" s="281"/>
      <c r="DZF20" s="281"/>
      <c r="DZG20" s="281"/>
      <c r="DZH20" s="281"/>
      <c r="DZI20" s="281"/>
      <c r="DZJ20" s="281"/>
      <c r="DZK20" s="281"/>
      <c r="DZL20" s="281"/>
      <c r="DZM20" s="281"/>
      <c r="DZN20" s="281"/>
      <c r="DZO20" s="281"/>
      <c r="DZP20" s="281"/>
      <c r="DZQ20" s="281"/>
      <c r="DZR20" s="281"/>
      <c r="DZS20" s="281"/>
      <c r="DZT20" s="281"/>
      <c r="DZU20" s="281"/>
      <c r="DZV20" s="281"/>
      <c r="DZW20" s="281"/>
      <c r="DZX20" s="281"/>
      <c r="DZY20" s="281"/>
      <c r="DZZ20" s="281"/>
      <c r="EAA20" s="281"/>
      <c r="EAB20" s="281"/>
      <c r="EAC20" s="281"/>
      <c r="EAD20" s="281"/>
      <c r="EAE20" s="281"/>
      <c r="EAF20" s="281"/>
      <c r="EAG20" s="281"/>
      <c r="EAH20" s="281"/>
      <c r="EAI20" s="281"/>
      <c r="EAJ20" s="281"/>
      <c r="EAK20" s="281"/>
      <c r="EAL20" s="281"/>
      <c r="EAM20" s="281"/>
      <c r="EAN20" s="281"/>
      <c r="EAO20" s="281"/>
      <c r="EAP20" s="281"/>
      <c r="EAQ20" s="281"/>
      <c r="EAR20" s="281"/>
      <c r="EAS20" s="281"/>
      <c r="EAT20" s="281"/>
      <c r="EAU20" s="281"/>
      <c r="EAV20" s="281"/>
      <c r="EAW20" s="281"/>
      <c r="EAX20" s="281"/>
      <c r="EAY20" s="281"/>
      <c r="EAZ20" s="281"/>
      <c r="EBA20" s="281"/>
      <c r="EBB20" s="281"/>
      <c r="EBC20" s="281"/>
      <c r="EBD20" s="281"/>
      <c r="EBE20" s="281"/>
      <c r="EBF20" s="281"/>
      <c r="EBG20" s="281"/>
      <c r="EBH20" s="281"/>
      <c r="EBI20" s="281"/>
      <c r="EBJ20" s="281"/>
      <c r="EBK20" s="281"/>
      <c r="EBL20" s="281"/>
      <c r="EBM20" s="281"/>
      <c r="EBN20" s="281"/>
      <c r="EBO20" s="281"/>
      <c r="EBP20" s="281"/>
      <c r="EBQ20" s="281"/>
      <c r="EBR20" s="281"/>
      <c r="EBS20" s="281"/>
      <c r="EBT20" s="281"/>
      <c r="EBU20" s="281"/>
      <c r="EBV20" s="281"/>
      <c r="EBW20" s="281"/>
      <c r="EBX20" s="281"/>
      <c r="EBY20" s="281"/>
      <c r="EBZ20" s="281"/>
      <c r="ECA20" s="281"/>
      <c r="ECB20" s="281"/>
      <c r="ECC20" s="281"/>
      <c r="ECD20" s="281"/>
      <c r="ECE20" s="281"/>
      <c r="ECF20" s="281"/>
      <c r="ECG20" s="281"/>
      <c r="ECH20" s="281"/>
      <c r="ECI20" s="281"/>
      <c r="ECJ20" s="281"/>
      <c r="ECK20" s="281"/>
      <c r="ECL20" s="281"/>
      <c r="ECM20" s="281"/>
      <c r="ECN20" s="281"/>
      <c r="ECO20" s="281"/>
      <c r="ECP20" s="281"/>
      <c r="ECQ20" s="281"/>
      <c r="ECR20" s="281"/>
      <c r="ECS20" s="281"/>
      <c r="ECT20" s="281"/>
      <c r="ECU20" s="281"/>
      <c r="ECV20" s="281"/>
      <c r="ECW20" s="281"/>
      <c r="ECX20" s="281"/>
      <c r="ECY20" s="281"/>
      <c r="ECZ20" s="281"/>
      <c r="EDA20" s="281"/>
      <c r="EDB20" s="281"/>
      <c r="EDC20" s="281"/>
      <c r="EDD20" s="281"/>
      <c r="EDE20" s="281"/>
      <c r="EDF20" s="281"/>
      <c r="EDG20" s="281"/>
      <c r="EDH20" s="281"/>
      <c r="EDI20" s="281"/>
      <c r="EDJ20" s="281"/>
      <c r="EDK20" s="281"/>
      <c r="EDL20" s="281"/>
      <c r="EDM20" s="281"/>
      <c r="EDN20" s="281"/>
      <c r="EDO20" s="281"/>
      <c r="EDP20" s="281"/>
      <c r="EDQ20" s="281"/>
      <c r="EDR20" s="281"/>
      <c r="EDS20" s="281"/>
      <c r="EDT20" s="281"/>
      <c r="EDU20" s="281"/>
      <c r="EDV20" s="281"/>
      <c r="EDW20" s="281"/>
      <c r="EDX20" s="281"/>
      <c r="EDY20" s="281"/>
      <c r="EDZ20" s="281"/>
      <c r="EEA20" s="281"/>
      <c r="EEB20" s="281"/>
      <c r="EEC20" s="281"/>
      <c r="EED20" s="281"/>
      <c r="EEE20" s="281"/>
      <c r="EEF20" s="281"/>
      <c r="EEG20" s="281"/>
      <c r="EEH20" s="281"/>
      <c r="EEI20" s="281"/>
      <c r="EEJ20" s="281"/>
      <c r="EEK20" s="281"/>
      <c r="EEL20" s="281"/>
      <c r="EEM20" s="281"/>
      <c r="EEN20" s="281"/>
      <c r="EEO20" s="281"/>
      <c r="EEP20" s="281"/>
      <c r="EEQ20" s="281"/>
      <c r="EER20" s="281"/>
      <c r="EES20" s="281"/>
      <c r="EET20" s="281"/>
      <c r="EEU20" s="281"/>
      <c r="EEV20" s="281"/>
      <c r="EEW20" s="281"/>
      <c r="EEX20" s="281"/>
      <c r="EEY20" s="281"/>
      <c r="EEZ20" s="281"/>
      <c r="EFA20" s="281"/>
      <c r="EFB20" s="281"/>
      <c r="EFC20" s="281"/>
      <c r="EFD20" s="281"/>
      <c r="EFE20" s="281"/>
      <c r="EFF20" s="281"/>
      <c r="EFG20" s="281"/>
      <c r="EFH20" s="281"/>
      <c r="EFI20" s="281"/>
      <c r="EFJ20" s="281"/>
      <c r="EFK20" s="281"/>
      <c r="EFL20" s="281"/>
      <c r="EFM20" s="281"/>
      <c r="EFN20" s="281"/>
      <c r="EFO20" s="281"/>
      <c r="EFP20" s="281"/>
      <c r="EFQ20" s="281"/>
      <c r="EFR20" s="281"/>
      <c r="EFS20" s="281"/>
      <c r="EFT20" s="281"/>
      <c r="EFU20" s="281"/>
      <c r="EFV20" s="281"/>
      <c r="EFW20" s="281"/>
      <c r="EFX20" s="281"/>
      <c r="EFY20" s="281"/>
      <c r="EFZ20" s="281"/>
      <c r="EGA20" s="281"/>
      <c r="EGB20" s="281"/>
      <c r="EGC20" s="281"/>
      <c r="EGD20" s="281"/>
      <c r="EGE20" s="281"/>
      <c r="EGF20" s="281"/>
      <c r="EGG20" s="281"/>
      <c r="EGH20" s="281"/>
      <c r="EGI20" s="281"/>
      <c r="EGJ20" s="281"/>
      <c r="EGK20" s="281"/>
      <c r="EGL20" s="281"/>
      <c r="EGM20" s="281"/>
      <c r="EGN20" s="281"/>
      <c r="EGO20" s="281"/>
      <c r="EGP20" s="281"/>
      <c r="EGQ20" s="281"/>
      <c r="EGR20" s="281"/>
      <c r="EGS20" s="281"/>
      <c r="EGT20" s="281"/>
      <c r="EGU20" s="281"/>
      <c r="EGV20" s="281"/>
      <c r="EGW20" s="281"/>
      <c r="EGX20" s="281"/>
      <c r="EGY20" s="281"/>
      <c r="EGZ20" s="281"/>
      <c r="EHA20" s="281"/>
      <c r="EHB20" s="281"/>
      <c r="EHC20" s="281"/>
      <c r="EHD20" s="281"/>
      <c r="EHE20" s="281"/>
      <c r="EHF20" s="281"/>
      <c r="EHG20" s="281"/>
      <c r="EHH20" s="281"/>
      <c r="EHI20" s="281"/>
      <c r="EHJ20" s="281"/>
      <c r="EHK20" s="281"/>
      <c r="EHL20" s="281"/>
      <c r="EHM20" s="281"/>
      <c r="EHN20" s="281"/>
      <c r="EHO20" s="281"/>
      <c r="EHP20" s="281"/>
      <c r="EHQ20" s="281"/>
      <c r="EHR20" s="281"/>
      <c r="EHS20" s="281"/>
      <c r="EHT20" s="281"/>
      <c r="EHU20" s="281"/>
      <c r="EHV20" s="281"/>
      <c r="EHW20" s="281"/>
      <c r="EHX20" s="281"/>
      <c r="EHY20" s="281"/>
      <c r="EHZ20" s="281"/>
      <c r="EIA20" s="281"/>
      <c r="EIB20" s="281"/>
      <c r="EIC20" s="281"/>
      <c r="EID20" s="281"/>
      <c r="EIE20" s="281"/>
      <c r="EIF20" s="281"/>
      <c r="EIG20" s="281"/>
      <c r="EIH20" s="281"/>
      <c r="EII20" s="281"/>
      <c r="EIJ20" s="281"/>
      <c r="EIK20" s="281"/>
      <c r="EIL20" s="281"/>
      <c r="EIM20" s="281"/>
      <c r="EIN20" s="281"/>
      <c r="EIO20" s="281"/>
      <c r="EIP20" s="281"/>
      <c r="EIQ20" s="281"/>
      <c r="EIR20" s="281"/>
      <c r="EIS20" s="281"/>
      <c r="EIT20" s="281"/>
      <c r="EIU20" s="281"/>
      <c r="EIV20" s="281"/>
      <c r="EIW20" s="281"/>
      <c r="EIX20" s="281"/>
      <c r="EIY20" s="281"/>
      <c r="EIZ20" s="281"/>
      <c r="EJA20" s="281"/>
      <c r="EJB20" s="281"/>
      <c r="EJC20" s="281"/>
      <c r="EJD20" s="281"/>
      <c r="EJE20" s="281"/>
      <c r="EJF20" s="281"/>
      <c r="EJG20" s="281"/>
      <c r="EJH20" s="281"/>
      <c r="EJI20" s="281"/>
      <c r="EJJ20" s="281"/>
      <c r="EJK20" s="281"/>
      <c r="EJL20" s="281"/>
      <c r="EJM20" s="281"/>
      <c r="EJN20" s="281"/>
      <c r="EJO20" s="281"/>
      <c r="EJP20" s="281"/>
      <c r="EJQ20" s="281"/>
      <c r="EJR20" s="281"/>
      <c r="EJS20" s="281"/>
      <c r="EJT20" s="281"/>
      <c r="EJU20" s="281"/>
      <c r="EJV20" s="281"/>
      <c r="EJW20" s="281"/>
      <c r="EJX20" s="281"/>
      <c r="EJY20" s="281"/>
      <c r="EJZ20" s="281"/>
      <c r="EKA20" s="281"/>
      <c r="EKB20" s="281"/>
      <c r="EKC20" s="281"/>
      <c r="EKD20" s="281"/>
      <c r="EKE20" s="281"/>
      <c r="EKF20" s="281"/>
      <c r="EKG20" s="281"/>
      <c r="EKH20" s="281"/>
      <c r="EKI20" s="281"/>
      <c r="EKJ20" s="281"/>
      <c r="EKK20" s="281"/>
      <c r="EKL20" s="281"/>
      <c r="EKM20" s="281"/>
      <c r="EKN20" s="281"/>
      <c r="EKO20" s="281"/>
      <c r="EKP20" s="281"/>
      <c r="EKQ20" s="281"/>
      <c r="EKR20" s="281"/>
      <c r="EKS20" s="281"/>
      <c r="EKT20" s="281"/>
      <c r="EKU20" s="281"/>
      <c r="EKV20" s="281"/>
      <c r="EKW20" s="281"/>
      <c r="EKX20" s="281"/>
      <c r="EKY20" s="281"/>
      <c r="EKZ20" s="281"/>
      <c r="ELA20" s="281"/>
      <c r="ELB20" s="281"/>
      <c r="ELC20" s="281"/>
      <c r="ELD20" s="281"/>
      <c r="ELE20" s="281"/>
      <c r="ELF20" s="281"/>
      <c r="ELG20" s="281"/>
      <c r="ELH20" s="281"/>
      <c r="ELI20" s="281"/>
      <c r="ELJ20" s="281"/>
      <c r="ELK20" s="281"/>
      <c r="ELL20" s="281"/>
      <c r="ELM20" s="281"/>
      <c r="ELN20" s="281"/>
      <c r="ELO20" s="281"/>
      <c r="ELP20" s="281"/>
      <c r="ELQ20" s="281"/>
      <c r="ELR20" s="281"/>
      <c r="ELS20" s="281"/>
      <c r="ELT20" s="281"/>
      <c r="ELU20" s="281"/>
      <c r="ELV20" s="281"/>
      <c r="ELW20" s="281"/>
      <c r="ELX20" s="281"/>
      <c r="ELY20" s="281"/>
      <c r="ELZ20" s="281"/>
      <c r="EMA20" s="281"/>
      <c r="EMB20" s="281"/>
      <c r="EMC20" s="281"/>
      <c r="EMD20" s="281"/>
      <c r="EME20" s="281"/>
      <c r="EMF20" s="281"/>
      <c r="EMG20" s="281"/>
      <c r="EMH20" s="281"/>
      <c r="EMI20" s="281"/>
      <c r="EMJ20" s="281"/>
      <c r="EMK20" s="281"/>
      <c r="EML20" s="281"/>
      <c r="EMM20" s="281"/>
      <c r="EMN20" s="281"/>
      <c r="EMO20" s="281"/>
      <c r="EMP20" s="281"/>
      <c r="EMQ20" s="281"/>
      <c r="EMR20" s="281"/>
      <c r="EMS20" s="281"/>
      <c r="EMT20" s="281"/>
      <c r="EMU20" s="281"/>
      <c r="EMV20" s="281"/>
      <c r="EMW20" s="281"/>
      <c r="EMX20" s="281"/>
      <c r="EMY20" s="281"/>
      <c r="EMZ20" s="281"/>
      <c r="ENA20" s="281"/>
      <c r="ENB20" s="281"/>
      <c r="ENC20" s="281"/>
      <c r="END20" s="281"/>
      <c r="ENE20" s="281"/>
      <c r="ENF20" s="281"/>
      <c r="ENG20" s="281"/>
      <c r="ENH20" s="281"/>
      <c r="ENI20" s="281"/>
      <c r="ENJ20" s="281"/>
      <c r="ENK20" s="281"/>
      <c r="ENL20" s="281"/>
      <c r="ENM20" s="281"/>
      <c r="ENN20" s="281"/>
      <c r="ENO20" s="281"/>
      <c r="ENP20" s="281"/>
      <c r="ENQ20" s="281"/>
      <c r="ENR20" s="281"/>
      <c r="ENS20" s="281"/>
      <c r="ENT20" s="281"/>
      <c r="ENU20" s="281"/>
      <c r="ENV20" s="281"/>
      <c r="ENW20" s="281"/>
      <c r="ENX20" s="281"/>
      <c r="ENY20" s="281"/>
      <c r="ENZ20" s="281"/>
      <c r="EOA20" s="281"/>
      <c r="EOB20" s="281"/>
      <c r="EOC20" s="281"/>
      <c r="EOD20" s="281"/>
      <c r="EOE20" s="281"/>
      <c r="EOF20" s="281"/>
      <c r="EOG20" s="281"/>
      <c r="EOH20" s="281"/>
      <c r="EOI20" s="281"/>
      <c r="EOJ20" s="281"/>
      <c r="EOK20" s="281"/>
      <c r="EOL20" s="281"/>
      <c r="EOM20" s="281"/>
      <c r="EON20" s="281"/>
      <c r="EOO20" s="281"/>
      <c r="EOP20" s="281"/>
      <c r="EOQ20" s="281"/>
      <c r="EOR20" s="281"/>
      <c r="EOS20" s="281"/>
      <c r="EOT20" s="281"/>
      <c r="EOU20" s="281"/>
      <c r="EOV20" s="281"/>
      <c r="EOW20" s="281"/>
      <c r="EOX20" s="281"/>
      <c r="EOY20" s="281"/>
      <c r="EOZ20" s="281"/>
      <c r="EPA20" s="281"/>
      <c r="EPB20" s="281"/>
      <c r="EPC20" s="281"/>
      <c r="EPD20" s="281"/>
      <c r="EPE20" s="281"/>
      <c r="EPF20" s="281"/>
      <c r="EPG20" s="281"/>
      <c r="EPH20" s="281"/>
      <c r="EPI20" s="281"/>
      <c r="EPJ20" s="281"/>
      <c r="EPK20" s="281"/>
      <c r="EPL20" s="281"/>
      <c r="EPM20" s="281"/>
      <c r="EPN20" s="281"/>
      <c r="EPO20" s="281"/>
      <c r="EPP20" s="281"/>
      <c r="EPQ20" s="281"/>
      <c r="EPR20" s="281"/>
      <c r="EPS20" s="281"/>
      <c r="EPT20" s="281"/>
      <c r="EPU20" s="281"/>
      <c r="EPV20" s="281"/>
      <c r="EPW20" s="281"/>
      <c r="EPX20" s="281"/>
      <c r="EPY20" s="281"/>
      <c r="EPZ20" s="281"/>
      <c r="EQA20" s="281"/>
      <c r="EQB20" s="281"/>
      <c r="EQC20" s="281"/>
      <c r="EQD20" s="281"/>
      <c r="EQE20" s="281"/>
      <c r="EQF20" s="281"/>
      <c r="EQG20" s="281"/>
      <c r="EQH20" s="281"/>
      <c r="EQI20" s="281"/>
      <c r="EQJ20" s="281"/>
      <c r="EQK20" s="281"/>
      <c r="EQL20" s="281"/>
      <c r="EQM20" s="281"/>
      <c r="EQN20" s="281"/>
      <c r="EQO20" s="281"/>
      <c r="EQP20" s="281"/>
      <c r="EQQ20" s="281"/>
      <c r="EQR20" s="281"/>
      <c r="EQS20" s="281"/>
      <c r="EQT20" s="281"/>
      <c r="EQU20" s="281"/>
      <c r="EQV20" s="281"/>
      <c r="EQW20" s="281"/>
      <c r="EQX20" s="281"/>
      <c r="EQY20" s="281"/>
      <c r="EQZ20" s="281"/>
      <c r="ERA20" s="281"/>
      <c r="ERB20" s="281"/>
      <c r="ERC20" s="281"/>
      <c r="ERD20" s="281"/>
      <c r="ERE20" s="281"/>
      <c r="ERF20" s="281"/>
      <c r="ERG20" s="281"/>
      <c r="ERH20" s="281"/>
      <c r="ERI20" s="281"/>
      <c r="ERJ20" s="281"/>
      <c r="ERK20" s="281"/>
      <c r="ERL20" s="281"/>
      <c r="ERM20" s="281"/>
      <c r="ERN20" s="281"/>
      <c r="ERO20" s="281"/>
      <c r="ERP20" s="281"/>
      <c r="ERQ20" s="281"/>
      <c r="ERR20" s="281"/>
      <c r="ERS20" s="281"/>
      <c r="ERT20" s="281"/>
      <c r="ERU20" s="281"/>
      <c r="ERV20" s="281"/>
      <c r="ERW20" s="281"/>
      <c r="ERX20" s="281"/>
      <c r="ERY20" s="281"/>
      <c r="ERZ20" s="281"/>
      <c r="ESA20" s="281"/>
      <c r="ESB20" s="281"/>
      <c r="ESC20" s="281"/>
      <c r="ESD20" s="281"/>
      <c r="ESE20" s="281"/>
      <c r="ESF20" s="281"/>
      <c r="ESG20" s="281"/>
      <c r="ESH20" s="281"/>
      <c r="ESI20" s="281"/>
      <c r="ESJ20" s="281"/>
      <c r="ESK20" s="281"/>
      <c r="ESL20" s="281"/>
      <c r="ESM20" s="281"/>
      <c r="ESN20" s="281"/>
      <c r="ESO20" s="281"/>
      <c r="ESP20" s="281"/>
      <c r="ESQ20" s="281"/>
      <c r="ESR20" s="281"/>
      <c r="ESS20" s="281"/>
      <c r="EST20" s="281"/>
      <c r="ESU20" s="281"/>
      <c r="ESV20" s="281"/>
      <c r="ESW20" s="281"/>
      <c r="ESX20" s="281"/>
      <c r="ESY20" s="281"/>
      <c r="ESZ20" s="281"/>
      <c r="ETA20" s="281"/>
      <c r="ETB20" s="281"/>
      <c r="ETC20" s="281"/>
      <c r="ETD20" s="281"/>
      <c r="ETE20" s="281"/>
      <c r="ETF20" s="281"/>
      <c r="ETG20" s="281"/>
      <c r="ETH20" s="281"/>
      <c r="ETI20" s="281"/>
      <c r="ETJ20" s="281"/>
      <c r="ETK20" s="281"/>
      <c r="ETL20" s="281"/>
      <c r="ETM20" s="281"/>
      <c r="ETN20" s="281"/>
      <c r="ETO20" s="281"/>
      <c r="ETP20" s="281"/>
      <c r="ETQ20" s="281"/>
      <c r="ETR20" s="281"/>
      <c r="ETS20" s="281"/>
      <c r="ETT20" s="281"/>
      <c r="ETU20" s="281"/>
      <c r="ETV20" s="281"/>
      <c r="ETW20" s="281"/>
      <c r="ETX20" s="281"/>
      <c r="ETY20" s="281"/>
      <c r="ETZ20" s="281"/>
      <c r="EUA20" s="281"/>
      <c r="EUB20" s="281"/>
      <c r="EUC20" s="281"/>
      <c r="EUD20" s="281"/>
      <c r="EUE20" s="281"/>
      <c r="EUF20" s="281"/>
      <c r="EUG20" s="281"/>
      <c r="EUH20" s="281"/>
      <c r="EUI20" s="281"/>
      <c r="EUJ20" s="281"/>
      <c r="EUK20" s="281"/>
      <c r="EUL20" s="281"/>
      <c r="EUM20" s="281"/>
      <c r="EUN20" s="281"/>
      <c r="EUO20" s="281"/>
      <c r="EUP20" s="281"/>
      <c r="EUQ20" s="281"/>
      <c r="EUR20" s="281"/>
      <c r="EUS20" s="281"/>
      <c r="EUT20" s="281"/>
      <c r="EUU20" s="281"/>
      <c r="EUV20" s="281"/>
      <c r="EUW20" s="281"/>
      <c r="EUX20" s="281"/>
      <c r="EUY20" s="281"/>
      <c r="EUZ20" s="281"/>
      <c r="EVA20" s="281"/>
      <c r="EVB20" s="281"/>
      <c r="EVC20" s="281"/>
      <c r="EVD20" s="281"/>
      <c r="EVE20" s="281"/>
      <c r="EVF20" s="281"/>
      <c r="EVG20" s="281"/>
      <c r="EVH20" s="281"/>
      <c r="EVI20" s="281"/>
      <c r="EVJ20" s="281"/>
      <c r="EVK20" s="281"/>
      <c r="EVL20" s="281"/>
      <c r="EVM20" s="281"/>
      <c r="EVN20" s="281"/>
      <c r="EVO20" s="281"/>
      <c r="EVP20" s="281"/>
      <c r="EVQ20" s="281"/>
      <c r="EVR20" s="281"/>
      <c r="EVS20" s="281"/>
      <c r="EVT20" s="281"/>
      <c r="EVU20" s="281"/>
      <c r="EVV20" s="281"/>
      <c r="EVW20" s="281"/>
      <c r="EVX20" s="281"/>
      <c r="EVY20" s="281"/>
      <c r="EVZ20" s="281"/>
      <c r="EWA20" s="281"/>
      <c r="EWB20" s="281"/>
      <c r="EWC20" s="281"/>
      <c r="EWD20" s="281"/>
      <c r="EWE20" s="281"/>
      <c r="EWF20" s="281"/>
      <c r="EWG20" s="281"/>
      <c r="EWH20" s="281"/>
      <c r="EWI20" s="281"/>
      <c r="EWJ20" s="281"/>
      <c r="EWK20" s="281"/>
      <c r="EWL20" s="281"/>
      <c r="EWM20" s="281"/>
      <c r="EWN20" s="281"/>
      <c r="EWO20" s="281"/>
      <c r="EWP20" s="281"/>
      <c r="EWQ20" s="281"/>
      <c r="EWR20" s="281"/>
      <c r="EWS20" s="281"/>
      <c r="EWT20" s="281"/>
      <c r="EWU20" s="281"/>
      <c r="EWV20" s="281"/>
      <c r="EWW20" s="281"/>
      <c r="EWX20" s="281"/>
      <c r="EWY20" s="281"/>
      <c r="EWZ20" s="281"/>
      <c r="EXA20" s="281"/>
      <c r="EXB20" s="281"/>
      <c r="EXC20" s="281"/>
      <c r="EXD20" s="281"/>
      <c r="EXE20" s="281"/>
      <c r="EXF20" s="281"/>
      <c r="EXG20" s="281"/>
      <c r="EXH20" s="281"/>
      <c r="EXI20" s="281"/>
      <c r="EXJ20" s="281"/>
      <c r="EXK20" s="281"/>
      <c r="EXL20" s="281"/>
      <c r="EXM20" s="281"/>
      <c r="EXN20" s="281"/>
      <c r="EXO20" s="281"/>
      <c r="EXP20" s="281"/>
      <c r="EXQ20" s="281"/>
      <c r="EXR20" s="281"/>
      <c r="EXS20" s="281"/>
      <c r="EXT20" s="281"/>
      <c r="EXU20" s="281"/>
      <c r="EXV20" s="281"/>
      <c r="EXW20" s="281"/>
      <c r="EXX20" s="281"/>
      <c r="EXY20" s="281"/>
      <c r="EXZ20" s="281"/>
      <c r="EYA20" s="281"/>
      <c r="EYB20" s="281"/>
      <c r="EYC20" s="281"/>
      <c r="EYD20" s="281"/>
      <c r="EYE20" s="281"/>
      <c r="EYF20" s="281"/>
      <c r="EYG20" s="281"/>
      <c r="EYH20" s="281"/>
      <c r="EYI20" s="281"/>
      <c r="EYJ20" s="281"/>
      <c r="EYK20" s="281"/>
      <c r="EYL20" s="281"/>
      <c r="EYM20" s="281"/>
      <c r="EYN20" s="281"/>
      <c r="EYO20" s="281"/>
      <c r="EYP20" s="281"/>
      <c r="EYQ20" s="281"/>
      <c r="EYR20" s="281"/>
      <c r="EYS20" s="281"/>
      <c r="EYT20" s="281"/>
      <c r="EYU20" s="281"/>
      <c r="EYV20" s="281"/>
      <c r="EYW20" s="281"/>
      <c r="EYX20" s="281"/>
      <c r="EYY20" s="281"/>
      <c r="EYZ20" s="281"/>
      <c r="EZA20" s="281"/>
      <c r="EZB20" s="281"/>
      <c r="EZC20" s="281"/>
      <c r="EZD20" s="281"/>
      <c r="EZE20" s="281"/>
      <c r="EZF20" s="281"/>
      <c r="EZG20" s="281"/>
      <c r="EZH20" s="281"/>
      <c r="EZI20" s="281"/>
      <c r="EZJ20" s="281"/>
      <c r="EZK20" s="281"/>
      <c r="EZL20" s="281"/>
      <c r="EZM20" s="281"/>
      <c r="EZN20" s="281"/>
      <c r="EZO20" s="281"/>
      <c r="EZP20" s="281"/>
      <c r="EZQ20" s="281"/>
      <c r="EZR20" s="281"/>
      <c r="EZS20" s="281"/>
      <c r="EZT20" s="281"/>
      <c r="EZU20" s="281"/>
      <c r="EZV20" s="281"/>
      <c r="EZW20" s="281"/>
      <c r="EZX20" s="281"/>
      <c r="EZY20" s="281"/>
      <c r="EZZ20" s="281"/>
      <c r="FAA20" s="281"/>
      <c r="FAB20" s="281"/>
      <c r="FAC20" s="281"/>
      <c r="FAD20" s="281"/>
      <c r="FAE20" s="281"/>
      <c r="FAF20" s="281"/>
      <c r="FAG20" s="281"/>
      <c r="FAH20" s="281"/>
      <c r="FAI20" s="281"/>
      <c r="FAJ20" s="281"/>
      <c r="FAK20" s="281"/>
      <c r="FAL20" s="281"/>
      <c r="FAM20" s="281"/>
      <c r="FAN20" s="281"/>
      <c r="FAO20" s="281"/>
      <c r="FAP20" s="281"/>
      <c r="FAQ20" s="281"/>
      <c r="FAR20" s="281"/>
      <c r="FAS20" s="281"/>
      <c r="FAT20" s="281"/>
      <c r="FAU20" s="281"/>
      <c r="FAV20" s="281"/>
      <c r="FAW20" s="281"/>
      <c r="FAX20" s="281"/>
      <c r="FAY20" s="281"/>
      <c r="FAZ20" s="281"/>
      <c r="FBA20" s="281"/>
      <c r="FBB20" s="281"/>
      <c r="FBC20" s="281"/>
      <c r="FBD20" s="281"/>
      <c r="FBE20" s="281"/>
      <c r="FBF20" s="281"/>
      <c r="FBG20" s="281"/>
      <c r="FBH20" s="281"/>
      <c r="FBI20" s="281"/>
      <c r="FBJ20" s="281"/>
      <c r="FBK20" s="281"/>
      <c r="FBL20" s="281"/>
      <c r="FBM20" s="281"/>
      <c r="FBN20" s="281"/>
      <c r="FBO20" s="281"/>
      <c r="FBP20" s="281"/>
      <c r="FBQ20" s="281"/>
      <c r="FBR20" s="281"/>
      <c r="FBS20" s="281"/>
      <c r="FBT20" s="281"/>
      <c r="FBU20" s="281"/>
      <c r="FBV20" s="281"/>
      <c r="FBW20" s="281"/>
      <c r="FBX20" s="281"/>
      <c r="FBY20" s="281"/>
      <c r="FBZ20" s="281"/>
      <c r="FCA20" s="281"/>
      <c r="FCB20" s="281"/>
      <c r="FCC20" s="281"/>
      <c r="FCD20" s="281"/>
      <c r="FCE20" s="281"/>
      <c r="FCF20" s="281"/>
      <c r="FCG20" s="281"/>
      <c r="FCH20" s="281"/>
      <c r="FCI20" s="281"/>
      <c r="FCJ20" s="281"/>
      <c r="FCK20" s="281"/>
      <c r="FCL20" s="281"/>
      <c r="FCM20" s="281"/>
      <c r="FCN20" s="281"/>
      <c r="FCO20" s="281"/>
      <c r="FCP20" s="281"/>
      <c r="FCQ20" s="281"/>
      <c r="FCR20" s="281"/>
      <c r="FCS20" s="281"/>
      <c r="FCT20" s="281"/>
      <c r="FCU20" s="281"/>
      <c r="FCV20" s="281"/>
      <c r="FCW20" s="281"/>
      <c r="FCX20" s="281"/>
      <c r="FCY20" s="281"/>
      <c r="FCZ20" s="281"/>
      <c r="FDA20" s="281"/>
      <c r="FDB20" s="281"/>
      <c r="FDC20" s="281"/>
      <c r="FDD20" s="281"/>
      <c r="FDE20" s="281"/>
      <c r="FDF20" s="281"/>
      <c r="FDG20" s="281"/>
      <c r="FDH20" s="281"/>
      <c r="FDI20" s="281"/>
      <c r="FDJ20" s="281"/>
      <c r="FDK20" s="281"/>
      <c r="FDL20" s="281"/>
      <c r="FDM20" s="281"/>
      <c r="FDN20" s="281"/>
      <c r="FDO20" s="281"/>
      <c r="FDP20" s="281"/>
      <c r="FDQ20" s="281"/>
      <c r="FDR20" s="281"/>
      <c r="FDS20" s="281"/>
      <c r="FDT20" s="281"/>
      <c r="FDU20" s="281"/>
      <c r="FDV20" s="281"/>
      <c r="FDW20" s="281"/>
      <c r="FDX20" s="281"/>
      <c r="FDY20" s="281"/>
      <c r="FDZ20" s="281"/>
      <c r="FEA20" s="281"/>
      <c r="FEB20" s="281"/>
      <c r="FEC20" s="281"/>
      <c r="FED20" s="281"/>
      <c r="FEE20" s="281"/>
      <c r="FEF20" s="281"/>
      <c r="FEG20" s="281"/>
      <c r="FEH20" s="281"/>
      <c r="FEI20" s="281"/>
      <c r="FEJ20" s="281"/>
      <c r="FEK20" s="281"/>
      <c r="FEL20" s="281"/>
      <c r="FEM20" s="281"/>
      <c r="FEN20" s="281"/>
      <c r="FEO20" s="281"/>
      <c r="FEP20" s="281"/>
      <c r="FEQ20" s="281"/>
      <c r="FER20" s="281"/>
      <c r="FES20" s="281"/>
      <c r="FET20" s="281"/>
      <c r="FEU20" s="281"/>
      <c r="FEV20" s="281"/>
      <c r="FEW20" s="281"/>
      <c r="FEX20" s="281"/>
      <c r="FEY20" s="281"/>
      <c r="FEZ20" s="281"/>
      <c r="FFA20" s="281"/>
      <c r="FFB20" s="281"/>
      <c r="FFC20" s="281"/>
      <c r="FFD20" s="281"/>
      <c r="FFE20" s="281"/>
      <c r="FFF20" s="281"/>
      <c r="FFG20" s="281"/>
      <c r="FFH20" s="281"/>
      <c r="FFI20" s="281"/>
      <c r="FFJ20" s="281"/>
      <c r="FFK20" s="281"/>
      <c r="FFL20" s="281"/>
      <c r="FFM20" s="281"/>
      <c r="FFN20" s="281"/>
      <c r="FFO20" s="281"/>
      <c r="FFP20" s="281"/>
      <c r="FFQ20" s="281"/>
      <c r="FFR20" s="281"/>
      <c r="FFS20" s="281"/>
      <c r="FFT20" s="281"/>
      <c r="FFU20" s="281"/>
      <c r="FFV20" s="281"/>
      <c r="FFW20" s="281"/>
      <c r="FFX20" s="281"/>
      <c r="FFY20" s="281"/>
      <c r="FFZ20" s="281"/>
      <c r="FGA20" s="281"/>
      <c r="FGB20" s="281"/>
      <c r="FGC20" s="281"/>
      <c r="FGD20" s="281"/>
      <c r="FGE20" s="281"/>
      <c r="FGF20" s="281"/>
      <c r="FGG20" s="281"/>
      <c r="FGH20" s="281"/>
      <c r="FGI20" s="281"/>
      <c r="FGJ20" s="281"/>
      <c r="FGK20" s="281"/>
      <c r="FGL20" s="281"/>
      <c r="FGM20" s="281"/>
      <c r="FGN20" s="281"/>
      <c r="FGO20" s="281"/>
      <c r="FGP20" s="281"/>
      <c r="FGQ20" s="281"/>
      <c r="FGR20" s="281"/>
      <c r="FGS20" s="281"/>
      <c r="FGT20" s="281"/>
      <c r="FGU20" s="281"/>
      <c r="FGV20" s="281"/>
      <c r="FGW20" s="281"/>
      <c r="FGX20" s="281"/>
      <c r="FGY20" s="281"/>
      <c r="FGZ20" s="281"/>
      <c r="FHA20" s="281"/>
      <c r="FHB20" s="281"/>
      <c r="FHC20" s="281"/>
      <c r="FHD20" s="281"/>
      <c r="FHE20" s="281"/>
      <c r="FHF20" s="281"/>
      <c r="FHG20" s="281"/>
      <c r="FHH20" s="281"/>
      <c r="FHI20" s="281"/>
      <c r="FHJ20" s="281"/>
      <c r="FHK20" s="281"/>
      <c r="FHL20" s="281"/>
      <c r="FHM20" s="281"/>
      <c r="FHN20" s="281"/>
      <c r="FHO20" s="281"/>
      <c r="FHP20" s="281"/>
      <c r="FHQ20" s="281"/>
      <c r="FHR20" s="281"/>
      <c r="FHS20" s="281"/>
      <c r="FHT20" s="281"/>
      <c r="FHU20" s="281"/>
      <c r="FHV20" s="281"/>
      <c r="FHW20" s="281"/>
      <c r="FHX20" s="281"/>
      <c r="FHY20" s="281"/>
      <c r="FHZ20" s="281"/>
      <c r="FIA20" s="281"/>
      <c r="FIB20" s="281"/>
      <c r="FIC20" s="281"/>
      <c r="FID20" s="281"/>
      <c r="FIE20" s="281"/>
      <c r="FIF20" s="281"/>
      <c r="FIG20" s="281"/>
      <c r="FIH20" s="281"/>
      <c r="FII20" s="281"/>
      <c r="FIJ20" s="281"/>
      <c r="FIK20" s="281"/>
      <c r="FIL20" s="281"/>
      <c r="FIM20" s="281"/>
      <c r="FIN20" s="281"/>
      <c r="FIO20" s="281"/>
      <c r="FIP20" s="281"/>
      <c r="FIQ20" s="281"/>
      <c r="FIR20" s="281"/>
      <c r="FIS20" s="281"/>
      <c r="FIT20" s="281"/>
      <c r="FIU20" s="281"/>
      <c r="FIV20" s="281"/>
      <c r="FIW20" s="281"/>
      <c r="FIX20" s="281"/>
      <c r="FIY20" s="281"/>
      <c r="FIZ20" s="281"/>
      <c r="FJA20" s="281"/>
      <c r="FJB20" s="281"/>
      <c r="FJC20" s="281"/>
      <c r="FJD20" s="281"/>
      <c r="FJE20" s="281"/>
      <c r="FJF20" s="281"/>
      <c r="FJG20" s="281"/>
      <c r="FJH20" s="281"/>
      <c r="FJI20" s="281"/>
      <c r="FJJ20" s="281"/>
      <c r="FJK20" s="281"/>
      <c r="FJL20" s="281"/>
      <c r="FJM20" s="281"/>
      <c r="FJN20" s="281"/>
      <c r="FJO20" s="281"/>
      <c r="FJP20" s="281"/>
      <c r="FJQ20" s="281"/>
      <c r="FJR20" s="281"/>
      <c r="FJS20" s="281"/>
      <c r="FJT20" s="281"/>
      <c r="FJU20" s="281"/>
      <c r="FJV20" s="281"/>
      <c r="FJW20" s="281"/>
      <c r="FJX20" s="281"/>
      <c r="FJY20" s="281"/>
      <c r="FJZ20" s="281"/>
      <c r="FKA20" s="281"/>
      <c r="FKB20" s="281"/>
      <c r="FKC20" s="281"/>
      <c r="FKD20" s="281"/>
      <c r="FKE20" s="281"/>
      <c r="FKF20" s="281"/>
      <c r="FKG20" s="281"/>
      <c r="FKH20" s="281"/>
      <c r="FKI20" s="281"/>
      <c r="FKJ20" s="281"/>
      <c r="FKK20" s="281"/>
      <c r="FKL20" s="281"/>
      <c r="FKM20" s="281"/>
      <c r="FKN20" s="281"/>
      <c r="FKO20" s="281"/>
      <c r="FKP20" s="281"/>
      <c r="FKQ20" s="281"/>
      <c r="FKR20" s="281"/>
      <c r="FKS20" s="281"/>
      <c r="FKT20" s="281"/>
      <c r="FKU20" s="281"/>
      <c r="FKV20" s="281"/>
      <c r="FKW20" s="281"/>
      <c r="FKX20" s="281"/>
      <c r="FKY20" s="281"/>
      <c r="FKZ20" s="281"/>
      <c r="FLA20" s="281"/>
      <c r="FLB20" s="281"/>
      <c r="FLC20" s="281"/>
      <c r="FLD20" s="281"/>
      <c r="FLE20" s="281"/>
      <c r="FLF20" s="281"/>
      <c r="FLG20" s="281"/>
      <c r="FLH20" s="281"/>
      <c r="FLI20" s="281"/>
      <c r="FLJ20" s="281"/>
      <c r="FLK20" s="281"/>
      <c r="FLL20" s="281"/>
      <c r="FLM20" s="281"/>
      <c r="FLN20" s="281"/>
      <c r="FLO20" s="281"/>
      <c r="FLP20" s="281"/>
      <c r="FLQ20" s="281"/>
      <c r="FLR20" s="281"/>
      <c r="FLS20" s="281"/>
      <c r="FLT20" s="281"/>
      <c r="FLU20" s="281"/>
      <c r="FLV20" s="281"/>
      <c r="FLW20" s="281"/>
      <c r="FLX20" s="281"/>
      <c r="FLY20" s="281"/>
      <c r="FLZ20" s="281"/>
      <c r="FMA20" s="281"/>
      <c r="FMB20" s="281"/>
      <c r="FMC20" s="281"/>
      <c r="FMD20" s="281"/>
      <c r="FME20" s="281"/>
      <c r="FMF20" s="281"/>
      <c r="FMG20" s="281"/>
      <c r="FMH20" s="281"/>
      <c r="FMI20" s="281"/>
      <c r="FMJ20" s="281"/>
      <c r="FMK20" s="281"/>
      <c r="FML20" s="281"/>
      <c r="FMM20" s="281"/>
      <c r="FMN20" s="281"/>
      <c r="FMO20" s="281"/>
      <c r="FMP20" s="281"/>
      <c r="FMQ20" s="281"/>
      <c r="FMR20" s="281"/>
      <c r="FMS20" s="281"/>
      <c r="FMT20" s="281"/>
      <c r="FMU20" s="281"/>
      <c r="FMV20" s="281"/>
      <c r="FMW20" s="281"/>
      <c r="FMX20" s="281"/>
      <c r="FMY20" s="281"/>
      <c r="FMZ20" s="281"/>
      <c r="FNA20" s="281"/>
      <c r="FNB20" s="281"/>
      <c r="FNC20" s="281"/>
      <c r="FND20" s="281"/>
      <c r="FNE20" s="281"/>
      <c r="FNF20" s="281"/>
      <c r="FNG20" s="281"/>
      <c r="FNH20" s="281"/>
      <c r="FNI20" s="281"/>
      <c r="FNJ20" s="281"/>
      <c r="FNK20" s="281"/>
      <c r="FNL20" s="281"/>
      <c r="FNM20" s="281"/>
      <c r="FNN20" s="281"/>
      <c r="FNO20" s="281"/>
      <c r="FNP20" s="281"/>
      <c r="FNQ20" s="281"/>
      <c r="FNR20" s="281"/>
      <c r="FNS20" s="281"/>
      <c r="FNT20" s="281"/>
      <c r="FNU20" s="281"/>
      <c r="FNV20" s="281"/>
      <c r="FNW20" s="281"/>
      <c r="FNX20" s="281"/>
      <c r="FNY20" s="281"/>
      <c r="FNZ20" s="281"/>
      <c r="FOA20" s="281"/>
      <c r="FOB20" s="281"/>
      <c r="FOC20" s="281"/>
      <c r="FOD20" s="281"/>
      <c r="FOE20" s="281"/>
      <c r="FOF20" s="281"/>
      <c r="FOG20" s="281"/>
      <c r="FOH20" s="281"/>
      <c r="FOI20" s="281"/>
      <c r="FOJ20" s="281"/>
      <c r="FOK20" s="281"/>
      <c r="FOL20" s="281"/>
      <c r="FOM20" s="281"/>
      <c r="FON20" s="281"/>
      <c r="FOO20" s="281"/>
      <c r="FOP20" s="281"/>
      <c r="FOQ20" s="281"/>
      <c r="FOR20" s="281"/>
      <c r="FOS20" s="281"/>
      <c r="FOT20" s="281"/>
      <c r="FOU20" s="281"/>
      <c r="FOV20" s="281"/>
      <c r="FOW20" s="281"/>
      <c r="FOX20" s="281"/>
      <c r="FOY20" s="281"/>
      <c r="FOZ20" s="281"/>
      <c r="FPA20" s="281"/>
      <c r="FPB20" s="281"/>
      <c r="FPC20" s="281"/>
      <c r="FPD20" s="281"/>
      <c r="FPE20" s="281"/>
      <c r="FPF20" s="281"/>
      <c r="FPG20" s="281"/>
      <c r="FPH20" s="281"/>
      <c r="FPI20" s="281"/>
      <c r="FPJ20" s="281"/>
      <c r="FPK20" s="281"/>
      <c r="FPL20" s="281"/>
      <c r="FPM20" s="281"/>
      <c r="FPN20" s="281"/>
      <c r="FPO20" s="281"/>
      <c r="FPP20" s="281"/>
      <c r="FPQ20" s="281"/>
      <c r="FPR20" s="281"/>
      <c r="FPS20" s="281"/>
      <c r="FPT20" s="281"/>
      <c r="FPU20" s="281"/>
      <c r="FPV20" s="281"/>
      <c r="FPW20" s="281"/>
      <c r="FPX20" s="281"/>
      <c r="FPY20" s="281"/>
      <c r="FPZ20" s="281"/>
      <c r="FQA20" s="281"/>
      <c r="FQB20" s="281"/>
      <c r="FQC20" s="281"/>
      <c r="FQD20" s="281"/>
      <c r="FQE20" s="281"/>
      <c r="FQF20" s="281"/>
      <c r="FQG20" s="281"/>
      <c r="FQH20" s="281"/>
      <c r="FQI20" s="281"/>
      <c r="FQJ20" s="281"/>
      <c r="FQK20" s="281"/>
      <c r="FQL20" s="281"/>
      <c r="FQM20" s="281"/>
      <c r="FQN20" s="281"/>
      <c r="FQO20" s="281"/>
      <c r="FQP20" s="281"/>
      <c r="FQQ20" s="281"/>
      <c r="FQR20" s="281"/>
      <c r="FQS20" s="281"/>
      <c r="FQT20" s="281"/>
      <c r="FQU20" s="281"/>
      <c r="FQV20" s="281"/>
      <c r="FQW20" s="281"/>
      <c r="FQX20" s="281"/>
      <c r="FQY20" s="281"/>
      <c r="FQZ20" s="281"/>
      <c r="FRA20" s="281"/>
      <c r="FRB20" s="281"/>
      <c r="FRC20" s="281"/>
      <c r="FRD20" s="281"/>
      <c r="FRE20" s="281"/>
      <c r="FRF20" s="281"/>
      <c r="FRG20" s="281"/>
      <c r="FRH20" s="281"/>
      <c r="FRI20" s="281"/>
      <c r="FRJ20" s="281"/>
      <c r="FRK20" s="281"/>
      <c r="FRL20" s="281"/>
      <c r="FRM20" s="281"/>
      <c r="FRN20" s="281"/>
      <c r="FRO20" s="281"/>
      <c r="FRP20" s="281"/>
      <c r="FRQ20" s="281"/>
      <c r="FRR20" s="281"/>
      <c r="FRS20" s="281"/>
      <c r="FRT20" s="281"/>
      <c r="FRU20" s="281"/>
      <c r="FRV20" s="281"/>
      <c r="FRW20" s="281"/>
      <c r="FRX20" s="281"/>
      <c r="FRY20" s="281"/>
      <c r="FRZ20" s="281"/>
      <c r="FSA20" s="281"/>
      <c r="FSB20" s="281"/>
      <c r="FSC20" s="281"/>
      <c r="FSD20" s="281"/>
      <c r="FSE20" s="281"/>
      <c r="FSF20" s="281"/>
      <c r="FSG20" s="281"/>
      <c r="FSH20" s="281"/>
      <c r="FSI20" s="281"/>
      <c r="FSJ20" s="281"/>
      <c r="FSK20" s="281"/>
      <c r="FSL20" s="281"/>
      <c r="FSM20" s="281"/>
      <c r="FSN20" s="281"/>
      <c r="FSO20" s="281"/>
      <c r="FSP20" s="281"/>
      <c r="FSQ20" s="281"/>
      <c r="FSR20" s="281"/>
      <c r="FSS20" s="281"/>
      <c r="FST20" s="281"/>
      <c r="FSU20" s="281"/>
      <c r="FSV20" s="281"/>
      <c r="FSW20" s="281"/>
      <c r="FSX20" s="281"/>
      <c r="FSY20" s="281"/>
      <c r="FSZ20" s="281"/>
      <c r="FTA20" s="281"/>
      <c r="FTB20" s="281"/>
      <c r="FTC20" s="281"/>
      <c r="FTD20" s="281"/>
      <c r="FTE20" s="281"/>
      <c r="FTF20" s="281"/>
      <c r="FTG20" s="281"/>
      <c r="FTH20" s="281"/>
      <c r="FTI20" s="281"/>
      <c r="FTJ20" s="281"/>
      <c r="FTK20" s="281"/>
      <c r="FTL20" s="281"/>
      <c r="FTM20" s="281"/>
      <c r="FTN20" s="281"/>
      <c r="FTO20" s="281"/>
      <c r="FTP20" s="281"/>
      <c r="FTQ20" s="281"/>
      <c r="FTR20" s="281"/>
      <c r="FTS20" s="281"/>
      <c r="FTT20" s="281"/>
      <c r="FTU20" s="281"/>
      <c r="FTV20" s="281"/>
      <c r="FTW20" s="281"/>
      <c r="FTX20" s="281"/>
      <c r="FTY20" s="281"/>
      <c r="FTZ20" s="281"/>
      <c r="FUA20" s="281"/>
      <c r="FUB20" s="281"/>
      <c r="FUC20" s="281"/>
      <c r="FUD20" s="281"/>
      <c r="FUE20" s="281"/>
      <c r="FUF20" s="281"/>
      <c r="FUG20" s="281"/>
      <c r="FUH20" s="281"/>
      <c r="FUI20" s="281"/>
      <c r="FUJ20" s="281"/>
      <c r="FUK20" s="281"/>
      <c r="FUL20" s="281"/>
      <c r="FUM20" s="281"/>
      <c r="FUN20" s="281"/>
      <c r="FUO20" s="281"/>
      <c r="FUP20" s="281"/>
      <c r="FUQ20" s="281"/>
      <c r="FUR20" s="281"/>
      <c r="FUS20" s="281"/>
      <c r="FUT20" s="281"/>
      <c r="FUU20" s="281"/>
      <c r="FUV20" s="281"/>
      <c r="FUW20" s="281"/>
      <c r="FUX20" s="281"/>
      <c r="FUY20" s="281"/>
      <c r="FUZ20" s="281"/>
      <c r="FVA20" s="281"/>
      <c r="FVB20" s="281"/>
      <c r="FVC20" s="281"/>
      <c r="FVD20" s="281"/>
      <c r="FVE20" s="281"/>
      <c r="FVF20" s="281"/>
      <c r="FVG20" s="281"/>
      <c r="FVH20" s="281"/>
      <c r="FVI20" s="281"/>
      <c r="FVJ20" s="281"/>
      <c r="FVK20" s="281"/>
      <c r="FVL20" s="281"/>
      <c r="FVM20" s="281"/>
      <c r="FVN20" s="281"/>
      <c r="FVO20" s="281"/>
      <c r="FVP20" s="281"/>
      <c r="FVQ20" s="281"/>
      <c r="FVR20" s="281"/>
      <c r="FVS20" s="281"/>
      <c r="FVT20" s="281"/>
      <c r="FVU20" s="281"/>
      <c r="FVV20" s="281"/>
      <c r="FVW20" s="281"/>
      <c r="FVX20" s="281"/>
      <c r="FVY20" s="281"/>
      <c r="FVZ20" s="281"/>
      <c r="FWA20" s="281"/>
      <c r="FWB20" s="281"/>
      <c r="FWC20" s="281"/>
      <c r="FWD20" s="281"/>
      <c r="FWE20" s="281"/>
      <c r="FWF20" s="281"/>
      <c r="FWG20" s="281"/>
      <c r="FWH20" s="281"/>
      <c r="FWI20" s="281"/>
      <c r="FWJ20" s="281"/>
      <c r="FWK20" s="281"/>
      <c r="FWL20" s="281"/>
      <c r="FWM20" s="281"/>
      <c r="FWN20" s="281"/>
      <c r="FWO20" s="281"/>
      <c r="FWP20" s="281"/>
      <c r="FWQ20" s="281"/>
      <c r="FWR20" s="281"/>
      <c r="FWS20" s="281"/>
      <c r="FWT20" s="281"/>
      <c r="FWU20" s="281"/>
      <c r="FWV20" s="281"/>
      <c r="FWW20" s="281"/>
      <c r="FWX20" s="281"/>
      <c r="FWY20" s="281"/>
      <c r="FWZ20" s="281"/>
      <c r="FXA20" s="281"/>
      <c r="FXB20" s="281"/>
      <c r="FXC20" s="281"/>
      <c r="FXD20" s="281"/>
      <c r="FXE20" s="281"/>
      <c r="FXF20" s="281"/>
      <c r="FXG20" s="281"/>
      <c r="FXH20" s="281"/>
      <c r="FXI20" s="281"/>
      <c r="FXJ20" s="281"/>
      <c r="FXK20" s="281"/>
      <c r="FXL20" s="281"/>
      <c r="FXM20" s="281"/>
      <c r="FXN20" s="281"/>
      <c r="FXO20" s="281"/>
      <c r="FXP20" s="281"/>
      <c r="FXQ20" s="281"/>
      <c r="FXR20" s="281"/>
      <c r="FXS20" s="281"/>
      <c r="FXT20" s="281"/>
      <c r="FXU20" s="281"/>
      <c r="FXV20" s="281"/>
      <c r="FXW20" s="281"/>
      <c r="FXX20" s="281"/>
      <c r="FXY20" s="281"/>
      <c r="FXZ20" s="281"/>
      <c r="FYA20" s="281"/>
      <c r="FYB20" s="281"/>
      <c r="FYC20" s="281"/>
      <c r="FYD20" s="281"/>
      <c r="FYE20" s="281"/>
      <c r="FYF20" s="281"/>
      <c r="FYG20" s="281"/>
      <c r="FYH20" s="281"/>
      <c r="FYI20" s="281"/>
      <c r="FYJ20" s="281"/>
      <c r="FYK20" s="281"/>
      <c r="FYL20" s="281"/>
      <c r="FYM20" s="281"/>
      <c r="FYN20" s="281"/>
      <c r="FYO20" s="281"/>
      <c r="FYP20" s="281"/>
      <c r="FYQ20" s="281"/>
      <c r="FYR20" s="281"/>
      <c r="FYS20" s="281"/>
      <c r="FYT20" s="281"/>
      <c r="FYU20" s="281"/>
      <c r="FYV20" s="281"/>
      <c r="FYW20" s="281"/>
      <c r="FYX20" s="281"/>
      <c r="FYY20" s="281"/>
      <c r="FYZ20" s="281"/>
      <c r="FZA20" s="281"/>
      <c r="FZB20" s="281"/>
      <c r="FZC20" s="281"/>
      <c r="FZD20" s="281"/>
      <c r="FZE20" s="281"/>
      <c r="FZF20" s="281"/>
      <c r="FZG20" s="281"/>
      <c r="FZH20" s="281"/>
      <c r="FZI20" s="281"/>
      <c r="FZJ20" s="281"/>
      <c r="FZK20" s="281"/>
      <c r="FZL20" s="281"/>
      <c r="FZM20" s="281"/>
      <c r="FZN20" s="281"/>
      <c r="FZO20" s="281"/>
      <c r="FZP20" s="281"/>
      <c r="FZQ20" s="281"/>
      <c r="FZR20" s="281"/>
      <c r="FZS20" s="281"/>
      <c r="FZT20" s="281"/>
      <c r="FZU20" s="281"/>
      <c r="FZV20" s="281"/>
      <c r="FZW20" s="281"/>
      <c r="FZX20" s="281"/>
      <c r="FZY20" s="281"/>
      <c r="FZZ20" s="281"/>
      <c r="GAA20" s="281"/>
      <c r="GAB20" s="281"/>
      <c r="GAC20" s="281"/>
      <c r="GAD20" s="281"/>
      <c r="GAE20" s="281"/>
      <c r="GAF20" s="281"/>
      <c r="GAG20" s="281"/>
      <c r="GAH20" s="281"/>
      <c r="GAI20" s="281"/>
      <c r="GAJ20" s="281"/>
      <c r="GAK20" s="281"/>
      <c r="GAL20" s="281"/>
      <c r="GAM20" s="281"/>
      <c r="GAN20" s="281"/>
      <c r="GAO20" s="281"/>
      <c r="GAP20" s="281"/>
      <c r="GAQ20" s="281"/>
      <c r="GAR20" s="281"/>
      <c r="GAS20" s="281"/>
      <c r="GAT20" s="281"/>
      <c r="GAU20" s="281"/>
      <c r="GAV20" s="281"/>
      <c r="GAW20" s="281"/>
      <c r="GAX20" s="281"/>
      <c r="GAY20" s="281"/>
      <c r="GAZ20" s="281"/>
      <c r="GBA20" s="281"/>
      <c r="GBB20" s="281"/>
      <c r="GBC20" s="281"/>
      <c r="GBD20" s="281"/>
      <c r="GBE20" s="281"/>
      <c r="GBF20" s="281"/>
      <c r="GBG20" s="281"/>
      <c r="GBH20" s="281"/>
      <c r="GBI20" s="281"/>
      <c r="GBJ20" s="281"/>
      <c r="GBK20" s="281"/>
      <c r="GBL20" s="281"/>
      <c r="GBM20" s="281"/>
      <c r="GBN20" s="281"/>
      <c r="GBO20" s="281"/>
      <c r="GBP20" s="281"/>
      <c r="GBQ20" s="281"/>
      <c r="GBR20" s="281"/>
      <c r="GBS20" s="281"/>
      <c r="GBT20" s="281"/>
      <c r="GBU20" s="281"/>
      <c r="GBV20" s="281"/>
      <c r="GBW20" s="281"/>
      <c r="GBX20" s="281"/>
      <c r="GBY20" s="281"/>
      <c r="GBZ20" s="281"/>
      <c r="GCA20" s="281"/>
      <c r="GCB20" s="281"/>
      <c r="GCC20" s="281"/>
      <c r="GCD20" s="281"/>
      <c r="GCE20" s="281"/>
      <c r="GCF20" s="281"/>
      <c r="GCG20" s="281"/>
      <c r="GCH20" s="281"/>
      <c r="GCI20" s="281"/>
      <c r="GCJ20" s="281"/>
      <c r="GCK20" s="281"/>
      <c r="GCL20" s="281"/>
      <c r="GCM20" s="281"/>
      <c r="GCN20" s="281"/>
      <c r="GCO20" s="281"/>
      <c r="GCP20" s="281"/>
      <c r="GCQ20" s="281"/>
      <c r="GCR20" s="281"/>
      <c r="GCS20" s="281"/>
      <c r="GCT20" s="281"/>
      <c r="GCU20" s="281"/>
      <c r="GCV20" s="281"/>
      <c r="GCW20" s="281"/>
      <c r="GCX20" s="281"/>
      <c r="GCY20" s="281"/>
      <c r="GCZ20" s="281"/>
      <c r="GDA20" s="281"/>
      <c r="GDB20" s="281"/>
      <c r="GDC20" s="281"/>
      <c r="GDD20" s="281"/>
      <c r="GDE20" s="281"/>
      <c r="GDF20" s="281"/>
      <c r="GDG20" s="281"/>
      <c r="GDH20" s="281"/>
      <c r="GDI20" s="281"/>
      <c r="GDJ20" s="281"/>
      <c r="GDK20" s="281"/>
      <c r="GDL20" s="281"/>
      <c r="GDM20" s="281"/>
      <c r="GDN20" s="281"/>
      <c r="GDO20" s="281"/>
      <c r="GDP20" s="281"/>
      <c r="GDQ20" s="281"/>
      <c r="GDR20" s="281"/>
      <c r="GDS20" s="281"/>
      <c r="GDT20" s="281"/>
      <c r="GDU20" s="281"/>
      <c r="GDV20" s="281"/>
      <c r="GDW20" s="281"/>
      <c r="GDX20" s="281"/>
      <c r="GDY20" s="281"/>
      <c r="GDZ20" s="281"/>
      <c r="GEA20" s="281"/>
      <c r="GEB20" s="281"/>
      <c r="GEC20" s="281"/>
      <c r="GED20" s="281"/>
      <c r="GEE20" s="281"/>
      <c r="GEF20" s="281"/>
      <c r="GEG20" s="281"/>
      <c r="GEH20" s="281"/>
      <c r="GEI20" s="281"/>
      <c r="GEJ20" s="281"/>
      <c r="GEK20" s="281"/>
      <c r="GEL20" s="281"/>
      <c r="GEM20" s="281"/>
      <c r="GEN20" s="281"/>
      <c r="GEO20" s="281"/>
      <c r="GEP20" s="281"/>
      <c r="GEQ20" s="281"/>
      <c r="GER20" s="281"/>
      <c r="GES20" s="281"/>
      <c r="GET20" s="281"/>
      <c r="GEU20" s="281"/>
      <c r="GEV20" s="281"/>
      <c r="GEW20" s="281"/>
      <c r="GEX20" s="281"/>
      <c r="GEY20" s="281"/>
      <c r="GEZ20" s="281"/>
      <c r="GFA20" s="281"/>
      <c r="GFB20" s="281"/>
      <c r="GFC20" s="281"/>
      <c r="GFD20" s="281"/>
      <c r="GFE20" s="281"/>
      <c r="GFF20" s="281"/>
      <c r="GFG20" s="281"/>
      <c r="GFH20" s="281"/>
      <c r="GFI20" s="281"/>
      <c r="GFJ20" s="281"/>
      <c r="GFK20" s="281"/>
      <c r="GFL20" s="281"/>
      <c r="GFM20" s="281"/>
      <c r="GFN20" s="281"/>
      <c r="GFO20" s="281"/>
      <c r="GFP20" s="281"/>
      <c r="GFQ20" s="281"/>
      <c r="GFR20" s="281"/>
      <c r="GFS20" s="281"/>
      <c r="GFT20" s="281"/>
      <c r="GFU20" s="281"/>
      <c r="GFV20" s="281"/>
      <c r="GFW20" s="281"/>
      <c r="GFX20" s="281"/>
      <c r="GFY20" s="281"/>
      <c r="GFZ20" s="281"/>
      <c r="GGA20" s="281"/>
      <c r="GGB20" s="281"/>
      <c r="GGC20" s="281"/>
      <c r="GGD20" s="281"/>
      <c r="GGE20" s="281"/>
      <c r="GGF20" s="281"/>
      <c r="GGG20" s="281"/>
      <c r="GGH20" s="281"/>
      <c r="GGI20" s="281"/>
      <c r="GGJ20" s="281"/>
      <c r="GGK20" s="281"/>
      <c r="GGL20" s="281"/>
      <c r="GGM20" s="281"/>
      <c r="GGN20" s="281"/>
      <c r="GGO20" s="281"/>
      <c r="GGP20" s="281"/>
      <c r="GGQ20" s="281"/>
      <c r="GGR20" s="281"/>
      <c r="GGS20" s="281"/>
      <c r="GGT20" s="281"/>
      <c r="GGU20" s="281"/>
      <c r="GGV20" s="281"/>
      <c r="GGW20" s="281"/>
      <c r="GGX20" s="281"/>
      <c r="GGY20" s="281"/>
      <c r="GGZ20" s="281"/>
      <c r="GHA20" s="281"/>
      <c r="GHB20" s="281"/>
      <c r="GHC20" s="281"/>
      <c r="GHD20" s="281"/>
      <c r="GHE20" s="281"/>
      <c r="GHF20" s="281"/>
      <c r="GHG20" s="281"/>
      <c r="GHH20" s="281"/>
      <c r="GHI20" s="281"/>
      <c r="GHJ20" s="281"/>
      <c r="GHK20" s="281"/>
      <c r="GHL20" s="281"/>
      <c r="GHM20" s="281"/>
      <c r="GHN20" s="281"/>
      <c r="GHO20" s="281"/>
      <c r="GHP20" s="281"/>
      <c r="GHQ20" s="281"/>
      <c r="GHR20" s="281"/>
      <c r="GHS20" s="281"/>
      <c r="GHT20" s="281"/>
      <c r="GHU20" s="281"/>
      <c r="GHV20" s="281"/>
      <c r="GHW20" s="281"/>
      <c r="GHX20" s="281"/>
      <c r="GHY20" s="281"/>
      <c r="GHZ20" s="281"/>
      <c r="GIA20" s="281"/>
      <c r="GIB20" s="281"/>
      <c r="GIC20" s="281"/>
      <c r="GID20" s="281"/>
      <c r="GIE20" s="281"/>
      <c r="GIF20" s="281"/>
      <c r="GIG20" s="281"/>
      <c r="GIH20" s="281"/>
      <c r="GII20" s="281"/>
      <c r="GIJ20" s="281"/>
      <c r="GIK20" s="281"/>
      <c r="GIL20" s="281"/>
      <c r="GIM20" s="281"/>
      <c r="GIN20" s="281"/>
      <c r="GIO20" s="281"/>
      <c r="GIP20" s="281"/>
      <c r="GIQ20" s="281"/>
      <c r="GIR20" s="281"/>
      <c r="GIS20" s="281"/>
      <c r="GIT20" s="281"/>
      <c r="GIU20" s="281"/>
      <c r="GIV20" s="281"/>
      <c r="GIW20" s="281"/>
      <c r="GIX20" s="281"/>
      <c r="GIY20" s="281"/>
      <c r="GIZ20" s="281"/>
      <c r="GJA20" s="281"/>
      <c r="GJB20" s="281"/>
      <c r="GJC20" s="281"/>
      <c r="GJD20" s="281"/>
      <c r="GJE20" s="281"/>
      <c r="GJF20" s="281"/>
      <c r="GJG20" s="281"/>
      <c r="GJH20" s="281"/>
      <c r="GJI20" s="281"/>
      <c r="GJJ20" s="281"/>
      <c r="GJK20" s="281"/>
      <c r="GJL20" s="281"/>
      <c r="GJM20" s="281"/>
      <c r="GJN20" s="281"/>
      <c r="GJO20" s="281"/>
      <c r="GJP20" s="281"/>
      <c r="GJQ20" s="281"/>
      <c r="GJR20" s="281"/>
      <c r="GJS20" s="281"/>
      <c r="GJT20" s="281"/>
      <c r="GJU20" s="281"/>
      <c r="GJV20" s="281"/>
      <c r="GJW20" s="281"/>
      <c r="GJX20" s="281"/>
      <c r="GJY20" s="281"/>
      <c r="GJZ20" s="281"/>
      <c r="GKA20" s="281"/>
      <c r="GKB20" s="281"/>
      <c r="GKC20" s="281"/>
      <c r="GKD20" s="281"/>
      <c r="GKE20" s="281"/>
      <c r="GKF20" s="281"/>
      <c r="GKG20" s="281"/>
      <c r="GKH20" s="281"/>
      <c r="GKI20" s="281"/>
      <c r="GKJ20" s="281"/>
      <c r="GKK20" s="281"/>
      <c r="GKL20" s="281"/>
      <c r="GKM20" s="281"/>
      <c r="GKN20" s="281"/>
      <c r="GKO20" s="281"/>
      <c r="GKP20" s="281"/>
      <c r="GKQ20" s="281"/>
      <c r="GKR20" s="281"/>
      <c r="GKS20" s="281"/>
      <c r="GKT20" s="281"/>
      <c r="GKU20" s="281"/>
      <c r="GKV20" s="281"/>
      <c r="GKW20" s="281"/>
      <c r="GKX20" s="281"/>
      <c r="GKY20" s="281"/>
      <c r="GKZ20" s="281"/>
      <c r="GLA20" s="281"/>
      <c r="GLB20" s="281"/>
      <c r="GLC20" s="281"/>
      <c r="GLD20" s="281"/>
      <c r="GLE20" s="281"/>
      <c r="GLF20" s="281"/>
      <c r="GLG20" s="281"/>
      <c r="GLH20" s="281"/>
      <c r="GLI20" s="281"/>
      <c r="GLJ20" s="281"/>
      <c r="GLK20" s="281"/>
      <c r="GLL20" s="281"/>
      <c r="GLM20" s="281"/>
      <c r="GLN20" s="281"/>
      <c r="GLO20" s="281"/>
      <c r="GLP20" s="281"/>
      <c r="GLQ20" s="281"/>
      <c r="GLR20" s="281"/>
      <c r="GLS20" s="281"/>
      <c r="GLT20" s="281"/>
      <c r="GLU20" s="281"/>
      <c r="GLV20" s="281"/>
      <c r="GLW20" s="281"/>
      <c r="GLX20" s="281"/>
      <c r="GLY20" s="281"/>
      <c r="GLZ20" s="281"/>
      <c r="GMA20" s="281"/>
      <c r="GMB20" s="281"/>
      <c r="GMC20" s="281"/>
      <c r="GMD20" s="281"/>
      <c r="GME20" s="281"/>
      <c r="GMF20" s="281"/>
      <c r="GMG20" s="281"/>
      <c r="GMH20" s="281"/>
      <c r="GMI20" s="281"/>
      <c r="GMJ20" s="281"/>
      <c r="GMK20" s="281"/>
      <c r="GML20" s="281"/>
      <c r="GMM20" s="281"/>
      <c r="GMN20" s="281"/>
      <c r="GMO20" s="281"/>
      <c r="GMP20" s="281"/>
      <c r="GMQ20" s="281"/>
      <c r="GMR20" s="281"/>
      <c r="GMS20" s="281"/>
      <c r="GMT20" s="281"/>
      <c r="GMU20" s="281"/>
      <c r="GMV20" s="281"/>
      <c r="GMW20" s="281"/>
      <c r="GMX20" s="281"/>
      <c r="GMY20" s="281"/>
      <c r="GMZ20" s="281"/>
      <c r="GNA20" s="281"/>
      <c r="GNB20" s="281"/>
      <c r="GNC20" s="281"/>
      <c r="GND20" s="281"/>
      <c r="GNE20" s="281"/>
      <c r="GNF20" s="281"/>
      <c r="GNG20" s="281"/>
      <c r="GNH20" s="281"/>
      <c r="GNI20" s="281"/>
      <c r="GNJ20" s="281"/>
      <c r="GNK20" s="281"/>
      <c r="GNL20" s="281"/>
      <c r="GNM20" s="281"/>
      <c r="GNN20" s="281"/>
      <c r="GNO20" s="281"/>
      <c r="GNP20" s="281"/>
      <c r="GNQ20" s="281"/>
      <c r="GNR20" s="281"/>
      <c r="GNS20" s="281"/>
      <c r="GNT20" s="281"/>
      <c r="GNU20" s="281"/>
      <c r="GNV20" s="281"/>
      <c r="GNW20" s="281"/>
      <c r="GNX20" s="281"/>
      <c r="GNY20" s="281"/>
      <c r="GNZ20" s="281"/>
      <c r="GOA20" s="281"/>
      <c r="GOB20" s="281"/>
      <c r="GOC20" s="281"/>
      <c r="GOD20" s="281"/>
      <c r="GOE20" s="281"/>
      <c r="GOF20" s="281"/>
      <c r="GOG20" s="281"/>
      <c r="GOH20" s="281"/>
      <c r="GOI20" s="281"/>
      <c r="GOJ20" s="281"/>
      <c r="GOK20" s="281"/>
      <c r="GOL20" s="281"/>
      <c r="GOM20" s="281"/>
      <c r="GON20" s="281"/>
      <c r="GOO20" s="281"/>
      <c r="GOP20" s="281"/>
      <c r="GOQ20" s="281"/>
      <c r="GOR20" s="281"/>
      <c r="GOS20" s="281"/>
      <c r="GOT20" s="281"/>
      <c r="GOU20" s="281"/>
      <c r="GOV20" s="281"/>
      <c r="GOW20" s="281"/>
      <c r="GOX20" s="281"/>
      <c r="GOY20" s="281"/>
      <c r="GOZ20" s="281"/>
      <c r="GPA20" s="281"/>
      <c r="GPB20" s="281"/>
      <c r="GPC20" s="281"/>
      <c r="GPD20" s="281"/>
      <c r="GPE20" s="281"/>
      <c r="GPF20" s="281"/>
      <c r="GPG20" s="281"/>
      <c r="GPH20" s="281"/>
      <c r="GPI20" s="281"/>
      <c r="GPJ20" s="281"/>
      <c r="GPK20" s="281"/>
      <c r="GPL20" s="281"/>
      <c r="GPM20" s="281"/>
      <c r="GPN20" s="281"/>
      <c r="GPO20" s="281"/>
      <c r="GPP20" s="281"/>
      <c r="GPQ20" s="281"/>
      <c r="GPR20" s="281"/>
      <c r="GPS20" s="281"/>
      <c r="GPT20" s="281"/>
      <c r="GPU20" s="281"/>
      <c r="GPV20" s="281"/>
      <c r="GPW20" s="281"/>
      <c r="GPX20" s="281"/>
      <c r="GPY20" s="281"/>
      <c r="GPZ20" s="281"/>
      <c r="GQA20" s="281"/>
      <c r="GQB20" s="281"/>
      <c r="GQC20" s="281"/>
      <c r="GQD20" s="281"/>
      <c r="GQE20" s="281"/>
      <c r="GQF20" s="281"/>
      <c r="GQG20" s="281"/>
      <c r="GQH20" s="281"/>
      <c r="GQI20" s="281"/>
      <c r="GQJ20" s="281"/>
      <c r="GQK20" s="281"/>
      <c r="GQL20" s="281"/>
      <c r="GQM20" s="281"/>
      <c r="GQN20" s="281"/>
      <c r="GQO20" s="281"/>
      <c r="GQP20" s="281"/>
      <c r="GQQ20" s="281"/>
      <c r="GQR20" s="281"/>
      <c r="GQS20" s="281"/>
      <c r="GQT20" s="281"/>
      <c r="GQU20" s="281"/>
      <c r="GQV20" s="281"/>
      <c r="GQW20" s="281"/>
      <c r="GQX20" s="281"/>
      <c r="GQY20" s="281"/>
      <c r="GQZ20" s="281"/>
      <c r="GRA20" s="281"/>
      <c r="GRB20" s="281"/>
      <c r="GRC20" s="281"/>
      <c r="GRD20" s="281"/>
      <c r="GRE20" s="281"/>
      <c r="GRF20" s="281"/>
      <c r="GRG20" s="281"/>
      <c r="GRH20" s="281"/>
      <c r="GRI20" s="281"/>
      <c r="GRJ20" s="281"/>
      <c r="GRK20" s="281"/>
      <c r="GRL20" s="281"/>
      <c r="GRM20" s="281"/>
      <c r="GRN20" s="281"/>
      <c r="GRO20" s="281"/>
      <c r="GRP20" s="281"/>
      <c r="GRQ20" s="281"/>
      <c r="GRR20" s="281"/>
      <c r="GRS20" s="281"/>
      <c r="GRT20" s="281"/>
      <c r="GRU20" s="281"/>
      <c r="GRV20" s="281"/>
      <c r="GRW20" s="281"/>
      <c r="GRX20" s="281"/>
      <c r="GRY20" s="281"/>
      <c r="GRZ20" s="281"/>
      <c r="GSA20" s="281"/>
      <c r="GSB20" s="281"/>
      <c r="GSC20" s="281"/>
      <c r="GSD20" s="281"/>
      <c r="GSE20" s="281"/>
      <c r="GSF20" s="281"/>
      <c r="GSG20" s="281"/>
      <c r="GSH20" s="281"/>
      <c r="GSI20" s="281"/>
      <c r="GSJ20" s="281"/>
      <c r="GSK20" s="281"/>
      <c r="GSL20" s="281"/>
      <c r="GSM20" s="281"/>
      <c r="GSN20" s="281"/>
      <c r="GSO20" s="281"/>
      <c r="GSP20" s="281"/>
      <c r="GSQ20" s="281"/>
      <c r="GSR20" s="281"/>
      <c r="GSS20" s="281"/>
      <c r="GST20" s="281"/>
      <c r="GSU20" s="281"/>
      <c r="GSV20" s="281"/>
      <c r="GSW20" s="281"/>
      <c r="GSX20" s="281"/>
      <c r="GSY20" s="281"/>
      <c r="GSZ20" s="281"/>
      <c r="GTA20" s="281"/>
      <c r="GTB20" s="281"/>
      <c r="GTC20" s="281"/>
      <c r="GTD20" s="281"/>
      <c r="GTE20" s="281"/>
      <c r="GTF20" s="281"/>
      <c r="GTG20" s="281"/>
      <c r="GTH20" s="281"/>
      <c r="GTI20" s="281"/>
      <c r="GTJ20" s="281"/>
      <c r="GTK20" s="281"/>
      <c r="GTL20" s="281"/>
      <c r="GTM20" s="281"/>
      <c r="GTN20" s="281"/>
      <c r="GTO20" s="281"/>
      <c r="GTP20" s="281"/>
      <c r="GTQ20" s="281"/>
      <c r="GTR20" s="281"/>
      <c r="GTS20" s="281"/>
      <c r="GTT20" s="281"/>
      <c r="GTU20" s="281"/>
      <c r="GTV20" s="281"/>
      <c r="GTW20" s="281"/>
      <c r="GTX20" s="281"/>
      <c r="GTY20" s="281"/>
      <c r="GTZ20" s="281"/>
      <c r="GUA20" s="281"/>
      <c r="GUB20" s="281"/>
      <c r="GUC20" s="281"/>
      <c r="GUD20" s="281"/>
      <c r="GUE20" s="281"/>
      <c r="GUF20" s="281"/>
      <c r="GUG20" s="281"/>
      <c r="GUH20" s="281"/>
      <c r="GUI20" s="281"/>
      <c r="GUJ20" s="281"/>
      <c r="GUK20" s="281"/>
      <c r="GUL20" s="281"/>
      <c r="GUM20" s="281"/>
      <c r="GUN20" s="281"/>
      <c r="GUO20" s="281"/>
      <c r="GUP20" s="281"/>
      <c r="GUQ20" s="281"/>
      <c r="GUR20" s="281"/>
      <c r="GUS20" s="281"/>
      <c r="GUT20" s="281"/>
      <c r="GUU20" s="281"/>
      <c r="GUV20" s="281"/>
      <c r="GUW20" s="281"/>
      <c r="GUX20" s="281"/>
      <c r="GUY20" s="281"/>
      <c r="GUZ20" s="281"/>
      <c r="GVA20" s="281"/>
      <c r="GVB20" s="281"/>
      <c r="GVC20" s="281"/>
      <c r="GVD20" s="281"/>
      <c r="GVE20" s="281"/>
      <c r="GVF20" s="281"/>
      <c r="GVG20" s="281"/>
      <c r="GVH20" s="281"/>
      <c r="GVI20" s="281"/>
      <c r="GVJ20" s="281"/>
      <c r="GVK20" s="281"/>
      <c r="GVL20" s="281"/>
      <c r="GVM20" s="281"/>
      <c r="GVN20" s="281"/>
      <c r="GVO20" s="281"/>
      <c r="GVP20" s="281"/>
      <c r="GVQ20" s="281"/>
      <c r="GVR20" s="281"/>
      <c r="GVS20" s="281"/>
      <c r="GVT20" s="281"/>
      <c r="GVU20" s="281"/>
      <c r="GVV20" s="281"/>
      <c r="GVW20" s="281"/>
      <c r="GVX20" s="281"/>
      <c r="GVY20" s="281"/>
      <c r="GVZ20" s="281"/>
      <c r="GWA20" s="281"/>
      <c r="GWB20" s="281"/>
      <c r="GWC20" s="281"/>
      <c r="GWD20" s="281"/>
      <c r="GWE20" s="281"/>
      <c r="GWF20" s="281"/>
      <c r="GWG20" s="281"/>
      <c r="GWH20" s="281"/>
      <c r="GWI20" s="281"/>
      <c r="GWJ20" s="281"/>
      <c r="GWK20" s="281"/>
      <c r="GWL20" s="281"/>
      <c r="GWM20" s="281"/>
      <c r="GWN20" s="281"/>
      <c r="GWO20" s="281"/>
      <c r="GWP20" s="281"/>
      <c r="GWQ20" s="281"/>
      <c r="GWR20" s="281"/>
      <c r="GWS20" s="281"/>
      <c r="GWT20" s="281"/>
      <c r="GWU20" s="281"/>
      <c r="GWV20" s="281"/>
      <c r="GWW20" s="281"/>
      <c r="GWX20" s="281"/>
      <c r="GWY20" s="281"/>
      <c r="GWZ20" s="281"/>
      <c r="GXA20" s="281"/>
      <c r="GXB20" s="281"/>
      <c r="GXC20" s="281"/>
      <c r="GXD20" s="281"/>
      <c r="GXE20" s="281"/>
      <c r="GXF20" s="281"/>
      <c r="GXG20" s="281"/>
      <c r="GXH20" s="281"/>
      <c r="GXI20" s="281"/>
      <c r="GXJ20" s="281"/>
      <c r="GXK20" s="281"/>
      <c r="GXL20" s="281"/>
      <c r="GXM20" s="281"/>
      <c r="GXN20" s="281"/>
      <c r="GXO20" s="281"/>
      <c r="GXP20" s="281"/>
      <c r="GXQ20" s="281"/>
      <c r="GXR20" s="281"/>
      <c r="GXS20" s="281"/>
      <c r="GXT20" s="281"/>
      <c r="GXU20" s="281"/>
      <c r="GXV20" s="281"/>
      <c r="GXW20" s="281"/>
      <c r="GXX20" s="281"/>
      <c r="GXY20" s="281"/>
      <c r="GXZ20" s="281"/>
      <c r="GYA20" s="281"/>
      <c r="GYB20" s="281"/>
      <c r="GYC20" s="281"/>
      <c r="GYD20" s="281"/>
      <c r="GYE20" s="281"/>
      <c r="GYF20" s="281"/>
      <c r="GYG20" s="281"/>
      <c r="GYH20" s="281"/>
      <c r="GYI20" s="281"/>
      <c r="GYJ20" s="281"/>
      <c r="GYK20" s="281"/>
      <c r="GYL20" s="281"/>
      <c r="GYM20" s="281"/>
      <c r="GYN20" s="281"/>
      <c r="GYO20" s="281"/>
      <c r="GYP20" s="281"/>
      <c r="GYQ20" s="281"/>
      <c r="GYR20" s="281"/>
      <c r="GYS20" s="281"/>
      <c r="GYT20" s="281"/>
      <c r="GYU20" s="281"/>
      <c r="GYV20" s="281"/>
      <c r="GYW20" s="281"/>
      <c r="GYX20" s="281"/>
      <c r="GYY20" s="281"/>
      <c r="GYZ20" s="281"/>
      <c r="GZA20" s="281"/>
      <c r="GZB20" s="281"/>
      <c r="GZC20" s="281"/>
      <c r="GZD20" s="281"/>
      <c r="GZE20" s="281"/>
      <c r="GZF20" s="281"/>
      <c r="GZG20" s="281"/>
      <c r="GZH20" s="281"/>
      <c r="GZI20" s="281"/>
      <c r="GZJ20" s="281"/>
      <c r="GZK20" s="281"/>
      <c r="GZL20" s="281"/>
      <c r="GZM20" s="281"/>
      <c r="GZN20" s="281"/>
      <c r="GZO20" s="281"/>
      <c r="GZP20" s="281"/>
      <c r="GZQ20" s="281"/>
      <c r="GZR20" s="281"/>
      <c r="GZS20" s="281"/>
      <c r="GZT20" s="281"/>
      <c r="GZU20" s="281"/>
      <c r="GZV20" s="281"/>
      <c r="GZW20" s="281"/>
      <c r="GZX20" s="281"/>
      <c r="GZY20" s="281"/>
      <c r="GZZ20" s="281"/>
      <c r="HAA20" s="281"/>
      <c r="HAB20" s="281"/>
      <c r="HAC20" s="281"/>
      <c r="HAD20" s="281"/>
      <c r="HAE20" s="281"/>
      <c r="HAF20" s="281"/>
      <c r="HAG20" s="281"/>
      <c r="HAH20" s="281"/>
      <c r="HAI20" s="281"/>
      <c r="HAJ20" s="281"/>
      <c r="HAK20" s="281"/>
      <c r="HAL20" s="281"/>
      <c r="HAM20" s="281"/>
      <c r="HAN20" s="281"/>
      <c r="HAO20" s="281"/>
      <c r="HAP20" s="281"/>
      <c r="HAQ20" s="281"/>
      <c r="HAR20" s="281"/>
      <c r="HAS20" s="281"/>
      <c r="HAT20" s="281"/>
      <c r="HAU20" s="281"/>
      <c r="HAV20" s="281"/>
      <c r="HAW20" s="281"/>
      <c r="HAX20" s="281"/>
      <c r="HAY20" s="281"/>
      <c r="HAZ20" s="281"/>
      <c r="HBA20" s="281"/>
      <c r="HBB20" s="281"/>
      <c r="HBC20" s="281"/>
      <c r="HBD20" s="281"/>
      <c r="HBE20" s="281"/>
      <c r="HBF20" s="281"/>
      <c r="HBG20" s="281"/>
      <c r="HBH20" s="281"/>
      <c r="HBI20" s="281"/>
      <c r="HBJ20" s="281"/>
      <c r="HBK20" s="281"/>
      <c r="HBL20" s="281"/>
      <c r="HBM20" s="281"/>
      <c r="HBN20" s="281"/>
      <c r="HBO20" s="281"/>
      <c r="HBP20" s="281"/>
      <c r="HBQ20" s="281"/>
      <c r="HBR20" s="281"/>
      <c r="HBS20" s="281"/>
      <c r="HBT20" s="281"/>
      <c r="HBU20" s="281"/>
      <c r="HBV20" s="281"/>
      <c r="HBW20" s="281"/>
      <c r="HBX20" s="281"/>
      <c r="HBY20" s="281"/>
      <c r="HBZ20" s="281"/>
      <c r="HCA20" s="281"/>
      <c r="HCB20" s="281"/>
      <c r="HCC20" s="281"/>
      <c r="HCD20" s="281"/>
      <c r="HCE20" s="281"/>
      <c r="HCF20" s="281"/>
      <c r="HCG20" s="281"/>
      <c r="HCH20" s="281"/>
      <c r="HCI20" s="281"/>
      <c r="HCJ20" s="281"/>
      <c r="HCK20" s="281"/>
      <c r="HCL20" s="281"/>
      <c r="HCM20" s="281"/>
      <c r="HCN20" s="281"/>
      <c r="HCO20" s="281"/>
      <c r="HCP20" s="281"/>
      <c r="HCQ20" s="281"/>
      <c r="HCR20" s="281"/>
      <c r="HCS20" s="281"/>
      <c r="HCT20" s="281"/>
      <c r="HCU20" s="281"/>
      <c r="HCV20" s="281"/>
      <c r="HCW20" s="281"/>
      <c r="HCX20" s="281"/>
      <c r="HCY20" s="281"/>
      <c r="HCZ20" s="281"/>
      <c r="HDA20" s="281"/>
      <c r="HDB20" s="281"/>
      <c r="HDC20" s="281"/>
      <c r="HDD20" s="281"/>
      <c r="HDE20" s="281"/>
      <c r="HDF20" s="281"/>
      <c r="HDG20" s="281"/>
      <c r="HDH20" s="281"/>
      <c r="HDI20" s="281"/>
      <c r="HDJ20" s="281"/>
      <c r="HDK20" s="281"/>
      <c r="HDL20" s="281"/>
      <c r="HDM20" s="281"/>
      <c r="HDN20" s="281"/>
      <c r="HDO20" s="281"/>
      <c r="HDP20" s="281"/>
      <c r="HDQ20" s="281"/>
      <c r="HDR20" s="281"/>
      <c r="HDS20" s="281"/>
      <c r="HDT20" s="281"/>
      <c r="HDU20" s="281"/>
      <c r="HDV20" s="281"/>
      <c r="HDW20" s="281"/>
      <c r="HDX20" s="281"/>
      <c r="HDY20" s="281"/>
      <c r="HDZ20" s="281"/>
      <c r="HEA20" s="281"/>
      <c r="HEB20" s="281"/>
      <c r="HEC20" s="281"/>
      <c r="HED20" s="281"/>
      <c r="HEE20" s="281"/>
      <c r="HEF20" s="281"/>
      <c r="HEG20" s="281"/>
      <c r="HEH20" s="281"/>
      <c r="HEI20" s="281"/>
      <c r="HEJ20" s="281"/>
      <c r="HEK20" s="281"/>
      <c r="HEL20" s="281"/>
      <c r="HEM20" s="281"/>
      <c r="HEN20" s="281"/>
      <c r="HEO20" s="281"/>
      <c r="HEP20" s="281"/>
      <c r="HEQ20" s="281"/>
      <c r="HER20" s="281"/>
      <c r="HES20" s="281"/>
      <c r="HET20" s="281"/>
      <c r="HEU20" s="281"/>
      <c r="HEV20" s="281"/>
      <c r="HEW20" s="281"/>
      <c r="HEX20" s="281"/>
      <c r="HEY20" s="281"/>
      <c r="HEZ20" s="281"/>
      <c r="HFA20" s="281"/>
      <c r="HFB20" s="281"/>
      <c r="HFC20" s="281"/>
      <c r="HFD20" s="281"/>
      <c r="HFE20" s="281"/>
      <c r="HFF20" s="281"/>
      <c r="HFG20" s="281"/>
      <c r="HFH20" s="281"/>
      <c r="HFI20" s="281"/>
      <c r="HFJ20" s="281"/>
      <c r="HFK20" s="281"/>
      <c r="HFL20" s="281"/>
      <c r="HFM20" s="281"/>
      <c r="HFN20" s="281"/>
      <c r="HFO20" s="281"/>
      <c r="HFP20" s="281"/>
      <c r="HFQ20" s="281"/>
      <c r="HFR20" s="281"/>
      <c r="HFS20" s="281"/>
      <c r="HFT20" s="281"/>
      <c r="HFU20" s="281"/>
      <c r="HFV20" s="281"/>
      <c r="HFW20" s="281"/>
      <c r="HFX20" s="281"/>
      <c r="HFY20" s="281"/>
      <c r="HFZ20" s="281"/>
      <c r="HGA20" s="281"/>
      <c r="HGB20" s="281"/>
      <c r="HGC20" s="281"/>
      <c r="HGD20" s="281"/>
      <c r="HGE20" s="281"/>
      <c r="HGF20" s="281"/>
      <c r="HGG20" s="281"/>
      <c r="HGH20" s="281"/>
      <c r="HGI20" s="281"/>
      <c r="HGJ20" s="281"/>
      <c r="HGK20" s="281"/>
      <c r="HGL20" s="281"/>
      <c r="HGM20" s="281"/>
      <c r="HGN20" s="281"/>
      <c r="HGO20" s="281"/>
      <c r="HGP20" s="281"/>
      <c r="HGQ20" s="281"/>
      <c r="HGR20" s="281"/>
      <c r="HGS20" s="281"/>
      <c r="HGT20" s="281"/>
      <c r="HGU20" s="281"/>
      <c r="HGV20" s="281"/>
      <c r="HGW20" s="281"/>
      <c r="HGX20" s="281"/>
      <c r="HGY20" s="281"/>
      <c r="HGZ20" s="281"/>
      <c r="HHA20" s="281"/>
      <c r="HHB20" s="281"/>
      <c r="HHC20" s="281"/>
      <c r="HHD20" s="281"/>
      <c r="HHE20" s="281"/>
      <c r="HHF20" s="281"/>
      <c r="HHG20" s="281"/>
      <c r="HHH20" s="281"/>
      <c r="HHI20" s="281"/>
      <c r="HHJ20" s="281"/>
      <c r="HHK20" s="281"/>
      <c r="HHL20" s="281"/>
      <c r="HHM20" s="281"/>
      <c r="HHN20" s="281"/>
      <c r="HHO20" s="281"/>
      <c r="HHP20" s="281"/>
      <c r="HHQ20" s="281"/>
      <c r="HHR20" s="281"/>
      <c r="HHS20" s="281"/>
      <c r="HHT20" s="281"/>
      <c r="HHU20" s="281"/>
      <c r="HHV20" s="281"/>
      <c r="HHW20" s="281"/>
      <c r="HHX20" s="281"/>
      <c r="HHY20" s="281"/>
      <c r="HHZ20" s="281"/>
      <c r="HIA20" s="281"/>
      <c r="HIB20" s="281"/>
      <c r="HIC20" s="281"/>
      <c r="HID20" s="281"/>
      <c r="HIE20" s="281"/>
      <c r="HIF20" s="281"/>
      <c r="HIG20" s="281"/>
      <c r="HIH20" s="281"/>
      <c r="HII20" s="281"/>
      <c r="HIJ20" s="281"/>
      <c r="HIK20" s="281"/>
      <c r="HIL20" s="281"/>
      <c r="HIM20" s="281"/>
      <c r="HIN20" s="281"/>
      <c r="HIO20" s="281"/>
      <c r="HIP20" s="281"/>
      <c r="HIQ20" s="281"/>
      <c r="HIR20" s="281"/>
      <c r="HIS20" s="281"/>
      <c r="HIT20" s="281"/>
      <c r="HIU20" s="281"/>
      <c r="HIV20" s="281"/>
      <c r="HIW20" s="281"/>
      <c r="HIX20" s="281"/>
      <c r="HIY20" s="281"/>
      <c r="HIZ20" s="281"/>
      <c r="HJA20" s="281"/>
      <c r="HJB20" s="281"/>
      <c r="HJC20" s="281"/>
      <c r="HJD20" s="281"/>
      <c r="HJE20" s="281"/>
      <c r="HJF20" s="281"/>
      <c r="HJG20" s="281"/>
      <c r="HJH20" s="281"/>
      <c r="HJI20" s="281"/>
      <c r="HJJ20" s="281"/>
      <c r="HJK20" s="281"/>
      <c r="HJL20" s="281"/>
      <c r="HJM20" s="281"/>
      <c r="HJN20" s="281"/>
      <c r="HJO20" s="281"/>
      <c r="HJP20" s="281"/>
      <c r="HJQ20" s="281"/>
      <c r="HJR20" s="281"/>
      <c r="HJS20" s="281"/>
      <c r="HJT20" s="281"/>
      <c r="HJU20" s="281"/>
      <c r="HJV20" s="281"/>
      <c r="HJW20" s="281"/>
      <c r="HJX20" s="281"/>
      <c r="HJY20" s="281"/>
      <c r="HJZ20" s="281"/>
      <c r="HKA20" s="281"/>
      <c r="HKB20" s="281"/>
      <c r="HKC20" s="281"/>
      <c r="HKD20" s="281"/>
      <c r="HKE20" s="281"/>
      <c r="HKF20" s="281"/>
      <c r="HKG20" s="281"/>
      <c r="HKH20" s="281"/>
      <c r="HKI20" s="281"/>
      <c r="HKJ20" s="281"/>
      <c r="HKK20" s="281"/>
      <c r="HKL20" s="281"/>
      <c r="HKM20" s="281"/>
      <c r="HKN20" s="281"/>
      <c r="HKO20" s="281"/>
      <c r="HKP20" s="281"/>
      <c r="HKQ20" s="281"/>
      <c r="HKR20" s="281"/>
      <c r="HKS20" s="281"/>
      <c r="HKT20" s="281"/>
      <c r="HKU20" s="281"/>
      <c r="HKV20" s="281"/>
      <c r="HKW20" s="281"/>
      <c r="HKX20" s="281"/>
      <c r="HKY20" s="281"/>
      <c r="HKZ20" s="281"/>
      <c r="HLA20" s="281"/>
      <c r="HLB20" s="281"/>
      <c r="HLC20" s="281"/>
      <c r="HLD20" s="281"/>
      <c r="HLE20" s="281"/>
      <c r="HLF20" s="281"/>
      <c r="HLG20" s="281"/>
      <c r="HLH20" s="281"/>
      <c r="HLI20" s="281"/>
      <c r="HLJ20" s="281"/>
      <c r="HLK20" s="281"/>
      <c r="HLL20" s="281"/>
      <c r="HLM20" s="281"/>
      <c r="HLN20" s="281"/>
      <c r="HLO20" s="281"/>
      <c r="HLP20" s="281"/>
      <c r="HLQ20" s="281"/>
      <c r="HLR20" s="281"/>
      <c r="HLS20" s="281"/>
      <c r="HLT20" s="281"/>
      <c r="HLU20" s="281"/>
      <c r="HLV20" s="281"/>
      <c r="HLW20" s="281"/>
      <c r="HLX20" s="281"/>
      <c r="HLY20" s="281"/>
      <c r="HLZ20" s="281"/>
      <c r="HMA20" s="281"/>
      <c r="HMB20" s="281"/>
      <c r="HMC20" s="281"/>
      <c r="HMD20" s="281"/>
      <c r="HME20" s="281"/>
      <c r="HMF20" s="281"/>
      <c r="HMG20" s="281"/>
      <c r="HMH20" s="281"/>
      <c r="HMI20" s="281"/>
      <c r="HMJ20" s="281"/>
      <c r="HMK20" s="281"/>
      <c r="HML20" s="281"/>
      <c r="HMM20" s="281"/>
      <c r="HMN20" s="281"/>
      <c r="HMO20" s="281"/>
      <c r="HMP20" s="281"/>
      <c r="HMQ20" s="281"/>
      <c r="HMR20" s="281"/>
      <c r="HMS20" s="281"/>
      <c r="HMT20" s="281"/>
      <c r="HMU20" s="281"/>
      <c r="HMV20" s="281"/>
      <c r="HMW20" s="281"/>
      <c r="HMX20" s="281"/>
      <c r="HMY20" s="281"/>
      <c r="HMZ20" s="281"/>
      <c r="HNA20" s="281"/>
      <c r="HNB20" s="281"/>
      <c r="HNC20" s="281"/>
      <c r="HND20" s="281"/>
      <c r="HNE20" s="281"/>
      <c r="HNF20" s="281"/>
      <c r="HNG20" s="281"/>
      <c r="HNH20" s="281"/>
      <c r="HNI20" s="281"/>
      <c r="HNJ20" s="281"/>
      <c r="HNK20" s="281"/>
      <c r="HNL20" s="281"/>
      <c r="HNM20" s="281"/>
      <c r="HNN20" s="281"/>
      <c r="HNO20" s="281"/>
      <c r="HNP20" s="281"/>
      <c r="HNQ20" s="281"/>
      <c r="HNR20" s="281"/>
      <c r="HNS20" s="281"/>
      <c r="HNT20" s="281"/>
      <c r="HNU20" s="281"/>
      <c r="HNV20" s="281"/>
      <c r="HNW20" s="281"/>
      <c r="HNX20" s="281"/>
      <c r="HNY20" s="281"/>
      <c r="HNZ20" s="281"/>
      <c r="HOA20" s="281"/>
      <c r="HOB20" s="281"/>
      <c r="HOC20" s="281"/>
      <c r="HOD20" s="281"/>
      <c r="HOE20" s="281"/>
      <c r="HOF20" s="281"/>
      <c r="HOG20" s="281"/>
      <c r="HOH20" s="281"/>
      <c r="HOI20" s="281"/>
      <c r="HOJ20" s="281"/>
      <c r="HOK20" s="281"/>
      <c r="HOL20" s="281"/>
      <c r="HOM20" s="281"/>
      <c r="HON20" s="281"/>
      <c r="HOO20" s="281"/>
      <c r="HOP20" s="281"/>
      <c r="HOQ20" s="281"/>
      <c r="HOR20" s="281"/>
      <c r="HOS20" s="281"/>
      <c r="HOT20" s="281"/>
      <c r="HOU20" s="281"/>
      <c r="HOV20" s="281"/>
      <c r="HOW20" s="281"/>
      <c r="HOX20" s="281"/>
      <c r="HOY20" s="281"/>
      <c r="HOZ20" s="281"/>
      <c r="HPA20" s="281"/>
      <c r="HPB20" s="281"/>
      <c r="HPC20" s="281"/>
      <c r="HPD20" s="281"/>
      <c r="HPE20" s="281"/>
      <c r="HPF20" s="281"/>
      <c r="HPG20" s="281"/>
      <c r="HPH20" s="281"/>
      <c r="HPI20" s="281"/>
      <c r="HPJ20" s="281"/>
      <c r="HPK20" s="281"/>
      <c r="HPL20" s="281"/>
      <c r="HPM20" s="281"/>
      <c r="HPN20" s="281"/>
      <c r="HPO20" s="281"/>
      <c r="HPP20" s="281"/>
      <c r="HPQ20" s="281"/>
      <c r="HPR20" s="281"/>
      <c r="HPS20" s="281"/>
      <c r="HPT20" s="281"/>
      <c r="HPU20" s="281"/>
      <c r="HPV20" s="281"/>
      <c r="HPW20" s="281"/>
      <c r="HPX20" s="281"/>
      <c r="HPY20" s="281"/>
      <c r="HPZ20" s="281"/>
      <c r="HQA20" s="281"/>
      <c r="HQB20" s="281"/>
      <c r="HQC20" s="281"/>
      <c r="HQD20" s="281"/>
      <c r="HQE20" s="281"/>
      <c r="HQF20" s="281"/>
      <c r="HQG20" s="281"/>
      <c r="HQH20" s="281"/>
      <c r="HQI20" s="281"/>
      <c r="HQJ20" s="281"/>
      <c r="HQK20" s="281"/>
      <c r="HQL20" s="281"/>
      <c r="HQM20" s="281"/>
      <c r="HQN20" s="281"/>
      <c r="HQO20" s="281"/>
      <c r="HQP20" s="281"/>
      <c r="HQQ20" s="281"/>
      <c r="HQR20" s="281"/>
      <c r="HQS20" s="281"/>
      <c r="HQT20" s="281"/>
      <c r="HQU20" s="281"/>
      <c r="HQV20" s="281"/>
      <c r="HQW20" s="281"/>
      <c r="HQX20" s="281"/>
      <c r="HQY20" s="281"/>
      <c r="HQZ20" s="281"/>
      <c r="HRA20" s="281"/>
      <c r="HRB20" s="281"/>
      <c r="HRC20" s="281"/>
      <c r="HRD20" s="281"/>
      <c r="HRE20" s="281"/>
      <c r="HRF20" s="281"/>
      <c r="HRG20" s="281"/>
      <c r="HRH20" s="281"/>
      <c r="HRI20" s="281"/>
      <c r="HRJ20" s="281"/>
      <c r="HRK20" s="281"/>
      <c r="HRL20" s="281"/>
      <c r="HRM20" s="281"/>
      <c r="HRN20" s="281"/>
      <c r="HRO20" s="281"/>
      <c r="HRP20" s="281"/>
      <c r="HRQ20" s="281"/>
      <c r="HRR20" s="281"/>
      <c r="HRS20" s="281"/>
      <c r="HRT20" s="281"/>
      <c r="HRU20" s="281"/>
      <c r="HRV20" s="281"/>
      <c r="HRW20" s="281"/>
      <c r="HRX20" s="281"/>
      <c r="HRY20" s="281"/>
      <c r="HRZ20" s="281"/>
      <c r="HSA20" s="281"/>
      <c r="HSB20" s="281"/>
      <c r="HSC20" s="281"/>
      <c r="HSD20" s="281"/>
      <c r="HSE20" s="281"/>
      <c r="HSF20" s="281"/>
      <c r="HSG20" s="281"/>
      <c r="HSH20" s="281"/>
      <c r="HSI20" s="281"/>
      <c r="HSJ20" s="281"/>
      <c r="HSK20" s="281"/>
      <c r="HSL20" s="281"/>
      <c r="HSM20" s="281"/>
      <c r="HSN20" s="281"/>
      <c r="HSO20" s="281"/>
      <c r="HSP20" s="281"/>
      <c r="HSQ20" s="281"/>
      <c r="HSR20" s="281"/>
      <c r="HSS20" s="281"/>
      <c r="HST20" s="281"/>
      <c r="HSU20" s="281"/>
      <c r="HSV20" s="281"/>
      <c r="HSW20" s="281"/>
      <c r="HSX20" s="281"/>
      <c r="HSY20" s="281"/>
      <c r="HSZ20" s="281"/>
      <c r="HTA20" s="281"/>
      <c r="HTB20" s="281"/>
      <c r="HTC20" s="281"/>
      <c r="HTD20" s="281"/>
      <c r="HTE20" s="281"/>
      <c r="HTF20" s="281"/>
      <c r="HTG20" s="281"/>
      <c r="HTH20" s="281"/>
      <c r="HTI20" s="281"/>
      <c r="HTJ20" s="281"/>
      <c r="HTK20" s="281"/>
      <c r="HTL20" s="281"/>
      <c r="HTM20" s="281"/>
      <c r="HTN20" s="281"/>
      <c r="HTO20" s="281"/>
      <c r="HTP20" s="281"/>
      <c r="HTQ20" s="281"/>
      <c r="HTR20" s="281"/>
      <c r="HTS20" s="281"/>
      <c r="HTT20" s="281"/>
      <c r="HTU20" s="281"/>
      <c r="HTV20" s="281"/>
      <c r="HTW20" s="281"/>
      <c r="HTX20" s="281"/>
      <c r="HTY20" s="281"/>
      <c r="HTZ20" s="281"/>
      <c r="HUA20" s="281"/>
      <c r="HUB20" s="281"/>
      <c r="HUC20" s="281"/>
      <c r="HUD20" s="281"/>
      <c r="HUE20" s="281"/>
      <c r="HUF20" s="281"/>
      <c r="HUG20" s="281"/>
      <c r="HUH20" s="281"/>
      <c r="HUI20" s="281"/>
      <c r="HUJ20" s="281"/>
      <c r="HUK20" s="281"/>
      <c r="HUL20" s="281"/>
      <c r="HUM20" s="281"/>
      <c r="HUN20" s="281"/>
      <c r="HUO20" s="281"/>
      <c r="HUP20" s="281"/>
      <c r="HUQ20" s="281"/>
      <c r="HUR20" s="281"/>
      <c r="HUS20" s="281"/>
      <c r="HUT20" s="281"/>
      <c r="HUU20" s="281"/>
      <c r="HUV20" s="281"/>
      <c r="HUW20" s="281"/>
      <c r="HUX20" s="281"/>
      <c r="HUY20" s="281"/>
      <c r="HUZ20" s="281"/>
      <c r="HVA20" s="281"/>
      <c r="HVB20" s="281"/>
      <c r="HVC20" s="281"/>
      <c r="HVD20" s="281"/>
      <c r="HVE20" s="281"/>
      <c r="HVF20" s="281"/>
      <c r="HVG20" s="281"/>
      <c r="HVH20" s="281"/>
      <c r="HVI20" s="281"/>
      <c r="HVJ20" s="281"/>
      <c r="HVK20" s="281"/>
      <c r="HVL20" s="281"/>
      <c r="HVM20" s="281"/>
      <c r="HVN20" s="281"/>
      <c r="HVO20" s="281"/>
      <c r="HVP20" s="281"/>
      <c r="HVQ20" s="281"/>
      <c r="HVR20" s="281"/>
      <c r="HVS20" s="281"/>
      <c r="HVT20" s="281"/>
      <c r="HVU20" s="281"/>
      <c r="HVV20" s="281"/>
      <c r="HVW20" s="281"/>
      <c r="HVX20" s="281"/>
      <c r="HVY20" s="281"/>
      <c r="HVZ20" s="281"/>
      <c r="HWA20" s="281"/>
      <c r="HWB20" s="281"/>
      <c r="HWC20" s="281"/>
      <c r="HWD20" s="281"/>
      <c r="HWE20" s="281"/>
      <c r="HWF20" s="281"/>
      <c r="HWG20" s="281"/>
      <c r="HWH20" s="281"/>
      <c r="HWI20" s="281"/>
      <c r="HWJ20" s="281"/>
      <c r="HWK20" s="281"/>
      <c r="HWL20" s="281"/>
      <c r="HWM20" s="281"/>
      <c r="HWN20" s="281"/>
      <c r="HWO20" s="281"/>
      <c r="HWP20" s="281"/>
      <c r="HWQ20" s="281"/>
      <c r="HWR20" s="281"/>
      <c r="HWS20" s="281"/>
      <c r="HWT20" s="281"/>
      <c r="HWU20" s="281"/>
      <c r="HWV20" s="281"/>
      <c r="HWW20" s="281"/>
      <c r="HWX20" s="281"/>
      <c r="HWY20" s="281"/>
      <c r="HWZ20" s="281"/>
      <c r="HXA20" s="281"/>
      <c r="HXB20" s="281"/>
      <c r="HXC20" s="281"/>
      <c r="HXD20" s="281"/>
      <c r="HXE20" s="281"/>
      <c r="HXF20" s="281"/>
      <c r="HXG20" s="281"/>
      <c r="HXH20" s="281"/>
      <c r="HXI20" s="281"/>
      <c r="HXJ20" s="281"/>
      <c r="HXK20" s="281"/>
      <c r="HXL20" s="281"/>
      <c r="HXM20" s="281"/>
      <c r="HXN20" s="281"/>
      <c r="HXO20" s="281"/>
      <c r="HXP20" s="281"/>
      <c r="HXQ20" s="281"/>
      <c r="HXR20" s="281"/>
      <c r="HXS20" s="281"/>
      <c r="HXT20" s="281"/>
      <c r="HXU20" s="281"/>
      <c r="HXV20" s="281"/>
      <c r="HXW20" s="281"/>
      <c r="HXX20" s="281"/>
      <c r="HXY20" s="281"/>
      <c r="HXZ20" s="281"/>
      <c r="HYA20" s="281"/>
      <c r="HYB20" s="281"/>
      <c r="HYC20" s="281"/>
      <c r="HYD20" s="281"/>
      <c r="HYE20" s="281"/>
      <c r="HYF20" s="281"/>
      <c r="HYG20" s="281"/>
      <c r="HYH20" s="281"/>
      <c r="HYI20" s="281"/>
      <c r="HYJ20" s="281"/>
      <c r="HYK20" s="281"/>
      <c r="HYL20" s="281"/>
      <c r="HYM20" s="281"/>
      <c r="HYN20" s="281"/>
      <c r="HYO20" s="281"/>
      <c r="HYP20" s="281"/>
      <c r="HYQ20" s="281"/>
      <c r="HYR20" s="281"/>
      <c r="HYS20" s="281"/>
      <c r="HYT20" s="281"/>
      <c r="HYU20" s="281"/>
      <c r="HYV20" s="281"/>
      <c r="HYW20" s="281"/>
      <c r="HYX20" s="281"/>
      <c r="HYY20" s="281"/>
      <c r="HYZ20" s="281"/>
      <c r="HZA20" s="281"/>
      <c r="HZB20" s="281"/>
      <c r="HZC20" s="281"/>
      <c r="HZD20" s="281"/>
      <c r="HZE20" s="281"/>
      <c r="HZF20" s="281"/>
      <c r="HZG20" s="281"/>
      <c r="HZH20" s="281"/>
      <c r="HZI20" s="281"/>
      <c r="HZJ20" s="281"/>
      <c r="HZK20" s="281"/>
      <c r="HZL20" s="281"/>
      <c r="HZM20" s="281"/>
      <c r="HZN20" s="281"/>
      <c r="HZO20" s="281"/>
      <c r="HZP20" s="281"/>
      <c r="HZQ20" s="281"/>
      <c r="HZR20" s="281"/>
      <c r="HZS20" s="281"/>
      <c r="HZT20" s="281"/>
      <c r="HZU20" s="281"/>
      <c r="HZV20" s="281"/>
      <c r="HZW20" s="281"/>
      <c r="HZX20" s="281"/>
      <c r="HZY20" s="281"/>
      <c r="HZZ20" s="281"/>
      <c r="IAA20" s="281"/>
      <c r="IAB20" s="281"/>
      <c r="IAC20" s="281"/>
      <c r="IAD20" s="281"/>
      <c r="IAE20" s="281"/>
      <c r="IAF20" s="281"/>
      <c r="IAG20" s="281"/>
      <c r="IAH20" s="281"/>
      <c r="IAI20" s="281"/>
      <c r="IAJ20" s="281"/>
      <c r="IAK20" s="281"/>
      <c r="IAL20" s="281"/>
      <c r="IAM20" s="281"/>
      <c r="IAN20" s="281"/>
      <c r="IAO20" s="281"/>
      <c r="IAP20" s="281"/>
      <c r="IAQ20" s="281"/>
      <c r="IAR20" s="281"/>
      <c r="IAS20" s="281"/>
      <c r="IAT20" s="281"/>
      <c r="IAU20" s="281"/>
      <c r="IAV20" s="281"/>
      <c r="IAW20" s="281"/>
      <c r="IAX20" s="281"/>
      <c r="IAY20" s="281"/>
      <c r="IAZ20" s="281"/>
      <c r="IBA20" s="281"/>
      <c r="IBB20" s="281"/>
      <c r="IBC20" s="281"/>
      <c r="IBD20" s="281"/>
      <c r="IBE20" s="281"/>
      <c r="IBF20" s="281"/>
      <c r="IBG20" s="281"/>
      <c r="IBH20" s="281"/>
      <c r="IBI20" s="281"/>
      <c r="IBJ20" s="281"/>
      <c r="IBK20" s="281"/>
      <c r="IBL20" s="281"/>
      <c r="IBM20" s="281"/>
      <c r="IBN20" s="281"/>
      <c r="IBO20" s="281"/>
      <c r="IBP20" s="281"/>
      <c r="IBQ20" s="281"/>
      <c r="IBR20" s="281"/>
      <c r="IBS20" s="281"/>
      <c r="IBT20" s="281"/>
      <c r="IBU20" s="281"/>
      <c r="IBV20" s="281"/>
      <c r="IBW20" s="281"/>
      <c r="IBX20" s="281"/>
      <c r="IBY20" s="281"/>
      <c r="IBZ20" s="281"/>
      <c r="ICA20" s="281"/>
      <c r="ICB20" s="281"/>
      <c r="ICC20" s="281"/>
      <c r="ICD20" s="281"/>
      <c r="ICE20" s="281"/>
      <c r="ICF20" s="281"/>
      <c r="ICG20" s="281"/>
      <c r="ICH20" s="281"/>
      <c r="ICI20" s="281"/>
      <c r="ICJ20" s="281"/>
      <c r="ICK20" s="281"/>
      <c r="ICL20" s="281"/>
      <c r="ICM20" s="281"/>
      <c r="ICN20" s="281"/>
      <c r="ICO20" s="281"/>
      <c r="ICP20" s="281"/>
      <c r="ICQ20" s="281"/>
      <c r="ICR20" s="281"/>
      <c r="ICS20" s="281"/>
      <c r="ICT20" s="281"/>
      <c r="ICU20" s="281"/>
      <c r="ICV20" s="281"/>
      <c r="ICW20" s="281"/>
      <c r="ICX20" s="281"/>
      <c r="ICY20" s="281"/>
      <c r="ICZ20" s="281"/>
      <c r="IDA20" s="281"/>
      <c r="IDB20" s="281"/>
      <c r="IDC20" s="281"/>
      <c r="IDD20" s="281"/>
      <c r="IDE20" s="281"/>
      <c r="IDF20" s="281"/>
      <c r="IDG20" s="281"/>
      <c r="IDH20" s="281"/>
      <c r="IDI20" s="281"/>
      <c r="IDJ20" s="281"/>
      <c r="IDK20" s="281"/>
      <c r="IDL20" s="281"/>
      <c r="IDM20" s="281"/>
      <c r="IDN20" s="281"/>
      <c r="IDO20" s="281"/>
      <c r="IDP20" s="281"/>
      <c r="IDQ20" s="281"/>
      <c r="IDR20" s="281"/>
      <c r="IDS20" s="281"/>
      <c r="IDT20" s="281"/>
      <c r="IDU20" s="281"/>
      <c r="IDV20" s="281"/>
      <c r="IDW20" s="281"/>
      <c r="IDX20" s="281"/>
      <c r="IDY20" s="281"/>
      <c r="IDZ20" s="281"/>
      <c r="IEA20" s="281"/>
      <c r="IEB20" s="281"/>
      <c r="IEC20" s="281"/>
      <c r="IED20" s="281"/>
      <c r="IEE20" s="281"/>
      <c r="IEF20" s="281"/>
      <c r="IEG20" s="281"/>
      <c r="IEH20" s="281"/>
      <c r="IEI20" s="281"/>
      <c r="IEJ20" s="281"/>
      <c r="IEK20" s="281"/>
      <c r="IEL20" s="281"/>
      <c r="IEM20" s="281"/>
      <c r="IEN20" s="281"/>
      <c r="IEO20" s="281"/>
      <c r="IEP20" s="281"/>
      <c r="IEQ20" s="281"/>
      <c r="IER20" s="281"/>
      <c r="IES20" s="281"/>
      <c r="IET20" s="281"/>
      <c r="IEU20" s="281"/>
      <c r="IEV20" s="281"/>
      <c r="IEW20" s="281"/>
      <c r="IEX20" s="281"/>
      <c r="IEY20" s="281"/>
      <c r="IEZ20" s="281"/>
      <c r="IFA20" s="281"/>
      <c r="IFB20" s="281"/>
      <c r="IFC20" s="281"/>
      <c r="IFD20" s="281"/>
      <c r="IFE20" s="281"/>
      <c r="IFF20" s="281"/>
      <c r="IFG20" s="281"/>
      <c r="IFH20" s="281"/>
      <c r="IFI20" s="281"/>
      <c r="IFJ20" s="281"/>
      <c r="IFK20" s="281"/>
      <c r="IFL20" s="281"/>
      <c r="IFM20" s="281"/>
      <c r="IFN20" s="281"/>
      <c r="IFO20" s="281"/>
      <c r="IFP20" s="281"/>
      <c r="IFQ20" s="281"/>
      <c r="IFR20" s="281"/>
      <c r="IFS20" s="281"/>
      <c r="IFT20" s="281"/>
      <c r="IFU20" s="281"/>
      <c r="IFV20" s="281"/>
      <c r="IFW20" s="281"/>
      <c r="IFX20" s="281"/>
      <c r="IFY20" s="281"/>
      <c r="IFZ20" s="281"/>
      <c r="IGA20" s="281"/>
      <c r="IGB20" s="281"/>
      <c r="IGC20" s="281"/>
      <c r="IGD20" s="281"/>
      <c r="IGE20" s="281"/>
      <c r="IGF20" s="281"/>
      <c r="IGG20" s="281"/>
      <c r="IGH20" s="281"/>
      <c r="IGI20" s="281"/>
      <c r="IGJ20" s="281"/>
      <c r="IGK20" s="281"/>
      <c r="IGL20" s="281"/>
      <c r="IGM20" s="281"/>
      <c r="IGN20" s="281"/>
      <c r="IGO20" s="281"/>
      <c r="IGP20" s="281"/>
      <c r="IGQ20" s="281"/>
      <c r="IGR20" s="281"/>
      <c r="IGS20" s="281"/>
      <c r="IGT20" s="281"/>
      <c r="IGU20" s="281"/>
      <c r="IGV20" s="281"/>
      <c r="IGW20" s="281"/>
      <c r="IGX20" s="281"/>
      <c r="IGY20" s="281"/>
      <c r="IGZ20" s="281"/>
      <c r="IHA20" s="281"/>
      <c r="IHB20" s="281"/>
      <c r="IHC20" s="281"/>
      <c r="IHD20" s="281"/>
      <c r="IHE20" s="281"/>
      <c r="IHF20" s="281"/>
      <c r="IHG20" s="281"/>
      <c r="IHH20" s="281"/>
      <c r="IHI20" s="281"/>
      <c r="IHJ20" s="281"/>
      <c r="IHK20" s="281"/>
      <c r="IHL20" s="281"/>
      <c r="IHM20" s="281"/>
      <c r="IHN20" s="281"/>
      <c r="IHO20" s="281"/>
      <c r="IHP20" s="281"/>
      <c r="IHQ20" s="281"/>
      <c r="IHR20" s="281"/>
      <c r="IHS20" s="281"/>
      <c r="IHT20" s="281"/>
      <c r="IHU20" s="281"/>
      <c r="IHV20" s="281"/>
      <c r="IHW20" s="281"/>
      <c r="IHX20" s="281"/>
      <c r="IHY20" s="281"/>
      <c r="IHZ20" s="281"/>
      <c r="IIA20" s="281"/>
      <c r="IIB20" s="281"/>
      <c r="IIC20" s="281"/>
      <c r="IID20" s="281"/>
      <c r="IIE20" s="281"/>
      <c r="IIF20" s="281"/>
      <c r="IIG20" s="281"/>
      <c r="IIH20" s="281"/>
      <c r="III20" s="281"/>
      <c r="IIJ20" s="281"/>
      <c r="IIK20" s="281"/>
      <c r="IIL20" s="281"/>
      <c r="IIM20" s="281"/>
      <c r="IIN20" s="281"/>
      <c r="IIO20" s="281"/>
      <c r="IIP20" s="281"/>
      <c r="IIQ20" s="281"/>
      <c r="IIR20" s="281"/>
      <c r="IIS20" s="281"/>
      <c r="IIT20" s="281"/>
      <c r="IIU20" s="281"/>
      <c r="IIV20" s="281"/>
      <c r="IIW20" s="281"/>
      <c r="IIX20" s="281"/>
      <c r="IIY20" s="281"/>
      <c r="IIZ20" s="281"/>
      <c r="IJA20" s="281"/>
      <c r="IJB20" s="281"/>
      <c r="IJC20" s="281"/>
      <c r="IJD20" s="281"/>
      <c r="IJE20" s="281"/>
      <c r="IJF20" s="281"/>
      <c r="IJG20" s="281"/>
      <c r="IJH20" s="281"/>
      <c r="IJI20" s="281"/>
      <c r="IJJ20" s="281"/>
      <c r="IJK20" s="281"/>
      <c r="IJL20" s="281"/>
      <c r="IJM20" s="281"/>
      <c r="IJN20" s="281"/>
      <c r="IJO20" s="281"/>
      <c r="IJP20" s="281"/>
      <c r="IJQ20" s="281"/>
      <c r="IJR20" s="281"/>
      <c r="IJS20" s="281"/>
      <c r="IJT20" s="281"/>
      <c r="IJU20" s="281"/>
      <c r="IJV20" s="281"/>
      <c r="IJW20" s="281"/>
      <c r="IJX20" s="281"/>
      <c r="IJY20" s="281"/>
      <c r="IJZ20" s="281"/>
      <c r="IKA20" s="281"/>
      <c r="IKB20" s="281"/>
      <c r="IKC20" s="281"/>
      <c r="IKD20" s="281"/>
      <c r="IKE20" s="281"/>
      <c r="IKF20" s="281"/>
      <c r="IKG20" s="281"/>
      <c r="IKH20" s="281"/>
      <c r="IKI20" s="281"/>
      <c r="IKJ20" s="281"/>
      <c r="IKK20" s="281"/>
      <c r="IKL20" s="281"/>
      <c r="IKM20" s="281"/>
      <c r="IKN20" s="281"/>
      <c r="IKO20" s="281"/>
      <c r="IKP20" s="281"/>
      <c r="IKQ20" s="281"/>
      <c r="IKR20" s="281"/>
      <c r="IKS20" s="281"/>
      <c r="IKT20" s="281"/>
      <c r="IKU20" s="281"/>
      <c r="IKV20" s="281"/>
      <c r="IKW20" s="281"/>
      <c r="IKX20" s="281"/>
      <c r="IKY20" s="281"/>
      <c r="IKZ20" s="281"/>
      <c r="ILA20" s="281"/>
      <c r="ILB20" s="281"/>
      <c r="ILC20" s="281"/>
      <c r="ILD20" s="281"/>
      <c r="ILE20" s="281"/>
      <c r="ILF20" s="281"/>
      <c r="ILG20" s="281"/>
      <c r="ILH20" s="281"/>
      <c r="ILI20" s="281"/>
      <c r="ILJ20" s="281"/>
      <c r="ILK20" s="281"/>
      <c r="ILL20" s="281"/>
      <c r="ILM20" s="281"/>
      <c r="ILN20" s="281"/>
      <c r="ILO20" s="281"/>
      <c r="ILP20" s="281"/>
      <c r="ILQ20" s="281"/>
      <c r="ILR20" s="281"/>
      <c r="ILS20" s="281"/>
      <c r="ILT20" s="281"/>
      <c r="ILU20" s="281"/>
      <c r="ILV20" s="281"/>
      <c r="ILW20" s="281"/>
      <c r="ILX20" s="281"/>
      <c r="ILY20" s="281"/>
      <c r="ILZ20" s="281"/>
      <c r="IMA20" s="281"/>
      <c r="IMB20" s="281"/>
      <c r="IMC20" s="281"/>
      <c r="IMD20" s="281"/>
      <c r="IME20" s="281"/>
      <c r="IMF20" s="281"/>
      <c r="IMG20" s="281"/>
      <c r="IMH20" s="281"/>
      <c r="IMI20" s="281"/>
      <c r="IMJ20" s="281"/>
      <c r="IMK20" s="281"/>
      <c r="IML20" s="281"/>
      <c r="IMM20" s="281"/>
      <c r="IMN20" s="281"/>
      <c r="IMO20" s="281"/>
      <c r="IMP20" s="281"/>
      <c r="IMQ20" s="281"/>
      <c r="IMR20" s="281"/>
      <c r="IMS20" s="281"/>
      <c r="IMT20" s="281"/>
      <c r="IMU20" s="281"/>
      <c r="IMV20" s="281"/>
      <c r="IMW20" s="281"/>
      <c r="IMX20" s="281"/>
      <c r="IMY20" s="281"/>
      <c r="IMZ20" s="281"/>
      <c r="INA20" s="281"/>
      <c r="INB20" s="281"/>
      <c r="INC20" s="281"/>
      <c r="IND20" s="281"/>
      <c r="INE20" s="281"/>
      <c r="INF20" s="281"/>
      <c r="ING20" s="281"/>
      <c r="INH20" s="281"/>
      <c r="INI20" s="281"/>
      <c r="INJ20" s="281"/>
      <c r="INK20" s="281"/>
      <c r="INL20" s="281"/>
      <c r="INM20" s="281"/>
      <c r="INN20" s="281"/>
      <c r="INO20" s="281"/>
      <c r="INP20" s="281"/>
      <c r="INQ20" s="281"/>
      <c r="INR20" s="281"/>
      <c r="INS20" s="281"/>
      <c r="INT20" s="281"/>
      <c r="INU20" s="281"/>
      <c r="INV20" s="281"/>
      <c r="INW20" s="281"/>
      <c r="INX20" s="281"/>
      <c r="INY20" s="281"/>
      <c r="INZ20" s="281"/>
      <c r="IOA20" s="281"/>
      <c r="IOB20" s="281"/>
      <c r="IOC20" s="281"/>
      <c r="IOD20" s="281"/>
      <c r="IOE20" s="281"/>
      <c r="IOF20" s="281"/>
      <c r="IOG20" s="281"/>
      <c r="IOH20" s="281"/>
      <c r="IOI20" s="281"/>
      <c r="IOJ20" s="281"/>
      <c r="IOK20" s="281"/>
      <c r="IOL20" s="281"/>
      <c r="IOM20" s="281"/>
      <c r="ION20" s="281"/>
      <c r="IOO20" s="281"/>
      <c r="IOP20" s="281"/>
      <c r="IOQ20" s="281"/>
      <c r="IOR20" s="281"/>
      <c r="IOS20" s="281"/>
      <c r="IOT20" s="281"/>
      <c r="IOU20" s="281"/>
      <c r="IOV20" s="281"/>
      <c r="IOW20" s="281"/>
      <c r="IOX20" s="281"/>
      <c r="IOY20" s="281"/>
      <c r="IOZ20" s="281"/>
      <c r="IPA20" s="281"/>
      <c r="IPB20" s="281"/>
      <c r="IPC20" s="281"/>
      <c r="IPD20" s="281"/>
      <c r="IPE20" s="281"/>
      <c r="IPF20" s="281"/>
      <c r="IPG20" s="281"/>
      <c r="IPH20" s="281"/>
      <c r="IPI20" s="281"/>
      <c r="IPJ20" s="281"/>
      <c r="IPK20" s="281"/>
      <c r="IPL20" s="281"/>
      <c r="IPM20" s="281"/>
      <c r="IPN20" s="281"/>
      <c r="IPO20" s="281"/>
      <c r="IPP20" s="281"/>
      <c r="IPQ20" s="281"/>
      <c r="IPR20" s="281"/>
      <c r="IPS20" s="281"/>
      <c r="IPT20" s="281"/>
      <c r="IPU20" s="281"/>
      <c r="IPV20" s="281"/>
      <c r="IPW20" s="281"/>
      <c r="IPX20" s="281"/>
      <c r="IPY20" s="281"/>
      <c r="IPZ20" s="281"/>
      <c r="IQA20" s="281"/>
      <c r="IQB20" s="281"/>
      <c r="IQC20" s="281"/>
      <c r="IQD20" s="281"/>
      <c r="IQE20" s="281"/>
      <c r="IQF20" s="281"/>
      <c r="IQG20" s="281"/>
      <c r="IQH20" s="281"/>
      <c r="IQI20" s="281"/>
      <c r="IQJ20" s="281"/>
      <c r="IQK20" s="281"/>
      <c r="IQL20" s="281"/>
      <c r="IQM20" s="281"/>
      <c r="IQN20" s="281"/>
      <c r="IQO20" s="281"/>
      <c r="IQP20" s="281"/>
      <c r="IQQ20" s="281"/>
      <c r="IQR20" s="281"/>
      <c r="IQS20" s="281"/>
      <c r="IQT20" s="281"/>
      <c r="IQU20" s="281"/>
      <c r="IQV20" s="281"/>
      <c r="IQW20" s="281"/>
      <c r="IQX20" s="281"/>
      <c r="IQY20" s="281"/>
      <c r="IQZ20" s="281"/>
      <c r="IRA20" s="281"/>
      <c r="IRB20" s="281"/>
      <c r="IRC20" s="281"/>
      <c r="IRD20" s="281"/>
      <c r="IRE20" s="281"/>
      <c r="IRF20" s="281"/>
      <c r="IRG20" s="281"/>
      <c r="IRH20" s="281"/>
      <c r="IRI20" s="281"/>
      <c r="IRJ20" s="281"/>
      <c r="IRK20" s="281"/>
      <c r="IRL20" s="281"/>
      <c r="IRM20" s="281"/>
      <c r="IRN20" s="281"/>
      <c r="IRO20" s="281"/>
      <c r="IRP20" s="281"/>
      <c r="IRQ20" s="281"/>
      <c r="IRR20" s="281"/>
      <c r="IRS20" s="281"/>
      <c r="IRT20" s="281"/>
      <c r="IRU20" s="281"/>
      <c r="IRV20" s="281"/>
      <c r="IRW20" s="281"/>
      <c r="IRX20" s="281"/>
      <c r="IRY20" s="281"/>
      <c r="IRZ20" s="281"/>
      <c r="ISA20" s="281"/>
      <c r="ISB20" s="281"/>
      <c r="ISC20" s="281"/>
      <c r="ISD20" s="281"/>
      <c r="ISE20" s="281"/>
      <c r="ISF20" s="281"/>
      <c r="ISG20" s="281"/>
      <c r="ISH20" s="281"/>
      <c r="ISI20" s="281"/>
      <c r="ISJ20" s="281"/>
      <c r="ISK20" s="281"/>
      <c r="ISL20" s="281"/>
      <c r="ISM20" s="281"/>
      <c r="ISN20" s="281"/>
      <c r="ISO20" s="281"/>
      <c r="ISP20" s="281"/>
      <c r="ISQ20" s="281"/>
      <c r="ISR20" s="281"/>
      <c r="ISS20" s="281"/>
      <c r="IST20" s="281"/>
      <c r="ISU20" s="281"/>
      <c r="ISV20" s="281"/>
      <c r="ISW20" s="281"/>
      <c r="ISX20" s="281"/>
      <c r="ISY20" s="281"/>
      <c r="ISZ20" s="281"/>
      <c r="ITA20" s="281"/>
      <c r="ITB20" s="281"/>
      <c r="ITC20" s="281"/>
      <c r="ITD20" s="281"/>
      <c r="ITE20" s="281"/>
      <c r="ITF20" s="281"/>
      <c r="ITG20" s="281"/>
      <c r="ITH20" s="281"/>
      <c r="ITI20" s="281"/>
      <c r="ITJ20" s="281"/>
      <c r="ITK20" s="281"/>
      <c r="ITL20" s="281"/>
      <c r="ITM20" s="281"/>
      <c r="ITN20" s="281"/>
      <c r="ITO20" s="281"/>
      <c r="ITP20" s="281"/>
      <c r="ITQ20" s="281"/>
      <c r="ITR20" s="281"/>
      <c r="ITS20" s="281"/>
      <c r="ITT20" s="281"/>
      <c r="ITU20" s="281"/>
      <c r="ITV20" s="281"/>
      <c r="ITW20" s="281"/>
      <c r="ITX20" s="281"/>
      <c r="ITY20" s="281"/>
      <c r="ITZ20" s="281"/>
      <c r="IUA20" s="281"/>
      <c r="IUB20" s="281"/>
      <c r="IUC20" s="281"/>
      <c r="IUD20" s="281"/>
      <c r="IUE20" s="281"/>
      <c r="IUF20" s="281"/>
      <c r="IUG20" s="281"/>
      <c r="IUH20" s="281"/>
      <c r="IUI20" s="281"/>
      <c r="IUJ20" s="281"/>
      <c r="IUK20" s="281"/>
      <c r="IUL20" s="281"/>
      <c r="IUM20" s="281"/>
      <c r="IUN20" s="281"/>
      <c r="IUO20" s="281"/>
      <c r="IUP20" s="281"/>
      <c r="IUQ20" s="281"/>
      <c r="IUR20" s="281"/>
      <c r="IUS20" s="281"/>
      <c r="IUT20" s="281"/>
      <c r="IUU20" s="281"/>
      <c r="IUV20" s="281"/>
      <c r="IUW20" s="281"/>
      <c r="IUX20" s="281"/>
      <c r="IUY20" s="281"/>
      <c r="IUZ20" s="281"/>
      <c r="IVA20" s="281"/>
      <c r="IVB20" s="281"/>
      <c r="IVC20" s="281"/>
      <c r="IVD20" s="281"/>
      <c r="IVE20" s="281"/>
      <c r="IVF20" s="281"/>
      <c r="IVG20" s="281"/>
      <c r="IVH20" s="281"/>
      <c r="IVI20" s="281"/>
      <c r="IVJ20" s="281"/>
      <c r="IVK20" s="281"/>
      <c r="IVL20" s="281"/>
      <c r="IVM20" s="281"/>
      <c r="IVN20" s="281"/>
      <c r="IVO20" s="281"/>
      <c r="IVP20" s="281"/>
      <c r="IVQ20" s="281"/>
      <c r="IVR20" s="281"/>
      <c r="IVS20" s="281"/>
      <c r="IVT20" s="281"/>
      <c r="IVU20" s="281"/>
      <c r="IVV20" s="281"/>
      <c r="IVW20" s="281"/>
      <c r="IVX20" s="281"/>
      <c r="IVY20" s="281"/>
      <c r="IVZ20" s="281"/>
      <c r="IWA20" s="281"/>
      <c r="IWB20" s="281"/>
      <c r="IWC20" s="281"/>
      <c r="IWD20" s="281"/>
      <c r="IWE20" s="281"/>
      <c r="IWF20" s="281"/>
      <c r="IWG20" s="281"/>
      <c r="IWH20" s="281"/>
      <c r="IWI20" s="281"/>
      <c r="IWJ20" s="281"/>
      <c r="IWK20" s="281"/>
      <c r="IWL20" s="281"/>
      <c r="IWM20" s="281"/>
      <c r="IWN20" s="281"/>
      <c r="IWO20" s="281"/>
      <c r="IWP20" s="281"/>
      <c r="IWQ20" s="281"/>
      <c r="IWR20" s="281"/>
      <c r="IWS20" s="281"/>
      <c r="IWT20" s="281"/>
      <c r="IWU20" s="281"/>
      <c r="IWV20" s="281"/>
      <c r="IWW20" s="281"/>
      <c r="IWX20" s="281"/>
      <c r="IWY20" s="281"/>
      <c r="IWZ20" s="281"/>
      <c r="IXA20" s="281"/>
      <c r="IXB20" s="281"/>
      <c r="IXC20" s="281"/>
      <c r="IXD20" s="281"/>
      <c r="IXE20" s="281"/>
      <c r="IXF20" s="281"/>
      <c r="IXG20" s="281"/>
      <c r="IXH20" s="281"/>
      <c r="IXI20" s="281"/>
      <c r="IXJ20" s="281"/>
      <c r="IXK20" s="281"/>
      <c r="IXL20" s="281"/>
      <c r="IXM20" s="281"/>
      <c r="IXN20" s="281"/>
      <c r="IXO20" s="281"/>
      <c r="IXP20" s="281"/>
      <c r="IXQ20" s="281"/>
      <c r="IXR20" s="281"/>
      <c r="IXS20" s="281"/>
      <c r="IXT20" s="281"/>
      <c r="IXU20" s="281"/>
      <c r="IXV20" s="281"/>
      <c r="IXW20" s="281"/>
      <c r="IXX20" s="281"/>
      <c r="IXY20" s="281"/>
      <c r="IXZ20" s="281"/>
      <c r="IYA20" s="281"/>
      <c r="IYB20" s="281"/>
      <c r="IYC20" s="281"/>
      <c r="IYD20" s="281"/>
      <c r="IYE20" s="281"/>
      <c r="IYF20" s="281"/>
      <c r="IYG20" s="281"/>
      <c r="IYH20" s="281"/>
      <c r="IYI20" s="281"/>
      <c r="IYJ20" s="281"/>
      <c r="IYK20" s="281"/>
      <c r="IYL20" s="281"/>
      <c r="IYM20" s="281"/>
      <c r="IYN20" s="281"/>
      <c r="IYO20" s="281"/>
      <c r="IYP20" s="281"/>
      <c r="IYQ20" s="281"/>
      <c r="IYR20" s="281"/>
      <c r="IYS20" s="281"/>
      <c r="IYT20" s="281"/>
      <c r="IYU20" s="281"/>
      <c r="IYV20" s="281"/>
      <c r="IYW20" s="281"/>
      <c r="IYX20" s="281"/>
      <c r="IYY20" s="281"/>
      <c r="IYZ20" s="281"/>
      <c r="IZA20" s="281"/>
      <c r="IZB20" s="281"/>
      <c r="IZC20" s="281"/>
      <c r="IZD20" s="281"/>
      <c r="IZE20" s="281"/>
      <c r="IZF20" s="281"/>
      <c r="IZG20" s="281"/>
      <c r="IZH20" s="281"/>
      <c r="IZI20" s="281"/>
      <c r="IZJ20" s="281"/>
      <c r="IZK20" s="281"/>
      <c r="IZL20" s="281"/>
      <c r="IZM20" s="281"/>
      <c r="IZN20" s="281"/>
      <c r="IZO20" s="281"/>
      <c r="IZP20" s="281"/>
      <c r="IZQ20" s="281"/>
      <c r="IZR20" s="281"/>
      <c r="IZS20" s="281"/>
      <c r="IZT20" s="281"/>
      <c r="IZU20" s="281"/>
      <c r="IZV20" s="281"/>
      <c r="IZW20" s="281"/>
      <c r="IZX20" s="281"/>
      <c r="IZY20" s="281"/>
      <c r="IZZ20" s="281"/>
      <c r="JAA20" s="281"/>
      <c r="JAB20" s="281"/>
      <c r="JAC20" s="281"/>
      <c r="JAD20" s="281"/>
      <c r="JAE20" s="281"/>
      <c r="JAF20" s="281"/>
      <c r="JAG20" s="281"/>
      <c r="JAH20" s="281"/>
      <c r="JAI20" s="281"/>
      <c r="JAJ20" s="281"/>
      <c r="JAK20" s="281"/>
      <c r="JAL20" s="281"/>
      <c r="JAM20" s="281"/>
      <c r="JAN20" s="281"/>
      <c r="JAO20" s="281"/>
      <c r="JAP20" s="281"/>
      <c r="JAQ20" s="281"/>
      <c r="JAR20" s="281"/>
      <c r="JAS20" s="281"/>
      <c r="JAT20" s="281"/>
      <c r="JAU20" s="281"/>
      <c r="JAV20" s="281"/>
      <c r="JAW20" s="281"/>
      <c r="JAX20" s="281"/>
      <c r="JAY20" s="281"/>
      <c r="JAZ20" s="281"/>
      <c r="JBA20" s="281"/>
      <c r="JBB20" s="281"/>
      <c r="JBC20" s="281"/>
      <c r="JBD20" s="281"/>
      <c r="JBE20" s="281"/>
      <c r="JBF20" s="281"/>
      <c r="JBG20" s="281"/>
      <c r="JBH20" s="281"/>
      <c r="JBI20" s="281"/>
      <c r="JBJ20" s="281"/>
      <c r="JBK20" s="281"/>
      <c r="JBL20" s="281"/>
      <c r="JBM20" s="281"/>
      <c r="JBN20" s="281"/>
      <c r="JBO20" s="281"/>
      <c r="JBP20" s="281"/>
      <c r="JBQ20" s="281"/>
      <c r="JBR20" s="281"/>
      <c r="JBS20" s="281"/>
      <c r="JBT20" s="281"/>
      <c r="JBU20" s="281"/>
      <c r="JBV20" s="281"/>
      <c r="JBW20" s="281"/>
      <c r="JBX20" s="281"/>
      <c r="JBY20" s="281"/>
      <c r="JBZ20" s="281"/>
      <c r="JCA20" s="281"/>
      <c r="JCB20" s="281"/>
      <c r="JCC20" s="281"/>
      <c r="JCD20" s="281"/>
      <c r="JCE20" s="281"/>
      <c r="JCF20" s="281"/>
      <c r="JCG20" s="281"/>
      <c r="JCH20" s="281"/>
      <c r="JCI20" s="281"/>
      <c r="JCJ20" s="281"/>
      <c r="JCK20" s="281"/>
      <c r="JCL20" s="281"/>
      <c r="JCM20" s="281"/>
      <c r="JCN20" s="281"/>
      <c r="JCO20" s="281"/>
      <c r="JCP20" s="281"/>
      <c r="JCQ20" s="281"/>
      <c r="JCR20" s="281"/>
      <c r="JCS20" s="281"/>
      <c r="JCT20" s="281"/>
      <c r="JCU20" s="281"/>
      <c r="JCV20" s="281"/>
      <c r="JCW20" s="281"/>
      <c r="JCX20" s="281"/>
      <c r="JCY20" s="281"/>
      <c r="JCZ20" s="281"/>
      <c r="JDA20" s="281"/>
      <c r="JDB20" s="281"/>
      <c r="JDC20" s="281"/>
      <c r="JDD20" s="281"/>
      <c r="JDE20" s="281"/>
      <c r="JDF20" s="281"/>
      <c r="JDG20" s="281"/>
      <c r="JDH20" s="281"/>
      <c r="JDI20" s="281"/>
      <c r="JDJ20" s="281"/>
      <c r="JDK20" s="281"/>
      <c r="JDL20" s="281"/>
      <c r="JDM20" s="281"/>
      <c r="JDN20" s="281"/>
      <c r="JDO20" s="281"/>
      <c r="JDP20" s="281"/>
      <c r="JDQ20" s="281"/>
      <c r="JDR20" s="281"/>
      <c r="JDS20" s="281"/>
      <c r="JDT20" s="281"/>
      <c r="JDU20" s="281"/>
      <c r="JDV20" s="281"/>
      <c r="JDW20" s="281"/>
      <c r="JDX20" s="281"/>
      <c r="JDY20" s="281"/>
      <c r="JDZ20" s="281"/>
      <c r="JEA20" s="281"/>
      <c r="JEB20" s="281"/>
      <c r="JEC20" s="281"/>
      <c r="JED20" s="281"/>
      <c r="JEE20" s="281"/>
      <c r="JEF20" s="281"/>
      <c r="JEG20" s="281"/>
      <c r="JEH20" s="281"/>
      <c r="JEI20" s="281"/>
      <c r="JEJ20" s="281"/>
      <c r="JEK20" s="281"/>
      <c r="JEL20" s="281"/>
      <c r="JEM20" s="281"/>
      <c r="JEN20" s="281"/>
      <c r="JEO20" s="281"/>
      <c r="JEP20" s="281"/>
      <c r="JEQ20" s="281"/>
      <c r="JER20" s="281"/>
      <c r="JES20" s="281"/>
      <c r="JET20" s="281"/>
      <c r="JEU20" s="281"/>
      <c r="JEV20" s="281"/>
      <c r="JEW20" s="281"/>
      <c r="JEX20" s="281"/>
      <c r="JEY20" s="281"/>
      <c r="JEZ20" s="281"/>
      <c r="JFA20" s="281"/>
      <c r="JFB20" s="281"/>
      <c r="JFC20" s="281"/>
      <c r="JFD20" s="281"/>
      <c r="JFE20" s="281"/>
      <c r="JFF20" s="281"/>
      <c r="JFG20" s="281"/>
      <c r="JFH20" s="281"/>
      <c r="JFI20" s="281"/>
      <c r="JFJ20" s="281"/>
      <c r="JFK20" s="281"/>
      <c r="JFL20" s="281"/>
      <c r="JFM20" s="281"/>
      <c r="JFN20" s="281"/>
      <c r="JFO20" s="281"/>
      <c r="JFP20" s="281"/>
      <c r="JFQ20" s="281"/>
      <c r="JFR20" s="281"/>
      <c r="JFS20" s="281"/>
      <c r="JFT20" s="281"/>
      <c r="JFU20" s="281"/>
      <c r="JFV20" s="281"/>
      <c r="JFW20" s="281"/>
      <c r="JFX20" s="281"/>
      <c r="JFY20" s="281"/>
      <c r="JFZ20" s="281"/>
      <c r="JGA20" s="281"/>
      <c r="JGB20" s="281"/>
      <c r="JGC20" s="281"/>
      <c r="JGD20" s="281"/>
      <c r="JGE20" s="281"/>
      <c r="JGF20" s="281"/>
      <c r="JGG20" s="281"/>
      <c r="JGH20" s="281"/>
      <c r="JGI20" s="281"/>
      <c r="JGJ20" s="281"/>
      <c r="JGK20" s="281"/>
      <c r="JGL20" s="281"/>
      <c r="JGM20" s="281"/>
      <c r="JGN20" s="281"/>
      <c r="JGO20" s="281"/>
      <c r="JGP20" s="281"/>
      <c r="JGQ20" s="281"/>
      <c r="JGR20" s="281"/>
      <c r="JGS20" s="281"/>
      <c r="JGT20" s="281"/>
      <c r="JGU20" s="281"/>
      <c r="JGV20" s="281"/>
      <c r="JGW20" s="281"/>
      <c r="JGX20" s="281"/>
      <c r="JGY20" s="281"/>
      <c r="JGZ20" s="281"/>
      <c r="JHA20" s="281"/>
      <c r="JHB20" s="281"/>
      <c r="JHC20" s="281"/>
      <c r="JHD20" s="281"/>
      <c r="JHE20" s="281"/>
      <c r="JHF20" s="281"/>
      <c r="JHG20" s="281"/>
      <c r="JHH20" s="281"/>
      <c r="JHI20" s="281"/>
      <c r="JHJ20" s="281"/>
      <c r="JHK20" s="281"/>
      <c r="JHL20" s="281"/>
      <c r="JHM20" s="281"/>
      <c r="JHN20" s="281"/>
      <c r="JHO20" s="281"/>
      <c r="JHP20" s="281"/>
      <c r="JHQ20" s="281"/>
      <c r="JHR20" s="281"/>
      <c r="JHS20" s="281"/>
      <c r="JHT20" s="281"/>
      <c r="JHU20" s="281"/>
      <c r="JHV20" s="281"/>
      <c r="JHW20" s="281"/>
      <c r="JHX20" s="281"/>
      <c r="JHY20" s="281"/>
      <c r="JHZ20" s="281"/>
      <c r="JIA20" s="281"/>
      <c r="JIB20" s="281"/>
      <c r="JIC20" s="281"/>
      <c r="JID20" s="281"/>
      <c r="JIE20" s="281"/>
      <c r="JIF20" s="281"/>
      <c r="JIG20" s="281"/>
      <c r="JIH20" s="281"/>
      <c r="JII20" s="281"/>
      <c r="JIJ20" s="281"/>
      <c r="JIK20" s="281"/>
      <c r="JIL20" s="281"/>
      <c r="JIM20" s="281"/>
      <c r="JIN20" s="281"/>
      <c r="JIO20" s="281"/>
      <c r="JIP20" s="281"/>
      <c r="JIQ20" s="281"/>
      <c r="JIR20" s="281"/>
      <c r="JIS20" s="281"/>
      <c r="JIT20" s="281"/>
      <c r="JIU20" s="281"/>
      <c r="JIV20" s="281"/>
      <c r="JIW20" s="281"/>
      <c r="JIX20" s="281"/>
      <c r="JIY20" s="281"/>
      <c r="JIZ20" s="281"/>
      <c r="JJA20" s="281"/>
      <c r="JJB20" s="281"/>
      <c r="JJC20" s="281"/>
      <c r="JJD20" s="281"/>
      <c r="JJE20" s="281"/>
      <c r="JJF20" s="281"/>
      <c r="JJG20" s="281"/>
      <c r="JJH20" s="281"/>
      <c r="JJI20" s="281"/>
      <c r="JJJ20" s="281"/>
      <c r="JJK20" s="281"/>
      <c r="JJL20" s="281"/>
      <c r="JJM20" s="281"/>
      <c r="JJN20" s="281"/>
      <c r="JJO20" s="281"/>
      <c r="JJP20" s="281"/>
      <c r="JJQ20" s="281"/>
      <c r="JJR20" s="281"/>
      <c r="JJS20" s="281"/>
      <c r="JJT20" s="281"/>
      <c r="JJU20" s="281"/>
      <c r="JJV20" s="281"/>
      <c r="JJW20" s="281"/>
      <c r="JJX20" s="281"/>
      <c r="JJY20" s="281"/>
      <c r="JJZ20" s="281"/>
      <c r="JKA20" s="281"/>
      <c r="JKB20" s="281"/>
      <c r="JKC20" s="281"/>
      <c r="JKD20" s="281"/>
      <c r="JKE20" s="281"/>
      <c r="JKF20" s="281"/>
      <c r="JKG20" s="281"/>
      <c r="JKH20" s="281"/>
      <c r="JKI20" s="281"/>
      <c r="JKJ20" s="281"/>
      <c r="JKK20" s="281"/>
      <c r="JKL20" s="281"/>
      <c r="JKM20" s="281"/>
      <c r="JKN20" s="281"/>
      <c r="JKO20" s="281"/>
      <c r="JKP20" s="281"/>
      <c r="JKQ20" s="281"/>
      <c r="JKR20" s="281"/>
      <c r="JKS20" s="281"/>
      <c r="JKT20" s="281"/>
      <c r="JKU20" s="281"/>
      <c r="JKV20" s="281"/>
      <c r="JKW20" s="281"/>
      <c r="JKX20" s="281"/>
      <c r="JKY20" s="281"/>
      <c r="JKZ20" s="281"/>
      <c r="JLA20" s="281"/>
      <c r="JLB20" s="281"/>
      <c r="JLC20" s="281"/>
      <c r="JLD20" s="281"/>
      <c r="JLE20" s="281"/>
      <c r="JLF20" s="281"/>
      <c r="JLG20" s="281"/>
      <c r="JLH20" s="281"/>
      <c r="JLI20" s="281"/>
      <c r="JLJ20" s="281"/>
      <c r="JLK20" s="281"/>
      <c r="JLL20" s="281"/>
      <c r="JLM20" s="281"/>
      <c r="JLN20" s="281"/>
      <c r="JLO20" s="281"/>
      <c r="JLP20" s="281"/>
      <c r="JLQ20" s="281"/>
      <c r="JLR20" s="281"/>
      <c r="JLS20" s="281"/>
      <c r="JLT20" s="281"/>
      <c r="JLU20" s="281"/>
      <c r="JLV20" s="281"/>
      <c r="JLW20" s="281"/>
      <c r="JLX20" s="281"/>
      <c r="JLY20" s="281"/>
      <c r="JLZ20" s="281"/>
      <c r="JMA20" s="281"/>
      <c r="JMB20" s="281"/>
      <c r="JMC20" s="281"/>
      <c r="JMD20" s="281"/>
      <c r="JME20" s="281"/>
      <c r="JMF20" s="281"/>
      <c r="JMG20" s="281"/>
      <c r="JMH20" s="281"/>
      <c r="JMI20" s="281"/>
      <c r="JMJ20" s="281"/>
      <c r="JMK20" s="281"/>
      <c r="JML20" s="281"/>
      <c r="JMM20" s="281"/>
      <c r="JMN20" s="281"/>
      <c r="JMO20" s="281"/>
      <c r="JMP20" s="281"/>
      <c r="JMQ20" s="281"/>
      <c r="JMR20" s="281"/>
      <c r="JMS20" s="281"/>
      <c r="JMT20" s="281"/>
      <c r="JMU20" s="281"/>
      <c r="JMV20" s="281"/>
      <c r="JMW20" s="281"/>
      <c r="JMX20" s="281"/>
      <c r="JMY20" s="281"/>
      <c r="JMZ20" s="281"/>
      <c r="JNA20" s="281"/>
      <c r="JNB20" s="281"/>
      <c r="JNC20" s="281"/>
      <c r="JND20" s="281"/>
      <c r="JNE20" s="281"/>
      <c r="JNF20" s="281"/>
      <c r="JNG20" s="281"/>
      <c r="JNH20" s="281"/>
      <c r="JNI20" s="281"/>
      <c r="JNJ20" s="281"/>
      <c r="JNK20" s="281"/>
      <c r="JNL20" s="281"/>
      <c r="JNM20" s="281"/>
      <c r="JNN20" s="281"/>
      <c r="JNO20" s="281"/>
      <c r="JNP20" s="281"/>
      <c r="JNQ20" s="281"/>
      <c r="JNR20" s="281"/>
      <c r="JNS20" s="281"/>
      <c r="JNT20" s="281"/>
      <c r="JNU20" s="281"/>
      <c r="JNV20" s="281"/>
      <c r="JNW20" s="281"/>
      <c r="JNX20" s="281"/>
      <c r="JNY20" s="281"/>
      <c r="JNZ20" s="281"/>
      <c r="JOA20" s="281"/>
      <c r="JOB20" s="281"/>
      <c r="JOC20" s="281"/>
      <c r="JOD20" s="281"/>
      <c r="JOE20" s="281"/>
      <c r="JOF20" s="281"/>
      <c r="JOG20" s="281"/>
      <c r="JOH20" s="281"/>
      <c r="JOI20" s="281"/>
      <c r="JOJ20" s="281"/>
      <c r="JOK20" s="281"/>
      <c r="JOL20" s="281"/>
      <c r="JOM20" s="281"/>
      <c r="JON20" s="281"/>
      <c r="JOO20" s="281"/>
      <c r="JOP20" s="281"/>
      <c r="JOQ20" s="281"/>
      <c r="JOR20" s="281"/>
      <c r="JOS20" s="281"/>
      <c r="JOT20" s="281"/>
      <c r="JOU20" s="281"/>
      <c r="JOV20" s="281"/>
      <c r="JOW20" s="281"/>
      <c r="JOX20" s="281"/>
      <c r="JOY20" s="281"/>
      <c r="JOZ20" s="281"/>
      <c r="JPA20" s="281"/>
      <c r="JPB20" s="281"/>
      <c r="JPC20" s="281"/>
      <c r="JPD20" s="281"/>
      <c r="JPE20" s="281"/>
      <c r="JPF20" s="281"/>
      <c r="JPG20" s="281"/>
      <c r="JPH20" s="281"/>
      <c r="JPI20" s="281"/>
      <c r="JPJ20" s="281"/>
      <c r="JPK20" s="281"/>
      <c r="JPL20" s="281"/>
      <c r="JPM20" s="281"/>
      <c r="JPN20" s="281"/>
      <c r="JPO20" s="281"/>
      <c r="JPP20" s="281"/>
      <c r="JPQ20" s="281"/>
      <c r="JPR20" s="281"/>
      <c r="JPS20" s="281"/>
      <c r="JPT20" s="281"/>
      <c r="JPU20" s="281"/>
      <c r="JPV20" s="281"/>
      <c r="JPW20" s="281"/>
      <c r="JPX20" s="281"/>
      <c r="JPY20" s="281"/>
      <c r="JPZ20" s="281"/>
      <c r="JQA20" s="281"/>
      <c r="JQB20" s="281"/>
      <c r="JQC20" s="281"/>
      <c r="JQD20" s="281"/>
      <c r="JQE20" s="281"/>
      <c r="JQF20" s="281"/>
      <c r="JQG20" s="281"/>
      <c r="JQH20" s="281"/>
      <c r="JQI20" s="281"/>
      <c r="JQJ20" s="281"/>
      <c r="JQK20" s="281"/>
      <c r="JQL20" s="281"/>
      <c r="JQM20" s="281"/>
      <c r="JQN20" s="281"/>
      <c r="JQO20" s="281"/>
      <c r="JQP20" s="281"/>
      <c r="JQQ20" s="281"/>
      <c r="JQR20" s="281"/>
      <c r="JQS20" s="281"/>
      <c r="JQT20" s="281"/>
      <c r="JQU20" s="281"/>
      <c r="JQV20" s="281"/>
      <c r="JQW20" s="281"/>
      <c r="JQX20" s="281"/>
      <c r="JQY20" s="281"/>
      <c r="JQZ20" s="281"/>
      <c r="JRA20" s="281"/>
      <c r="JRB20" s="281"/>
      <c r="JRC20" s="281"/>
      <c r="JRD20" s="281"/>
      <c r="JRE20" s="281"/>
      <c r="JRF20" s="281"/>
      <c r="JRG20" s="281"/>
      <c r="JRH20" s="281"/>
      <c r="JRI20" s="281"/>
      <c r="JRJ20" s="281"/>
      <c r="JRK20" s="281"/>
      <c r="JRL20" s="281"/>
      <c r="JRM20" s="281"/>
      <c r="JRN20" s="281"/>
      <c r="JRO20" s="281"/>
      <c r="JRP20" s="281"/>
      <c r="JRQ20" s="281"/>
      <c r="JRR20" s="281"/>
      <c r="JRS20" s="281"/>
      <c r="JRT20" s="281"/>
      <c r="JRU20" s="281"/>
      <c r="JRV20" s="281"/>
      <c r="JRW20" s="281"/>
      <c r="JRX20" s="281"/>
      <c r="JRY20" s="281"/>
      <c r="JRZ20" s="281"/>
      <c r="JSA20" s="281"/>
      <c r="JSB20" s="281"/>
      <c r="JSC20" s="281"/>
      <c r="JSD20" s="281"/>
      <c r="JSE20" s="281"/>
      <c r="JSF20" s="281"/>
      <c r="JSG20" s="281"/>
      <c r="JSH20" s="281"/>
      <c r="JSI20" s="281"/>
      <c r="JSJ20" s="281"/>
      <c r="JSK20" s="281"/>
      <c r="JSL20" s="281"/>
      <c r="JSM20" s="281"/>
      <c r="JSN20" s="281"/>
      <c r="JSO20" s="281"/>
      <c r="JSP20" s="281"/>
      <c r="JSQ20" s="281"/>
      <c r="JSR20" s="281"/>
      <c r="JSS20" s="281"/>
      <c r="JST20" s="281"/>
      <c r="JSU20" s="281"/>
      <c r="JSV20" s="281"/>
      <c r="JSW20" s="281"/>
      <c r="JSX20" s="281"/>
      <c r="JSY20" s="281"/>
      <c r="JSZ20" s="281"/>
      <c r="JTA20" s="281"/>
      <c r="JTB20" s="281"/>
      <c r="JTC20" s="281"/>
      <c r="JTD20" s="281"/>
      <c r="JTE20" s="281"/>
      <c r="JTF20" s="281"/>
      <c r="JTG20" s="281"/>
      <c r="JTH20" s="281"/>
      <c r="JTI20" s="281"/>
      <c r="JTJ20" s="281"/>
      <c r="JTK20" s="281"/>
      <c r="JTL20" s="281"/>
      <c r="JTM20" s="281"/>
      <c r="JTN20" s="281"/>
      <c r="JTO20" s="281"/>
      <c r="JTP20" s="281"/>
      <c r="JTQ20" s="281"/>
      <c r="JTR20" s="281"/>
      <c r="JTS20" s="281"/>
      <c r="JTT20" s="281"/>
      <c r="JTU20" s="281"/>
      <c r="JTV20" s="281"/>
      <c r="JTW20" s="281"/>
      <c r="JTX20" s="281"/>
      <c r="JTY20" s="281"/>
      <c r="JTZ20" s="281"/>
      <c r="JUA20" s="281"/>
      <c r="JUB20" s="281"/>
      <c r="JUC20" s="281"/>
      <c r="JUD20" s="281"/>
      <c r="JUE20" s="281"/>
      <c r="JUF20" s="281"/>
      <c r="JUG20" s="281"/>
      <c r="JUH20" s="281"/>
      <c r="JUI20" s="281"/>
      <c r="JUJ20" s="281"/>
      <c r="JUK20" s="281"/>
      <c r="JUL20" s="281"/>
      <c r="JUM20" s="281"/>
      <c r="JUN20" s="281"/>
      <c r="JUO20" s="281"/>
      <c r="JUP20" s="281"/>
      <c r="JUQ20" s="281"/>
      <c r="JUR20" s="281"/>
      <c r="JUS20" s="281"/>
      <c r="JUT20" s="281"/>
      <c r="JUU20" s="281"/>
      <c r="JUV20" s="281"/>
      <c r="JUW20" s="281"/>
      <c r="JUX20" s="281"/>
      <c r="JUY20" s="281"/>
      <c r="JUZ20" s="281"/>
      <c r="JVA20" s="281"/>
      <c r="JVB20" s="281"/>
      <c r="JVC20" s="281"/>
      <c r="JVD20" s="281"/>
      <c r="JVE20" s="281"/>
      <c r="JVF20" s="281"/>
      <c r="JVG20" s="281"/>
      <c r="JVH20" s="281"/>
      <c r="JVI20" s="281"/>
      <c r="JVJ20" s="281"/>
      <c r="JVK20" s="281"/>
      <c r="JVL20" s="281"/>
      <c r="JVM20" s="281"/>
      <c r="JVN20" s="281"/>
      <c r="JVO20" s="281"/>
      <c r="JVP20" s="281"/>
      <c r="JVQ20" s="281"/>
      <c r="JVR20" s="281"/>
      <c r="JVS20" s="281"/>
      <c r="JVT20" s="281"/>
      <c r="JVU20" s="281"/>
      <c r="JVV20" s="281"/>
      <c r="JVW20" s="281"/>
      <c r="JVX20" s="281"/>
      <c r="JVY20" s="281"/>
      <c r="JVZ20" s="281"/>
      <c r="JWA20" s="281"/>
      <c r="JWB20" s="281"/>
      <c r="JWC20" s="281"/>
      <c r="JWD20" s="281"/>
      <c r="JWE20" s="281"/>
      <c r="JWF20" s="281"/>
      <c r="JWG20" s="281"/>
      <c r="JWH20" s="281"/>
      <c r="JWI20" s="281"/>
      <c r="JWJ20" s="281"/>
      <c r="JWK20" s="281"/>
      <c r="JWL20" s="281"/>
      <c r="JWM20" s="281"/>
      <c r="JWN20" s="281"/>
      <c r="JWO20" s="281"/>
      <c r="JWP20" s="281"/>
      <c r="JWQ20" s="281"/>
      <c r="JWR20" s="281"/>
      <c r="JWS20" s="281"/>
      <c r="JWT20" s="281"/>
      <c r="JWU20" s="281"/>
      <c r="JWV20" s="281"/>
      <c r="JWW20" s="281"/>
      <c r="JWX20" s="281"/>
      <c r="JWY20" s="281"/>
      <c r="JWZ20" s="281"/>
      <c r="JXA20" s="281"/>
      <c r="JXB20" s="281"/>
      <c r="JXC20" s="281"/>
      <c r="JXD20" s="281"/>
      <c r="JXE20" s="281"/>
      <c r="JXF20" s="281"/>
      <c r="JXG20" s="281"/>
      <c r="JXH20" s="281"/>
      <c r="JXI20" s="281"/>
      <c r="JXJ20" s="281"/>
      <c r="JXK20" s="281"/>
      <c r="JXL20" s="281"/>
      <c r="JXM20" s="281"/>
      <c r="JXN20" s="281"/>
      <c r="JXO20" s="281"/>
      <c r="JXP20" s="281"/>
      <c r="JXQ20" s="281"/>
      <c r="JXR20" s="281"/>
      <c r="JXS20" s="281"/>
      <c r="JXT20" s="281"/>
      <c r="JXU20" s="281"/>
      <c r="JXV20" s="281"/>
      <c r="JXW20" s="281"/>
      <c r="JXX20" s="281"/>
      <c r="JXY20" s="281"/>
      <c r="JXZ20" s="281"/>
      <c r="JYA20" s="281"/>
      <c r="JYB20" s="281"/>
      <c r="JYC20" s="281"/>
      <c r="JYD20" s="281"/>
      <c r="JYE20" s="281"/>
      <c r="JYF20" s="281"/>
      <c r="JYG20" s="281"/>
      <c r="JYH20" s="281"/>
      <c r="JYI20" s="281"/>
      <c r="JYJ20" s="281"/>
      <c r="JYK20" s="281"/>
      <c r="JYL20" s="281"/>
      <c r="JYM20" s="281"/>
      <c r="JYN20" s="281"/>
      <c r="JYO20" s="281"/>
      <c r="JYP20" s="281"/>
      <c r="JYQ20" s="281"/>
      <c r="JYR20" s="281"/>
      <c r="JYS20" s="281"/>
      <c r="JYT20" s="281"/>
      <c r="JYU20" s="281"/>
      <c r="JYV20" s="281"/>
      <c r="JYW20" s="281"/>
      <c r="JYX20" s="281"/>
      <c r="JYY20" s="281"/>
      <c r="JYZ20" s="281"/>
      <c r="JZA20" s="281"/>
      <c r="JZB20" s="281"/>
      <c r="JZC20" s="281"/>
      <c r="JZD20" s="281"/>
      <c r="JZE20" s="281"/>
      <c r="JZF20" s="281"/>
      <c r="JZG20" s="281"/>
      <c r="JZH20" s="281"/>
      <c r="JZI20" s="281"/>
      <c r="JZJ20" s="281"/>
      <c r="JZK20" s="281"/>
      <c r="JZL20" s="281"/>
      <c r="JZM20" s="281"/>
      <c r="JZN20" s="281"/>
      <c r="JZO20" s="281"/>
      <c r="JZP20" s="281"/>
      <c r="JZQ20" s="281"/>
      <c r="JZR20" s="281"/>
      <c r="JZS20" s="281"/>
      <c r="JZT20" s="281"/>
      <c r="JZU20" s="281"/>
      <c r="JZV20" s="281"/>
      <c r="JZW20" s="281"/>
      <c r="JZX20" s="281"/>
      <c r="JZY20" s="281"/>
      <c r="JZZ20" s="281"/>
      <c r="KAA20" s="281"/>
      <c r="KAB20" s="281"/>
      <c r="KAC20" s="281"/>
      <c r="KAD20" s="281"/>
      <c r="KAE20" s="281"/>
      <c r="KAF20" s="281"/>
      <c r="KAG20" s="281"/>
      <c r="KAH20" s="281"/>
      <c r="KAI20" s="281"/>
      <c r="KAJ20" s="281"/>
      <c r="KAK20" s="281"/>
      <c r="KAL20" s="281"/>
      <c r="KAM20" s="281"/>
      <c r="KAN20" s="281"/>
      <c r="KAO20" s="281"/>
      <c r="KAP20" s="281"/>
      <c r="KAQ20" s="281"/>
      <c r="KAR20" s="281"/>
      <c r="KAS20" s="281"/>
      <c r="KAT20" s="281"/>
      <c r="KAU20" s="281"/>
      <c r="KAV20" s="281"/>
      <c r="KAW20" s="281"/>
      <c r="KAX20" s="281"/>
      <c r="KAY20" s="281"/>
      <c r="KAZ20" s="281"/>
      <c r="KBA20" s="281"/>
      <c r="KBB20" s="281"/>
      <c r="KBC20" s="281"/>
      <c r="KBD20" s="281"/>
      <c r="KBE20" s="281"/>
      <c r="KBF20" s="281"/>
      <c r="KBG20" s="281"/>
      <c r="KBH20" s="281"/>
      <c r="KBI20" s="281"/>
      <c r="KBJ20" s="281"/>
      <c r="KBK20" s="281"/>
      <c r="KBL20" s="281"/>
      <c r="KBM20" s="281"/>
      <c r="KBN20" s="281"/>
      <c r="KBO20" s="281"/>
      <c r="KBP20" s="281"/>
      <c r="KBQ20" s="281"/>
      <c r="KBR20" s="281"/>
      <c r="KBS20" s="281"/>
      <c r="KBT20" s="281"/>
      <c r="KBU20" s="281"/>
      <c r="KBV20" s="281"/>
      <c r="KBW20" s="281"/>
      <c r="KBX20" s="281"/>
      <c r="KBY20" s="281"/>
      <c r="KBZ20" s="281"/>
      <c r="KCA20" s="281"/>
      <c r="KCB20" s="281"/>
      <c r="KCC20" s="281"/>
      <c r="KCD20" s="281"/>
      <c r="KCE20" s="281"/>
      <c r="KCF20" s="281"/>
      <c r="KCG20" s="281"/>
      <c r="KCH20" s="281"/>
      <c r="KCI20" s="281"/>
      <c r="KCJ20" s="281"/>
      <c r="KCK20" s="281"/>
      <c r="KCL20" s="281"/>
      <c r="KCM20" s="281"/>
      <c r="KCN20" s="281"/>
      <c r="KCO20" s="281"/>
      <c r="KCP20" s="281"/>
      <c r="KCQ20" s="281"/>
      <c r="KCR20" s="281"/>
      <c r="KCS20" s="281"/>
      <c r="KCT20" s="281"/>
      <c r="KCU20" s="281"/>
      <c r="KCV20" s="281"/>
      <c r="KCW20" s="281"/>
      <c r="KCX20" s="281"/>
      <c r="KCY20" s="281"/>
      <c r="KCZ20" s="281"/>
      <c r="KDA20" s="281"/>
      <c r="KDB20" s="281"/>
      <c r="KDC20" s="281"/>
      <c r="KDD20" s="281"/>
      <c r="KDE20" s="281"/>
      <c r="KDF20" s="281"/>
      <c r="KDG20" s="281"/>
      <c r="KDH20" s="281"/>
      <c r="KDI20" s="281"/>
      <c r="KDJ20" s="281"/>
      <c r="KDK20" s="281"/>
      <c r="KDL20" s="281"/>
      <c r="KDM20" s="281"/>
      <c r="KDN20" s="281"/>
      <c r="KDO20" s="281"/>
      <c r="KDP20" s="281"/>
      <c r="KDQ20" s="281"/>
      <c r="KDR20" s="281"/>
      <c r="KDS20" s="281"/>
      <c r="KDT20" s="281"/>
      <c r="KDU20" s="281"/>
      <c r="KDV20" s="281"/>
      <c r="KDW20" s="281"/>
      <c r="KDX20" s="281"/>
      <c r="KDY20" s="281"/>
      <c r="KDZ20" s="281"/>
      <c r="KEA20" s="281"/>
      <c r="KEB20" s="281"/>
      <c r="KEC20" s="281"/>
      <c r="KED20" s="281"/>
      <c r="KEE20" s="281"/>
      <c r="KEF20" s="281"/>
      <c r="KEG20" s="281"/>
      <c r="KEH20" s="281"/>
      <c r="KEI20" s="281"/>
      <c r="KEJ20" s="281"/>
      <c r="KEK20" s="281"/>
      <c r="KEL20" s="281"/>
      <c r="KEM20" s="281"/>
      <c r="KEN20" s="281"/>
      <c r="KEO20" s="281"/>
      <c r="KEP20" s="281"/>
      <c r="KEQ20" s="281"/>
      <c r="KER20" s="281"/>
      <c r="KES20" s="281"/>
      <c r="KET20" s="281"/>
      <c r="KEU20" s="281"/>
      <c r="KEV20" s="281"/>
      <c r="KEW20" s="281"/>
      <c r="KEX20" s="281"/>
      <c r="KEY20" s="281"/>
      <c r="KEZ20" s="281"/>
      <c r="KFA20" s="281"/>
      <c r="KFB20" s="281"/>
      <c r="KFC20" s="281"/>
      <c r="KFD20" s="281"/>
      <c r="KFE20" s="281"/>
      <c r="KFF20" s="281"/>
      <c r="KFG20" s="281"/>
      <c r="KFH20" s="281"/>
      <c r="KFI20" s="281"/>
      <c r="KFJ20" s="281"/>
      <c r="KFK20" s="281"/>
      <c r="KFL20" s="281"/>
      <c r="KFM20" s="281"/>
      <c r="KFN20" s="281"/>
      <c r="KFO20" s="281"/>
      <c r="KFP20" s="281"/>
      <c r="KFQ20" s="281"/>
      <c r="KFR20" s="281"/>
      <c r="KFS20" s="281"/>
      <c r="KFT20" s="281"/>
      <c r="KFU20" s="281"/>
      <c r="KFV20" s="281"/>
      <c r="KFW20" s="281"/>
      <c r="KFX20" s="281"/>
      <c r="KFY20" s="281"/>
      <c r="KFZ20" s="281"/>
      <c r="KGA20" s="281"/>
      <c r="KGB20" s="281"/>
      <c r="KGC20" s="281"/>
      <c r="KGD20" s="281"/>
      <c r="KGE20" s="281"/>
      <c r="KGF20" s="281"/>
      <c r="KGG20" s="281"/>
      <c r="KGH20" s="281"/>
      <c r="KGI20" s="281"/>
      <c r="KGJ20" s="281"/>
      <c r="KGK20" s="281"/>
      <c r="KGL20" s="281"/>
      <c r="KGM20" s="281"/>
      <c r="KGN20" s="281"/>
      <c r="KGO20" s="281"/>
      <c r="KGP20" s="281"/>
      <c r="KGQ20" s="281"/>
      <c r="KGR20" s="281"/>
      <c r="KGS20" s="281"/>
      <c r="KGT20" s="281"/>
      <c r="KGU20" s="281"/>
      <c r="KGV20" s="281"/>
      <c r="KGW20" s="281"/>
      <c r="KGX20" s="281"/>
      <c r="KGY20" s="281"/>
      <c r="KGZ20" s="281"/>
      <c r="KHA20" s="281"/>
      <c r="KHB20" s="281"/>
      <c r="KHC20" s="281"/>
      <c r="KHD20" s="281"/>
      <c r="KHE20" s="281"/>
      <c r="KHF20" s="281"/>
      <c r="KHG20" s="281"/>
      <c r="KHH20" s="281"/>
      <c r="KHI20" s="281"/>
      <c r="KHJ20" s="281"/>
      <c r="KHK20" s="281"/>
      <c r="KHL20" s="281"/>
      <c r="KHM20" s="281"/>
      <c r="KHN20" s="281"/>
      <c r="KHO20" s="281"/>
      <c r="KHP20" s="281"/>
      <c r="KHQ20" s="281"/>
      <c r="KHR20" s="281"/>
      <c r="KHS20" s="281"/>
      <c r="KHT20" s="281"/>
      <c r="KHU20" s="281"/>
      <c r="KHV20" s="281"/>
      <c r="KHW20" s="281"/>
      <c r="KHX20" s="281"/>
      <c r="KHY20" s="281"/>
      <c r="KHZ20" s="281"/>
      <c r="KIA20" s="281"/>
      <c r="KIB20" s="281"/>
      <c r="KIC20" s="281"/>
      <c r="KID20" s="281"/>
      <c r="KIE20" s="281"/>
      <c r="KIF20" s="281"/>
      <c r="KIG20" s="281"/>
      <c r="KIH20" s="281"/>
      <c r="KII20" s="281"/>
      <c r="KIJ20" s="281"/>
      <c r="KIK20" s="281"/>
      <c r="KIL20" s="281"/>
      <c r="KIM20" s="281"/>
      <c r="KIN20" s="281"/>
      <c r="KIO20" s="281"/>
      <c r="KIP20" s="281"/>
      <c r="KIQ20" s="281"/>
      <c r="KIR20" s="281"/>
      <c r="KIS20" s="281"/>
      <c r="KIT20" s="281"/>
      <c r="KIU20" s="281"/>
      <c r="KIV20" s="281"/>
      <c r="KIW20" s="281"/>
      <c r="KIX20" s="281"/>
      <c r="KIY20" s="281"/>
      <c r="KIZ20" s="281"/>
      <c r="KJA20" s="281"/>
      <c r="KJB20" s="281"/>
      <c r="KJC20" s="281"/>
      <c r="KJD20" s="281"/>
      <c r="KJE20" s="281"/>
      <c r="KJF20" s="281"/>
      <c r="KJG20" s="281"/>
      <c r="KJH20" s="281"/>
      <c r="KJI20" s="281"/>
      <c r="KJJ20" s="281"/>
      <c r="KJK20" s="281"/>
      <c r="KJL20" s="281"/>
      <c r="KJM20" s="281"/>
      <c r="KJN20" s="281"/>
      <c r="KJO20" s="281"/>
      <c r="KJP20" s="281"/>
      <c r="KJQ20" s="281"/>
      <c r="KJR20" s="281"/>
      <c r="KJS20" s="281"/>
      <c r="KJT20" s="281"/>
      <c r="KJU20" s="281"/>
      <c r="KJV20" s="281"/>
      <c r="KJW20" s="281"/>
      <c r="KJX20" s="281"/>
      <c r="KJY20" s="281"/>
      <c r="KJZ20" s="281"/>
      <c r="KKA20" s="281"/>
      <c r="KKB20" s="281"/>
      <c r="KKC20" s="281"/>
      <c r="KKD20" s="281"/>
      <c r="KKE20" s="281"/>
      <c r="KKF20" s="281"/>
      <c r="KKG20" s="281"/>
      <c r="KKH20" s="281"/>
      <c r="KKI20" s="281"/>
      <c r="KKJ20" s="281"/>
      <c r="KKK20" s="281"/>
      <c r="KKL20" s="281"/>
      <c r="KKM20" s="281"/>
      <c r="KKN20" s="281"/>
      <c r="KKO20" s="281"/>
      <c r="KKP20" s="281"/>
      <c r="KKQ20" s="281"/>
      <c r="KKR20" s="281"/>
      <c r="KKS20" s="281"/>
      <c r="KKT20" s="281"/>
      <c r="KKU20" s="281"/>
      <c r="KKV20" s="281"/>
      <c r="KKW20" s="281"/>
      <c r="KKX20" s="281"/>
      <c r="KKY20" s="281"/>
      <c r="KKZ20" s="281"/>
      <c r="KLA20" s="281"/>
      <c r="KLB20" s="281"/>
      <c r="KLC20" s="281"/>
      <c r="KLD20" s="281"/>
      <c r="KLE20" s="281"/>
      <c r="KLF20" s="281"/>
      <c r="KLG20" s="281"/>
      <c r="KLH20" s="281"/>
      <c r="KLI20" s="281"/>
      <c r="KLJ20" s="281"/>
      <c r="KLK20" s="281"/>
      <c r="KLL20" s="281"/>
      <c r="KLM20" s="281"/>
      <c r="KLN20" s="281"/>
      <c r="KLO20" s="281"/>
      <c r="KLP20" s="281"/>
      <c r="KLQ20" s="281"/>
      <c r="KLR20" s="281"/>
      <c r="KLS20" s="281"/>
      <c r="KLT20" s="281"/>
      <c r="KLU20" s="281"/>
      <c r="KLV20" s="281"/>
      <c r="KLW20" s="281"/>
      <c r="KLX20" s="281"/>
      <c r="KLY20" s="281"/>
      <c r="KLZ20" s="281"/>
      <c r="KMA20" s="281"/>
      <c r="KMB20" s="281"/>
      <c r="KMC20" s="281"/>
      <c r="KMD20" s="281"/>
      <c r="KME20" s="281"/>
      <c r="KMF20" s="281"/>
      <c r="KMG20" s="281"/>
      <c r="KMH20" s="281"/>
      <c r="KMI20" s="281"/>
      <c r="KMJ20" s="281"/>
      <c r="KMK20" s="281"/>
      <c r="KML20" s="281"/>
      <c r="KMM20" s="281"/>
      <c r="KMN20" s="281"/>
      <c r="KMO20" s="281"/>
      <c r="KMP20" s="281"/>
      <c r="KMQ20" s="281"/>
      <c r="KMR20" s="281"/>
      <c r="KMS20" s="281"/>
      <c r="KMT20" s="281"/>
      <c r="KMU20" s="281"/>
      <c r="KMV20" s="281"/>
      <c r="KMW20" s="281"/>
      <c r="KMX20" s="281"/>
      <c r="KMY20" s="281"/>
      <c r="KMZ20" s="281"/>
      <c r="KNA20" s="281"/>
      <c r="KNB20" s="281"/>
      <c r="KNC20" s="281"/>
      <c r="KND20" s="281"/>
      <c r="KNE20" s="281"/>
      <c r="KNF20" s="281"/>
      <c r="KNG20" s="281"/>
      <c r="KNH20" s="281"/>
      <c r="KNI20" s="281"/>
      <c r="KNJ20" s="281"/>
      <c r="KNK20" s="281"/>
      <c r="KNL20" s="281"/>
      <c r="KNM20" s="281"/>
      <c r="KNN20" s="281"/>
      <c r="KNO20" s="281"/>
      <c r="KNP20" s="281"/>
      <c r="KNQ20" s="281"/>
      <c r="KNR20" s="281"/>
      <c r="KNS20" s="281"/>
      <c r="KNT20" s="281"/>
      <c r="KNU20" s="281"/>
      <c r="KNV20" s="281"/>
      <c r="KNW20" s="281"/>
      <c r="KNX20" s="281"/>
      <c r="KNY20" s="281"/>
      <c r="KNZ20" s="281"/>
      <c r="KOA20" s="281"/>
      <c r="KOB20" s="281"/>
      <c r="KOC20" s="281"/>
      <c r="KOD20" s="281"/>
      <c r="KOE20" s="281"/>
      <c r="KOF20" s="281"/>
      <c r="KOG20" s="281"/>
      <c r="KOH20" s="281"/>
      <c r="KOI20" s="281"/>
      <c r="KOJ20" s="281"/>
      <c r="KOK20" s="281"/>
      <c r="KOL20" s="281"/>
      <c r="KOM20" s="281"/>
      <c r="KON20" s="281"/>
      <c r="KOO20" s="281"/>
      <c r="KOP20" s="281"/>
      <c r="KOQ20" s="281"/>
      <c r="KOR20" s="281"/>
      <c r="KOS20" s="281"/>
      <c r="KOT20" s="281"/>
      <c r="KOU20" s="281"/>
      <c r="KOV20" s="281"/>
      <c r="KOW20" s="281"/>
      <c r="KOX20" s="281"/>
      <c r="KOY20" s="281"/>
      <c r="KOZ20" s="281"/>
      <c r="KPA20" s="281"/>
      <c r="KPB20" s="281"/>
      <c r="KPC20" s="281"/>
      <c r="KPD20" s="281"/>
      <c r="KPE20" s="281"/>
      <c r="KPF20" s="281"/>
      <c r="KPG20" s="281"/>
      <c r="KPH20" s="281"/>
      <c r="KPI20" s="281"/>
      <c r="KPJ20" s="281"/>
      <c r="KPK20" s="281"/>
      <c r="KPL20" s="281"/>
      <c r="KPM20" s="281"/>
      <c r="KPN20" s="281"/>
      <c r="KPO20" s="281"/>
      <c r="KPP20" s="281"/>
      <c r="KPQ20" s="281"/>
      <c r="KPR20" s="281"/>
      <c r="KPS20" s="281"/>
      <c r="KPT20" s="281"/>
      <c r="KPU20" s="281"/>
      <c r="KPV20" s="281"/>
      <c r="KPW20" s="281"/>
      <c r="KPX20" s="281"/>
      <c r="KPY20" s="281"/>
      <c r="KPZ20" s="281"/>
      <c r="KQA20" s="281"/>
      <c r="KQB20" s="281"/>
      <c r="KQC20" s="281"/>
      <c r="KQD20" s="281"/>
      <c r="KQE20" s="281"/>
      <c r="KQF20" s="281"/>
      <c r="KQG20" s="281"/>
      <c r="KQH20" s="281"/>
      <c r="KQI20" s="281"/>
      <c r="KQJ20" s="281"/>
      <c r="KQK20" s="281"/>
      <c r="KQL20" s="281"/>
      <c r="KQM20" s="281"/>
      <c r="KQN20" s="281"/>
      <c r="KQO20" s="281"/>
      <c r="KQP20" s="281"/>
      <c r="KQQ20" s="281"/>
      <c r="KQR20" s="281"/>
      <c r="KQS20" s="281"/>
      <c r="KQT20" s="281"/>
      <c r="KQU20" s="281"/>
      <c r="KQV20" s="281"/>
      <c r="KQW20" s="281"/>
      <c r="KQX20" s="281"/>
      <c r="KQY20" s="281"/>
      <c r="KQZ20" s="281"/>
      <c r="KRA20" s="281"/>
      <c r="KRB20" s="281"/>
      <c r="KRC20" s="281"/>
      <c r="KRD20" s="281"/>
      <c r="KRE20" s="281"/>
      <c r="KRF20" s="281"/>
      <c r="KRG20" s="281"/>
      <c r="KRH20" s="281"/>
      <c r="KRI20" s="281"/>
      <c r="KRJ20" s="281"/>
      <c r="KRK20" s="281"/>
      <c r="KRL20" s="281"/>
      <c r="KRM20" s="281"/>
      <c r="KRN20" s="281"/>
      <c r="KRO20" s="281"/>
      <c r="KRP20" s="281"/>
      <c r="KRQ20" s="281"/>
      <c r="KRR20" s="281"/>
      <c r="KRS20" s="281"/>
      <c r="KRT20" s="281"/>
      <c r="KRU20" s="281"/>
      <c r="KRV20" s="281"/>
      <c r="KRW20" s="281"/>
      <c r="KRX20" s="281"/>
      <c r="KRY20" s="281"/>
      <c r="KRZ20" s="281"/>
      <c r="KSA20" s="281"/>
      <c r="KSB20" s="281"/>
      <c r="KSC20" s="281"/>
      <c r="KSD20" s="281"/>
      <c r="KSE20" s="281"/>
      <c r="KSF20" s="281"/>
      <c r="KSG20" s="281"/>
      <c r="KSH20" s="281"/>
      <c r="KSI20" s="281"/>
      <c r="KSJ20" s="281"/>
      <c r="KSK20" s="281"/>
      <c r="KSL20" s="281"/>
      <c r="KSM20" s="281"/>
      <c r="KSN20" s="281"/>
      <c r="KSO20" s="281"/>
      <c r="KSP20" s="281"/>
      <c r="KSQ20" s="281"/>
      <c r="KSR20" s="281"/>
      <c r="KSS20" s="281"/>
      <c r="KST20" s="281"/>
      <c r="KSU20" s="281"/>
      <c r="KSV20" s="281"/>
      <c r="KSW20" s="281"/>
      <c r="KSX20" s="281"/>
      <c r="KSY20" s="281"/>
      <c r="KSZ20" s="281"/>
      <c r="KTA20" s="281"/>
      <c r="KTB20" s="281"/>
      <c r="KTC20" s="281"/>
      <c r="KTD20" s="281"/>
      <c r="KTE20" s="281"/>
      <c r="KTF20" s="281"/>
      <c r="KTG20" s="281"/>
      <c r="KTH20" s="281"/>
      <c r="KTI20" s="281"/>
      <c r="KTJ20" s="281"/>
      <c r="KTK20" s="281"/>
      <c r="KTL20" s="281"/>
      <c r="KTM20" s="281"/>
      <c r="KTN20" s="281"/>
      <c r="KTO20" s="281"/>
      <c r="KTP20" s="281"/>
      <c r="KTQ20" s="281"/>
      <c r="KTR20" s="281"/>
      <c r="KTS20" s="281"/>
      <c r="KTT20" s="281"/>
      <c r="KTU20" s="281"/>
      <c r="KTV20" s="281"/>
      <c r="KTW20" s="281"/>
      <c r="KTX20" s="281"/>
      <c r="KTY20" s="281"/>
      <c r="KTZ20" s="281"/>
      <c r="KUA20" s="281"/>
      <c r="KUB20" s="281"/>
      <c r="KUC20" s="281"/>
      <c r="KUD20" s="281"/>
      <c r="KUE20" s="281"/>
      <c r="KUF20" s="281"/>
      <c r="KUG20" s="281"/>
      <c r="KUH20" s="281"/>
      <c r="KUI20" s="281"/>
      <c r="KUJ20" s="281"/>
      <c r="KUK20" s="281"/>
      <c r="KUL20" s="281"/>
      <c r="KUM20" s="281"/>
      <c r="KUN20" s="281"/>
      <c r="KUO20" s="281"/>
      <c r="KUP20" s="281"/>
      <c r="KUQ20" s="281"/>
      <c r="KUR20" s="281"/>
      <c r="KUS20" s="281"/>
      <c r="KUT20" s="281"/>
      <c r="KUU20" s="281"/>
      <c r="KUV20" s="281"/>
      <c r="KUW20" s="281"/>
      <c r="KUX20" s="281"/>
      <c r="KUY20" s="281"/>
      <c r="KUZ20" s="281"/>
      <c r="KVA20" s="281"/>
      <c r="KVB20" s="281"/>
      <c r="KVC20" s="281"/>
      <c r="KVD20" s="281"/>
      <c r="KVE20" s="281"/>
      <c r="KVF20" s="281"/>
      <c r="KVG20" s="281"/>
      <c r="KVH20" s="281"/>
      <c r="KVI20" s="281"/>
      <c r="KVJ20" s="281"/>
      <c r="KVK20" s="281"/>
      <c r="KVL20" s="281"/>
      <c r="KVM20" s="281"/>
      <c r="KVN20" s="281"/>
      <c r="KVO20" s="281"/>
      <c r="KVP20" s="281"/>
      <c r="KVQ20" s="281"/>
      <c r="KVR20" s="281"/>
      <c r="KVS20" s="281"/>
      <c r="KVT20" s="281"/>
      <c r="KVU20" s="281"/>
      <c r="KVV20" s="281"/>
      <c r="KVW20" s="281"/>
      <c r="KVX20" s="281"/>
      <c r="KVY20" s="281"/>
      <c r="KVZ20" s="281"/>
      <c r="KWA20" s="281"/>
      <c r="KWB20" s="281"/>
      <c r="KWC20" s="281"/>
      <c r="KWD20" s="281"/>
      <c r="KWE20" s="281"/>
      <c r="KWF20" s="281"/>
      <c r="KWG20" s="281"/>
      <c r="KWH20" s="281"/>
      <c r="KWI20" s="281"/>
      <c r="KWJ20" s="281"/>
      <c r="KWK20" s="281"/>
      <c r="KWL20" s="281"/>
      <c r="KWM20" s="281"/>
      <c r="KWN20" s="281"/>
      <c r="KWO20" s="281"/>
      <c r="KWP20" s="281"/>
      <c r="KWQ20" s="281"/>
      <c r="KWR20" s="281"/>
      <c r="KWS20" s="281"/>
      <c r="KWT20" s="281"/>
      <c r="KWU20" s="281"/>
      <c r="KWV20" s="281"/>
      <c r="KWW20" s="281"/>
      <c r="KWX20" s="281"/>
      <c r="KWY20" s="281"/>
      <c r="KWZ20" s="281"/>
      <c r="KXA20" s="281"/>
      <c r="KXB20" s="281"/>
      <c r="KXC20" s="281"/>
      <c r="KXD20" s="281"/>
      <c r="KXE20" s="281"/>
      <c r="KXF20" s="281"/>
      <c r="KXG20" s="281"/>
      <c r="KXH20" s="281"/>
      <c r="KXI20" s="281"/>
      <c r="KXJ20" s="281"/>
      <c r="KXK20" s="281"/>
      <c r="KXL20" s="281"/>
      <c r="KXM20" s="281"/>
      <c r="KXN20" s="281"/>
      <c r="KXO20" s="281"/>
      <c r="KXP20" s="281"/>
      <c r="KXQ20" s="281"/>
      <c r="KXR20" s="281"/>
      <c r="KXS20" s="281"/>
      <c r="KXT20" s="281"/>
      <c r="KXU20" s="281"/>
      <c r="KXV20" s="281"/>
      <c r="KXW20" s="281"/>
      <c r="KXX20" s="281"/>
      <c r="KXY20" s="281"/>
      <c r="KXZ20" s="281"/>
      <c r="KYA20" s="281"/>
      <c r="KYB20" s="281"/>
      <c r="KYC20" s="281"/>
      <c r="KYD20" s="281"/>
      <c r="KYE20" s="281"/>
      <c r="KYF20" s="281"/>
      <c r="KYG20" s="281"/>
      <c r="KYH20" s="281"/>
      <c r="KYI20" s="281"/>
      <c r="KYJ20" s="281"/>
      <c r="KYK20" s="281"/>
      <c r="KYL20" s="281"/>
      <c r="KYM20" s="281"/>
      <c r="KYN20" s="281"/>
      <c r="KYO20" s="281"/>
      <c r="KYP20" s="281"/>
      <c r="KYQ20" s="281"/>
      <c r="KYR20" s="281"/>
      <c r="KYS20" s="281"/>
      <c r="KYT20" s="281"/>
      <c r="KYU20" s="281"/>
      <c r="KYV20" s="281"/>
      <c r="KYW20" s="281"/>
      <c r="KYX20" s="281"/>
      <c r="KYY20" s="281"/>
      <c r="KYZ20" s="281"/>
      <c r="KZA20" s="281"/>
      <c r="KZB20" s="281"/>
      <c r="KZC20" s="281"/>
      <c r="KZD20" s="281"/>
      <c r="KZE20" s="281"/>
      <c r="KZF20" s="281"/>
      <c r="KZG20" s="281"/>
      <c r="KZH20" s="281"/>
      <c r="KZI20" s="281"/>
      <c r="KZJ20" s="281"/>
      <c r="KZK20" s="281"/>
      <c r="KZL20" s="281"/>
      <c r="KZM20" s="281"/>
      <c r="KZN20" s="281"/>
      <c r="KZO20" s="281"/>
      <c r="KZP20" s="281"/>
      <c r="KZQ20" s="281"/>
      <c r="KZR20" s="281"/>
      <c r="KZS20" s="281"/>
      <c r="KZT20" s="281"/>
      <c r="KZU20" s="281"/>
      <c r="KZV20" s="281"/>
      <c r="KZW20" s="281"/>
      <c r="KZX20" s="281"/>
      <c r="KZY20" s="281"/>
      <c r="KZZ20" s="281"/>
      <c r="LAA20" s="281"/>
      <c r="LAB20" s="281"/>
      <c r="LAC20" s="281"/>
      <c r="LAD20" s="281"/>
      <c r="LAE20" s="281"/>
      <c r="LAF20" s="281"/>
      <c r="LAG20" s="281"/>
      <c r="LAH20" s="281"/>
      <c r="LAI20" s="281"/>
      <c r="LAJ20" s="281"/>
      <c r="LAK20" s="281"/>
      <c r="LAL20" s="281"/>
      <c r="LAM20" s="281"/>
      <c r="LAN20" s="281"/>
      <c r="LAO20" s="281"/>
      <c r="LAP20" s="281"/>
      <c r="LAQ20" s="281"/>
      <c r="LAR20" s="281"/>
      <c r="LAS20" s="281"/>
      <c r="LAT20" s="281"/>
      <c r="LAU20" s="281"/>
      <c r="LAV20" s="281"/>
      <c r="LAW20" s="281"/>
      <c r="LAX20" s="281"/>
      <c r="LAY20" s="281"/>
      <c r="LAZ20" s="281"/>
      <c r="LBA20" s="281"/>
      <c r="LBB20" s="281"/>
      <c r="LBC20" s="281"/>
      <c r="LBD20" s="281"/>
      <c r="LBE20" s="281"/>
      <c r="LBF20" s="281"/>
      <c r="LBG20" s="281"/>
      <c r="LBH20" s="281"/>
      <c r="LBI20" s="281"/>
      <c r="LBJ20" s="281"/>
      <c r="LBK20" s="281"/>
      <c r="LBL20" s="281"/>
      <c r="LBM20" s="281"/>
      <c r="LBN20" s="281"/>
      <c r="LBO20" s="281"/>
      <c r="LBP20" s="281"/>
      <c r="LBQ20" s="281"/>
      <c r="LBR20" s="281"/>
      <c r="LBS20" s="281"/>
      <c r="LBT20" s="281"/>
      <c r="LBU20" s="281"/>
      <c r="LBV20" s="281"/>
      <c r="LBW20" s="281"/>
      <c r="LBX20" s="281"/>
      <c r="LBY20" s="281"/>
      <c r="LBZ20" s="281"/>
      <c r="LCA20" s="281"/>
      <c r="LCB20" s="281"/>
      <c r="LCC20" s="281"/>
      <c r="LCD20" s="281"/>
      <c r="LCE20" s="281"/>
      <c r="LCF20" s="281"/>
      <c r="LCG20" s="281"/>
      <c r="LCH20" s="281"/>
      <c r="LCI20" s="281"/>
      <c r="LCJ20" s="281"/>
      <c r="LCK20" s="281"/>
      <c r="LCL20" s="281"/>
      <c r="LCM20" s="281"/>
      <c r="LCN20" s="281"/>
      <c r="LCO20" s="281"/>
      <c r="LCP20" s="281"/>
      <c r="LCQ20" s="281"/>
      <c r="LCR20" s="281"/>
      <c r="LCS20" s="281"/>
      <c r="LCT20" s="281"/>
      <c r="LCU20" s="281"/>
      <c r="LCV20" s="281"/>
      <c r="LCW20" s="281"/>
      <c r="LCX20" s="281"/>
      <c r="LCY20" s="281"/>
      <c r="LCZ20" s="281"/>
      <c r="LDA20" s="281"/>
      <c r="LDB20" s="281"/>
      <c r="LDC20" s="281"/>
      <c r="LDD20" s="281"/>
      <c r="LDE20" s="281"/>
      <c r="LDF20" s="281"/>
      <c r="LDG20" s="281"/>
      <c r="LDH20" s="281"/>
      <c r="LDI20" s="281"/>
      <c r="LDJ20" s="281"/>
      <c r="LDK20" s="281"/>
      <c r="LDL20" s="281"/>
      <c r="LDM20" s="281"/>
      <c r="LDN20" s="281"/>
      <c r="LDO20" s="281"/>
      <c r="LDP20" s="281"/>
      <c r="LDQ20" s="281"/>
      <c r="LDR20" s="281"/>
      <c r="LDS20" s="281"/>
      <c r="LDT20" s="281"/>
      <c r="LDU20" s="281"/>
      <c r="LDV20" s="281"/>
      <c r="LDW20" s="281"/>
      <c r="LDX20" s="281"/>
      <c r="LDY20" s="281"/>
      <c r="LDZ20" s="281"/>
      <c r="LEA20" s="281"/>
      <c r="LEB20" s="281"/>
      <c r="LEC20" s="281"/>
      <c r="LED20" s="281"/>
      <c r="LEE20" s="281"/>
      <c r="LEF20" s="281"/>
      <c r="LEG20" s="281"/>
      <c r="LEH20" s="281"/>
      <c r="LEI20" s="281"/>
      <c r="LEJ20" s="281"/>
      <c r="LEK20" s="281"/>
      <c r="LEL20" s="281"/>
      <c r="LEM20" s="281"/>
      <c r="LEN20" s="281"/>
      <c r="LEO20" s="281"/>
      <c r="LEP20" s="281"/>
      <c r="LEQ20" s="281"/>
      <c r="LER20" s="281"/>
      <c r="LES20" s="281"/>
      <c r="LET20" s="281"/>
      <c r="LEU20" s="281"/>
      <c r="LEV20" s="281"/>
      <c r="LEW20" s="281"/>
      <c r="LEX20" s="281"/>
      <c r="LEY20" s="281"/>
      <c r="LEZ20" s="281"/>
      <c r="LFA20" s="281"/>
      <c r="LFB20" s="281"/>
      <c r="LFC20" s="281"/>
      <c r="LFD20" s="281"/>
      <c r="LFE20" s="281"/>
      <c r="LFF20" s="281"/>
      <c r="LFG20" s="281"/>
      <c r="LFH20" s="281"/>
      <c r="LFI20" s="281"/>
      <c r="LFJ20" s="281"/>
      <c r="LFK20" s="281"/>
      <c r="LFL20" s="281"/>
      <c r="LFM20" s="281"/>
      <c r="LFN20" s="281"/>
      <c r="LFO20" s="281"/>
      <c r="LFP20" s="281"/>
      <c r="LFQ20" s="281"/>
      <c r="LFR20" s="281"/>
      <c r="LFS20" s="281"/>
      <c r="LFT20" s="281"/>
      <c r="LFU20" s="281"/>
      <c r="LFV20" s="281"/>
      <c r="LFW20" s="281"/>
      <c r="LFX20" s="281"/>
      <c r="LFY20" s="281"/>
      <c r="LFZ20" s="281"/>
      <c r="LGA20" s="281"/>
      <c r="LGB20" s="281"/>
      <c r="LGC20" s="281"/>
      <c r="LGD20" s="281"/>
      <c r="LGE20" s="281"/>
      <c r="LGF20" s="281"/>
      <c r="LGG20" s="281"/>
      <c r="LGH20" s="281"/>
      <c r="LGI20" s="281"/>
      <c r="LGJ20" s="281"/>
      <c r="LGK20" s="281"/>
      <c r="LGL20" s="281"/>
      <c r="LGM20" s="281"/>
      <c r="LGN20" s="281"/>
      <c r="LGO20" s="281"/>
      <c r="LGP20" s="281"/>
      <c r="LGQ20" s="281"/>
      <c r="LGR20" s="281"/>
      <c r="LGS20" s="281"/>
      <c r="LGT20" s="281"/>
      <c r="LGU20" s="281"/>
      <c r="LGV20" s="281"/>
      <c r="LGW20" s="281"/>
      <c r="LGX20" s="281"/>
      <c r="LGY20" s="281"/>
      <c r="LGZ20" s="281"/>
      <c r="LHA20" s="281"/>
      <c r="LHB20" s="281"/>
      <c r="LHC20" s="281"/>
      <c r="LHD20" s="281"/>
      <c r="LHE20" s="281"/>
      <c r="LHF20" s="281"/>
      <c r="LHG20" s="281"/>
      <c r="LHH20" s="281"/>
      <c r="LHI20" s="281"/>
      <c r="LHJ20" s="281"/>
      <c r="LHK20" s="281"/>
      <c r="LHL20" s="281"/>
      <c r="LHM20" s="281"/>
      <c r="LHN20" s="281"/>
      <c r="LHO20" s="281"/>
      <c r="LHP20" s="281"/>
      <c r="LHQ20" s="281"/>
      <c r="LHR20" s="281"/>
      <c r="LHS20" s="281"/>
      <c r="LHT20" s="281"/>
      <c r="LHU20" s="281"/>
      <c r="LHV20" s="281"/>
      <c r="LHW20" s="281"/>
      <c r="LHX20" s="281"/>
      <c r="LHY20" s="281"/>
      <c r="LHZ20" s="281"/>
      <c r="LIA20" s="281"/>
      <c r="LIB20" s="281"/>
      <c r="LIC20" s="281"/>
      <c r="LID20" s="281"/>
      <c r="LIE20" s="281"/>
      <c r="LIF20" s="281"/>
      <c r="LIG20" s="281"/>
      <c r="LIH20" s="281"/>
      <c r="LII20" s="281"/>
      <c r="LIJ20" s="281"/>
      <c r="LIK20" s="281"/>
      <c r="LIL20" s="281"/>
      <c r="LIM20" s="281"/>
      <c r="LIN20" s="281"/>
      <c r="LIO20" s="281"/>
      <c r="LIP20" s="281"/>
      <c r="LIQ20" s="281"/>
      <c r="LIR20" s="281"/>
      <c r="LIS20" s="281"/>
      <c r="LIT20" s="281"/>
      <c r="LIU20" s="281"/>
      <c r="LIV20" s="281"/>
      <c r="LIW20" s="281"/>
      <c r="LIX20" s="281"/>
      <c r="LIY20" s="281"/>
      <c r="LIZ20" s="281"/>
      <c r="LJA20" s="281"/>
      <c r="LJB20" s="281"/>
      <c r="LJC20" s="281"/>
      <c r="LJD20" s="281"/>
      <c r="LJE20" s="281"/>
      <c r="LJF20" s="281"/>
      <c r="LJG20" s="281"/>
      <c r="LJH20" s="281"/>
      <c r="LJI20" s="281"/>
      <c r="LJJ20" s="281"/>
      <c r="LJK20" s="281"/>
      <c r="LJL20" s="281"/>
      <c r="LJM20" s="281"/>
      <c r="LJN20" s="281"/>
      <c r="LJO20" s="281"/>
      <c r="LJP20" s="281"/>
      <c r="LJQ20" s="281"/>
      <c r="LJR20" s="281"/>
      <c r="LJS20" s="281"/>
      <c r="LJT20" s="281"/>
      <c r="LJU20" s="281"/>
      <c r="LJV20" s="281"/>
      <c r="LJW20" s="281"/>
      <c r="LJX20" s="281"/>
      <c r="LJY20" s="281"/>
      <c r="LJZ20" s="281"/>
      <c r="LKA20" s="281"/>
      <c r="LKB20" s="281"/>
      <c r="LKC20" s="281"/>
      <c r="LKD20" s="281"/>
      <c r="LKE20" s="281"/>
      <c r="LKF20" s="281"/>
      <c r="LKG20" s="281"/>
      <c r="LKH20" s="281"/>
      <c r="LKI20" s="281"/>
      <c r="LKJ20" s="281"/>
      <c r="LKK20" s="281"/>
      <c r="LKL20" s="281"/>
      <c r="LKM20" s="281"/>
      <c r="LKN20" s="281"/>
      <c r="LKO20" s="281"/>
      <c r="LKP20" s="281"/>
      <c r="LKQ20" s="281"/>
      <c r="LKR20" s="281"/>
      <c r="LKS20" s="281"/>
      <c r="LKT20" s="281"/>
      <c r="LKU20" s="281"/>
      <c r="LKV20" s="281"/>
      <c r="LKW20" s="281"/>
      <c r="LKX20" s="281"/>
      <c r="LKY20" s="281"/>
      <c r="LKZ20" s="281"/>
      <c r="LLA20" s="281"/>
      <c r="LLB20" s="281"/>
      <c r="LLC20" s="281"/>
      <c r="LLD20" s="281"/>
      <c r="LLE20" s="281"/>
      <c r="LLF20" s="281"/>
      <c r="LLG20" s="281"/>
      <c r="LLH20" s="281"/>
      <c r="LLI20" s="281"/>
      <c r="LLJ20" s="281"/>
      <c r="LLK20" s="281"/>
      <c r="LLL20" s="281"/>
      <c r="LLM20" s="281"/>
      <c r="LLN20" s="281"/>
      <c r="LLO20" s="281"/>
      <c r="LLP20" s="281"/>
      <c r="LLQ20" s="281"/>
      <c r="LLR20" s="281"/>
      <c r="LLS20" s="281"/>
      <c r="LLT20" s="281"/>
      <c r="LLU20" s="281"/>
      <c r="LLV20" s="281"/>
      <c r="LLW20" s="281"/>
      <c r="LLX20" s="281"/>
      <c r="LLY20" s="281"/>
      <c r="LLZ20" s="281"/>
      <c r="LMA20" s="281"/>
      <c r="LMB20" s="281"/>
      <c r="LMC20" s="281"/>
      <c r="LMD20" s="281"/>
      <c r="LME20" s="281"/>
      <c r="LMF20" s="281"/>
      <c r="LMG20" s="281"/>
      <c r="LMH20" s="281"/>
      <c r="LMI20" s="281"/>
      <c r="LMJ20" s="281"/>
      <c r="LMK20" s="281"/>
      <c r="LML20" s="281"/>
      <c r="LMM20" s="281"/>
      <c r="LMN20" s="281"/>
      <c r="LMO20" s="281"/>
      <c r="LMP20" s="281"/>
      <c r="LMQ20" s="281"/>
      <c r="LMR20" s="281"/>
      <c r="LMS20" s="281"/>
      <c r="LMT20" s="281"/>
      <c r="LMU20" s="281"/>
      <c r="LMV20" s="281"/>
      <c r="LMW20" s="281"/>
      <c r="LMX20" s="281"/>
      <c r="LMY20" s="281"/>
      <c r="LMZ20" s="281"/>
      <c r="LNA20" s="281"/>
      <c r="LNB20" s="281"/>
      <c r="LNC20" s="281"/>
      <c r="LND20" s="281"/>
      <c r="LNE20" s="281"/>
      <c r="LNF20" s="281"/>
      <c r="LNG20" s="281"/>
      <c r="LNH20" s="281"/>
      <c r="LNI20" s="281"/>
      <c r="LNJ20" s="281"/>
      <c r="LNK20" s="281"/>
      <c r="LNL20" s="281"/>
      <c r="LNM20" s="281"/>
      <c r="LNN20" s="281"/>
      <c r="LNO20" s="281"/>
      <c r="LNP20" s="281"/>
      <c r="LNQ20" s="281"/>
      <c r="LNR20" s="281"/>
      <c r="LNS20" s="281"/>
      <c r="LNT20" s="281"/>
      <c r="LNU20" s="281"/>
      <c r="LNV20" s="281"/>
      <c r="LNW20" s="281"/>
      <c r="LNX20" s="281"/>
      <c r="LNY20" s="281"/>
      <c r="LNZ20" s="281"/>
      <c r="LOA20" s="281"/>
      <c r="LOB20" s="281"/>
      <c r="LOC20" s="281"/>
      <c r="LOD20" s="281"/>
      <c r="LOE20" s="281"/>
      <c r="LOF20" s="281"/>
      <c r="LOG20" s="281"/>
      <c r="LOH20" s="281"/>
      <c r="LOI20" s="281"/>
      <c r="LOJ20" s="281"/>
      <c r="LOK20" s="281"/>
      <c r="LOL20" s="281"/>
      <c r="LOM20" s="281"/>
      <c r="LON20" s="281"/>
      <c r="LOO20" s="281"/>
      <c r="LOP20" s="281"/>
      <c r="LOQ20" s="281"/>
      <c r="LOR20" s="281"/>
      <c r="LOS20" s="281"/>
      <c r="LOT20" s="281"/>
      <c r="LOU20" s="281"/>
      <c r="LOV20" s="281"/>
      <c r="LOW20" s="281"/>
      <c r="LOX20" s="281"/>
      <c r="LOY20" s="281"/>
      <c r="LOZ20" s="281"/>
      <c r="LPA20" s="281"/>
      <c r="LPB20" s="281"/>
      <c r="LPC20" s="281"/>
      <c r="LPD20" s="281"/>
      <c r="LPE20" s="281"/>
      <c r="LPF20" s="281"/>
      <c r="LPG20" s="281"/>
      <c r="LPH20" s="281"/>
      <c r="LPI20" s="281"/>
      <c r="LPJ20" s="281"/>
      <c r="LPK20" s="281"/>
      <c r="LPL20" s="281"/>
      <c r="LPM20" s="281"/>
      <c r="LPN20" s="281"/>
      <c r="LPO20" s="281"/>
      <c r="LPP20" s="281"/>
      <c r="LPQ20" s="281"/>
      <c r="LPR20" s="281"/>
      <c r="LPS20" s="281"/>
      <c r="LPT20" s="281"/>
      <c r="LPU20" s="281"/>
      <c r="LPV20" s="281"/>
      <c r="LPW20" s="281"/>
      <c r="LPX20" s="281"/>
      <c r="LPY20" s="281"/>
      <c r="LPZ20" s="281"/>
      <c r="LQA20" s="281"/>
      <c r="LQB20" s="281"/>
      <c r="LQC20" s="281"/>
      <c r="LQD20" s="281"/>
      <c r="LQE20" s="281"/>
      <c r="LQF20" s="281"/>
      <c r="LQG20" s="281"/>
      <c r="LQH20" s="281"/>
      <c r="LQI20" s="281"/>
      <c r="LQJ20" s="281"/>
      <c r="LQK20" s="281"/>
      <c r="LQL20" s="281"/>
      <c r="LQM20" s="281"/>
      <c r="LQN20" s="281"/>
      <c r="LQO20" s="281"/>
      <c r="LQP20" s="281"/>
      <c r="LQQ20" s="281"/>
      <c r="LQR20" s="281"/>
      <c r="LQS20" s="281"/>
      <c r="LQT20" s="281"/>
      <c r="LQU20" s="281"/>
      <c r="LQV20" s="281"/>
      <c r="LQW20" s="281"/>
      <c r="LQX20" s="281"/>
      <c r="LQY20" s="281"/>
      <c r="LQZ20" s="281"/>
      <c r="LRA20" s="281"/>
      <c r="LRB20" s="281"/>
      <c r="LRC20" s="281"/>
      <c r="LRD20" s="281"/>
      <c r="LRE20" s="281"/>
      <c r="LRF20" s="281"/>
      <c r="LRG20" s="281"/>
      <c r="LRH20" s="281"/>
      <c r="LRI20" s="281"/>
      <c r="LRJ20" s="281"/>
      <c r="LRK20" s="281"/>
      <c r="LRL20" s="281"/>
      <c r="LRM20" s="281"/>
      <c r="LRN20" s="281"/>
      <c r="LRO20" s="281"/>
      <c r="LRP20" s="281"/>
      <c r="LRQ20" s="281"/>
      <c r="LRR20" s="281"/>
      <c r="LRS20" s="281"/>
      <c r="LRT20" s="281"/>
      <c r="LRU20" s="281"/>
      <c r="LRV20" s="281"/>
      <c r="LRW20" s="281"/>
      <c r="LRX20" s="281"/>
      <c r="LRY20" s="281"/>
      <c r="LRZ20" s="281"/>
      <c r="LSA20" s="281"/>
      <c r="LSB20" s="281"/>
      <c r="LSC20" s="281"/>
      <c r="LSD20" s="281"/>
      <c r="LSE20" s="281"/>
      <c r="LSF20" s="281"/>
      <c r="LSG20" s="281"/>
      <c r="LSH20" s="281"/>
      <c r="LSI20" s="281"/>
      <c r="LSJ20" s="281"/>
      <c r="LSK20" s="281"/>
      <c r="LSL20" s="281"/>
      <c r="LSM20" s="281"/>
      <c r="LSN20" s="281"/>
      <c r="LSO20" s="281"/>
      <c r="LSP20" s="281"/>
      <c r="LSQ20" s="281"/>
      <c r="LSR20" s="281"/>
      <c r="LSS20" s="281"/>
      <c r="LST20" s="281"/>
      <c r="LSU20" s="281"/>
      <c r="LSV20" s="281"/>
      <c r="LSW20" s="281"/>
      <c r="LSX20" s="281"/>
      <c r="LSY20" s="281"/>
      <c r="LSZ20" s="281"/>
      <c r="LTA20" s="281"/>
      <c r="LTB20" s="281"/>
      <c r="LTC20" s="281"/>
      <c r="LTD20" s="281"/>
      <c r="LTE20" s="281"/>
      <c r="LTF20" s="281"/>
      <c r="LTG20" s="281"/>
      <c r="LTH20" s="281"/>
      <c r="LTI20" s="281"/>
      <c r="LTJ20" s="281"/>
      <c r="LTK20" s="281"/>
      <c r="LTL20" s="281"/>
      <c r="LTM20" s="281"/>
      <c r="LTN20" s="281"/>
      <c r="LTO20" s="281"/>
      <c r="LTP20" s="281"/>
      <c r="LTQ20" s="281"/>
      <c r="LTR20" s="281"/>
      <c r="LTS20" s="281"/>
      <c r="LTT20" s="281"/>
      <c r="LTU20" s="281"/>
      <c r="LTV20" s="281"/>
      <c r="LTW20" s="281"/>
      <c r="LTX20" s="281"/>
      <c r="LTY20" s="281"/>
      <c r="LTZ20" s="281"/>
      <c r="LUA20" s="281"/>
      <c r="LUB20" s="281"/>
      <c r="LUC20" s="281"/>
      <c r="LUD20" s="281"/>
      <c r="LUE20" s="281"/>
      <c r="LUF20" s="281"/>
      <c r="LUG20" s="281"/>
      <c r="LUH20" s="281"/>
      <c r="LUI20" s="281"/>
      <c r="LUJ20" s="281"/>
      <c r="LUK20" s="281"/>
      <c r="LUL20" s="281"/>
      <c r="LUM20" s="281"/>
      <c r="LUN20" s="281"/>
      <c r="LUO20" s="281"/>
      <c r="LUP20" s="281"/>
      <c r="LUQ20" s="281"/>
      <c r="LUR20" s="281"/>
      <c r="LUS20" s="281"/>
      <c r="LUT20" s="281"/>
      <c r="LUU20" s="281"/>
      <c r="LUV20" s="281"/>
      <c r="LUW20" s="281"/>
      <c r="LUX20" s="281"/>
      <c r="LUY20" s="281"/>
      <c r="LUZ20" s="281"/>
      <c r="LVA20" s="281"/>
      <c r="LVB20" s="281"/>
      <c r="LVC20" s="281"/>
      <c r="LVD20" s="281"/>
      <c r="LVE20" s="281"/>
      <c r="LVF20" s="281"/>
      <c r="LVG20" s="281"/>
      <c r="LVH20" s="281"/>
      <c r="LVI20" s="281"/>
      <c r="LVJ20" s="281"/>
      <c r="LVK20" s="281"/>
      <c r="LVL20" s="281"/>
      <c r="LVM20" s="281"/>
      <c r="LVN20" s="281"/>
      <c r="LVO20" s="281"/>
      <c r="LVP20" s="281"/>
      <c r="LVQ20" s="281"/>
      <c r="LVR20" s="281"/>
      <c r="LVS20" s="281"/>
      <c r="LVT20" s="281"/>
      <c r="LVU20" s="281"/>
      <c r="LVV20" s="281"/>
      <c r="LVW20" s="281"/>
      <c r="LVX20" s="281"/>
      <c r="LVY20" s="281"/>
      <c r="LVZ20" s="281"/>
      <c r="LWA20" s="281"/>
      <c r="LWB20" s="281"/>
      <c r="LWC20" s="281"/>
      <c r="LWD20" s="281"/>
      <c r="LWE20" s="281"/>
      <c r="LWF20" s="281"/>
      <c r="LWG20" s="281"/>
      <c r="LWH20" s="281"/>
      <c r="LWI20" s="281"/>
      <c r="LWJ20" s="281"/>
      <c r="LWK20" s="281"/>
      <c r="LWL20" s="281"/>
      <c r="LWM20" s="281"/>
      <c r="LWN20" s="281"/>
      <c r="LWO20" s="281"/>
      <c r="LWP20" s="281"/>
      <c r="LWQ20" s="281"/>
      <c r="LWR20" s="281"/>
      <c r="LWS20" s="281"/>
      <c r="LWT20" s="281"/>
      <c r="LWU20" s="281"/>
      <c r="LWV20" s="281"/>
      <c r="LWW20" s="281"/>
      <c r="LWX20" s="281"/>
      <c r="LWY20" s="281"/>
      <c r="LWZ20" s="281"/>
      <c r="LXA20" s="281"/>
      <c r="LXB20" s="281"/>
      <c r="LXC20" s="281"/>
      <c r="LXD20" s="281"/>
      <c r="LXE20" s="281"/>
      <c r="LXF20" s="281"/>
      <c r="LXG20" s="281"/>
      <c r="LXH20" s="281"/>
      <c r="LXI20" s="281"/>
      <c r="LXJ20" s="281"/>
      <c r="LXK20" s="281"/>
      <c r="LXL20" s="281"/>
      <c r="LXM20" s="281"/>
      <c r="LXN20" s="281"/>
      <c r="LXO20" s="281"/>
      <c r="LXP20" s="281"/>
      <c r="LXQ20" s="281"/>
      <c r="LXR20" s="281"/>
      <c r="LXS20" s="281"/>
      <c r="LXT20" s="281"/>
      <c r="LXU20" s="281"/>
      <c r="LXV20" s="281"/>
      <c r="LXW20" s="281"/>
      <c r="LXX20" s="281"/>
      <c r="LXY20" s="281"/>
      <c r="LXZ20" s="281"/>
      <c r="LYA20" s="281"/>
      <c r="LYB20" s="281"/>
      <c r="LYC20" s="281"/>
      <c r="LYD20" s="281"/>
      <c r="LYE20" s="281"/>
      <c r="LYF20" s="281"/>
      <c r="LYG20" s="281"/>
      <c r="LYH20" s="281"/>
      <c r="LYI20" s="281"/>
      <c r="LYJ20" s="281"/>
      <c r="LYK20" s="281"/>
      <c r="LYL20" s="281"/>
      <c r="LYM20" s="281"/>
      <c r="LYN20" s="281"/>
      <c r="LYO20" s="281"/>
      <c r="LYP20" s="281"/>
      <c r="LYQ20" s="281"/>
      <c r="LYR20" s="281"/>
      <c r="LYS20" s="281"/>
      <c r="LYT20" s="281"/>
      <c r="LYU20" s="281"/>
      <c r="LYV20" s="281"/>
      <c r="LYW20" s="281"/>
      <c r="LYX20" s="281"/>
      <c r="LYY20" s="281"/>
      <c r="LYZ20" s="281"/>
      <c r="LZA20" s="281"/>
      <c r="LZB20" s="281"/>
      <c r="LZC20" s="281"/>
      <c r="LZD20" s="281"/>
      <c r="LZE20" s="281"/>
      <c r="LZF20" s="281"/>
      <c r="LZG20" s="281"/>
      <c r="LZH20" s="281"/>
      <c r="LZI20" s="281"/>
      <c r="LZJ20" s="281"/>
      <c r="LZK20" s="281"/>
      <c r="LZL20" s="281"/>
      <c r="LZM20" s="281"/>
      <c r="LZN20" s="281"/>
      <c r="LZO20" s="281"/>
      <c r="LZP20" s="281"/>
      <c r="LZQ20" s="281"/>
      <c r="LZR20" s="281"/>
      <c r="LZS20" s="281"/>
      <c r="LZT20" s="281"/>
      <c r="LZU20" s="281"/>
      <c r="LZV20" s="281"/>
      <c r="LZW20" s="281"/>
      <c r="LZX20" s="281"/>
      <c r="LZY20" s="281"/>
      <c r="LZZ20" s="281"/>
      <c r="MAA20" s="281"/>
      <c r="MAB20" s="281"/>
      <c r="MAC20" s="281"/>
      <c r="MAD20" s="281"/>
      <c r="MAE20" s="281"/>
      <c r="MAF20" s="281"/>
      <c r="MAG20" s="281"/>
      <c r="MAH20" s="281"/>
      <c r="MAI20" s="281"/>
      <c r="MAJ20" s="281"/>
      <c r="MAK20" s="281"/>
      <c r="MAL20" s="281"/>
      <c r="MAM20" s="281"/>
      <c r="MAN20" s="281"/>
      <c r="MAO20" s="281"/>
      <c r="MAP20" s="281"/>
      <c r="MAQ20" s="281"/>
      <c r="MAR20" s="281"/>
      <c r="MAS20" s="281"/>
      <c r="MAT20" s="281"/>
      <c r="MAU20" s="281"/>
      <c r="MAV20" s="281"/>
      <c r="MAW20" s="281"/>
      <c r="MAX20" s="281"/>
      <c r="MAY20" s="281"/>
      <c r="MAZ20" s="281"/>
      <c r="MBA20" s="281"/>
      <c r="MBB20" s="281"/>
      <c r="MBC20" s="281"/>
      <c r="MBD20" s="281"/>
      <c r="MBE20" s="281"/>
      <c r="MBF20" s="281"/>
      <c r="MBG20" s="281"/>
      <c r="MBH20" s="281"/>
      <c r="MBI20" s="281"/>
      <c r="MBJ20" s="281"/>
      <c r="MBK20" s="281"/>
      <c r="MBL20" s="281"/>
      <c r="MBM20" s="281"/>
      <c r="MBN20" s="281"/>
      <c r="MBO20" s="281"/>
      <c r="MBP20" s="281"/>
      <c r="MBQ20" s="281"/>
      <c r="MBR20" s="281"/>
      <c r="MBS20" s="281"/>
      <c r="MBT20" s="281"/>
      <c r="MBU20" s="281"/>
      <c r="MBV20" s="281"/>
      <c r="MBW20" s="281"/>
      <c r="MBX20" s="281"/>
      <c r="MBY20" s="281"/>
      <c r="MBZ20" s="281"/>
      <c r="MCA20" s="281"/>
      <c r="MCB20" s="281"/>
      <c r="MCC20" s="281"/>
      <c r="MCD20" s="281"/>
      <c r="MCE20" s="281"/>
      <c r="MCF20" s="281"/>
      <c r="MCG20" s="281"/>
      <c r="MCH20" s="281"/>
      <c r="MCI20" s="281"/>
      <c r="MCJ20" s="281"/>
      <c r="MCK20" s="281"/>
      <c r="MCL20" s="281"/>
      <c r="MCM20" s="281"/>
      <c r="MCN20" s="281"/>
      <c r="MCO20" s="281"/>
      <c r="MCP20" s="281"/>
      <c r="MCQ20" s="281"/>
      <c r="MCR20" s="281"/>
      <c r="MCS20" s="281"/>
      <c r="MCT20" s="281"/>
      <c r="MCU20" s="281"/>
      <c r="MCV20" s="281"/>
      <c r="MCW20" s="281"/>
      <c r="MCX20" s="281"/>
      <c r="MCY20" s="281"/>
      <c r="MCZ20" s="281"/>
      <c r="MDA20" s="281"/>
      <c r="MDB20" s="281"/>
      <c r="MDC20" s="281"/>
      <c r="MDD20" s="281"/>
      <c r="MDE20" s="281"/>
      <c r="MDF20" s="281"/>
      <c r="MDG20" s="281"/>
      <c r="MDH20" s="281"/>
      <c r="MDI20" s="281"/>
      <c r="MDJ20" s="281"/>
      <c r="MDK20" s="281"/>
      <c r="MDL20" s="281"/>
      <c r="MDM20" s="281"/>
      <c r="MDN20" s="281"/>
      <c r="MDO20" s="281"/>
      <c r="MDP20" s="281"/>
      <c r="MDQ20" s="281"/>
      <c r="MDR20" s="281"/>
      <c r="MDS20" s="281"/>
      <c r="MDT20" s="281"/>
      <c r="MDU20" s="281"/>
      <c r="MDV20" s="281"/>
      <c r="MDW20" s="281"/>
      <c r="MDX20" s="281"/>
      <c r="MDY20" s="281"/>
      <c r="MDZ20" s="281"/>
      <c r="MEA20" s="281"/>
      <c r="MEB20" s="281"/>
      <c r="MEC20" s="281"/>
      <c r="MED20" s="281"/>
      <c r="MEE20" s="281"/>
      <c r="MEF20" s="281"/>
      <c r="MEG20" s="281"/>
      <c r="MEH20" s="281"/>
      <c r="MEI20" s="281"/>
      <c r="MEJ20" s="281"/>
      <c r="MEK20" s="281"/>
      <c r="MEL20" s="281"/>
      <c r="MEM20" s="281"/>
      <c r="MEN20" s="281"/>
      <c r="MEO20" s="281"/>
      <c r="MEP20" s="281"/>
      <c r="MEQ20" s="281"/>
      <c r="MER20" s="281"/>
      <c r="MES20" s="281"/>
      <c r="MET20" s="281"/>
      <c r="MEU20" s="281"/>
      <c r="MEV20" s="281"/>
      <c r="MEW20" s="281"/>
      <c r="MEX20" s="281"/>
      <c r="MEY20" s="281"/>
      <c r="MEZ20" s="281"/>
      <c r="MFA20" s="281"/>
      <c r="MFB20" s="281"/>
      <c r="MFC20" s="281"/>
      <c r="MFD20" s="281"/>
      <c r="MFE20" s="281"/>
      <c r="MFF20" s="281"/>
      <c r="MFG20" s="281"/>
      <c r="MFH20" s="281"/>
      <c r="MFI20" s="281"/>
      <c r="MFJ20" s="281"/>
      <c r="MFK20" s="281"/>
      <c r="MFL20" s="281"/>
      <c r="MFM20" s="281"/>
      <c r="MFN20" s="281"/>
      <c r="MFO20" s="281"/>
      <c r="MFP20" s="281"/>
      <c r="MFQ20" s="281"/>
      <c r="MFR20" s="281"/>
      <c r="MFS20" s="281"/>
      <c r="MFT20" s="281"/>
      <c r="MFU20" s="281"/>
      <c r="MFV20" s="281"/>
      <c r="MFW20" s="281"/>
      <c r="MFX20" s="281"/>
      <c r="MFY20" s="281"/>
      <c r="MFZ20" s="281"/>
      <c r="MGA20" s="281"/>
      <c r="MGB20" s="281"/>
      <c r="MGC20" s="281"/>
      <c r="MGD20" s="281"/>
      <c r="MGE20" s="281"/>
      <c r="MGF20" s="281"/>
      <c r="MGG20" s="281"/>
      <c r="MGH20" s="281"/>
      <c r="MGI20" s="281"/>
      <c r="MGJ20" s="281"/>
      <c r="MGK20" s="281"/>
      <c r="MGL20" s="281"/>
      <c r="MGM20" s="281"/>
      <c r="MGN20" s="281"/>
      <c r="MGO20" s="281"/>
      <c r="MGP20" s="281"/>
      <c r="MGQ20" s="281"/>
      <c r="MGR20" s="281"/>
      <c r="MGS20" s="281"/>
      <c r="MGT20" s="281"/>
      <c r="MGU20" s="281"/>
      <c r="MGV20" s="281"/>
      <c r="MGW20" s="281"/>
      <c r="MGX20" s="281"/>
      <c r="MGY20" s="281"/>
      <c r="MGZ20" s="281"/>
      <c r="MHA20" s="281"/>
      <c r="MHB20" s="281"/>
      <c r="MHC20" s="281"/>
      <c r="MHD20" s="281"/>
      <c r="MHE20" s="281"/>
      <c r="MHF20" s="281"/>
      <c r="MHG20" s="281"/>
      <c r="MHH20" s="281"/>
      <c r="MHI20" s="281"/>
      <c r="MHJ20" s="281"/>
      <c r="MHK20" s="281"/>
      <c r="MHL20" s="281"/>
      <c r="MHM20" s="281"/>
      <c r="MHN20" s="281"/>
      <c r="MHO20" s="281"/>
      <c r="MHP20" s="281"/>
      <c r="MHQ20" s="281"/>
      <c r="MHR20" s="281"/>
      <c r="MHS20" s="281"/>
      <c r="MHT20" s="281"/>
      <c r="MHU20" s="281"/>
      <c r="MHV20" s="281"/>
      <c r="MHW20" s="281"/>
      <c r="MHX20" s="281"/>
      <c r="MHY20" s="281"/>
      <c r="MHZ20" s="281"/>
      <c r="MIA20" s="281"/>
      <c r="MIB20" s="281"/>
      <c r="MIC20" s="281"/>
      <c r="MID20" s="281"/>
      <c r="MIE20" s="281"/>
      <c r="MIF20" s="281"/>
      <c r="MIG20" s="281"/>
      <c r="MIH20" s="281"/>
      <c r="MII20" s="281"/>
      <c r="MIJ20" s="281"/>
      <c r="MIK20" s="281"/>
      <c r="MIL20" s="281"/>
      <c r="MIM20" s="281"/>
      <c r="MIN20" s="281"/>
      <c r="MIO20" s="281"/>
      <c r="MIP20" s="281"/>
      <c r="MIQ20" s="281"/>
      <c r="MIR20" s="281"/>
      <c r="MIS20" s="281"/>
      <c r="MIT20" s="281"/>
      <c r="MIU20" s="281"/>
      <c r="MIV20" s="281"/>
      <c r="MIW20" s="281"/>
      <c r="MIX20" s="281"/>
      <c r="MIY20" s="281"/>
      <c r="MIZ20" s="281"/>
      <c r="MJA20" s="281"/>
      <c r="MJB20" s="281"/>
      <c r="MJC20" s="281"/>
      <c r="MJD20" s="281"/>
      <c r="MJE20" s="281"/>
      <c r="MJF20" s="281"/>
      <c r="MJG20" s="281"/>
      <c r="MJH20" s="281"/>
      <c r="MJI20" s="281"/>
      <c r="MJJ20" s="281"/>
      <c r="MJK20" s="281"/>
      <c r="MJL20" s="281"/>
      <c r="MJM20" s="281"/>
      <c r="MJN20" s="281"/>
      <c r="MJO20" s="281"/>
      <c r="MJP20" s="281"/>
      <c r="MJQ20" s="281"/>
      <c r="MJR20" s="281"/>
      <c r="MJS20" s="281"/>
      <c r="MJT20" s="281"/>
      <c r="MJU20" s="281"/>
      <c r="MJV20" s="281"/>
      <c r="MJW20" s="281"/>
      <c r="MJX20" s="281"/>
      <c r="MJY20" s="281"/>
      <c r="MJZ20" s="281"/>
      <c r="MKA20" s="281"/>
      <c r="MKB20" s="281"/>
      <c r="MKC20" s="281"/>
      <c r="MKD20" s="281"/>
      <c r="MKE20" s="281"/>
      <c r="MKF20" s="281"/>
      <c r="MKG20" s="281"/>
      <c r="MKH20" s="281"/>
      <c r="MKI20" s="281"/>
      <c r="MKJ20" s="281"/>
      <c r="MKK20" s="281"/>
      <c r="MKL20" s="281"/>
      <c r="MKM20" s="281"/>
      <c r="MKN20" s="281"/>
      <c r="MKO20" s="281"/>
      <c r="MKP20" s="281"/>
      <c r="MKQ20" s="281"/>
      <c r="MKR20" s="281"/>
      <c r="MKS20" s="281"/>
      <c r="MKT20" s="281"/>
      <c r="MKU20" s="281"/>
      <c r="MKV20" s="281"/>
      <c r="MKW20" s="281"/>
      <c r="MKX20" s="281"/>
      <c r="MKY20" s="281"/>
      <c r="MKZ20" s="281"/>
      <c r="MLA20" s="281"/>
      <c r="MLB20" s="281"/>
      <c r="MLC20" s="281"/>
      <c r="MLD20" s="281"/>
      <c r="MLE20" s="281"/>
      <c r="MLF20" s="281"/>
      <c r="MLG20" s="281"/>
      <c r="MLH20" s="281"/>
      <c r="MLI20" s="281"/>
      <c r="MLJ20" s="281"/>
      <c r="MLK20" s="281"/>
      <c r="MLL20" s="281"/>
      <c r="MLM20" s="281"/>
      <c r="MLN20" s="281"/>
      <c r="MLO20" s="281"/>
      <c r="MLP20" s="281"/>
      <c r="MLQ20" s="281"/>
      <c r="MLR20" s="281"/>
      <c r="MLS20" s="281"/>
      <c r="MLT20" s="281"/>
      <c r="MLU20" s="281"/>
      <c r="MLV20" s="281"/>
      <c r="MLW20" s="281"/>
      <c r="MLX20" s="281"/>
      <c r="MLY20" s="281"/>
      <c r="MLZ20" s="281"/>
      <c r="MMA20" s="281"/>
      <c r="MMB20" s="281"/>
      <c r="MMC20" s="281"/>
      <c r="MMD20" s="281"/>
      <c r="MME20" s="281"/>
      <c r="MMF20" s="281"/>
      <c r="MMG20" s="281"/>
      <c r="MMH20" s="281"/>
      <c r="MMI20" s="281"/>
      <c r="MMJ20" s="281"/>
      <c r="MMK20" s="281"/>
      <c r="MML20" s="281"/>
      <c r="MMM20" s="281"/>
      <c r="MMN20" s="281"/>
      <c r="MMO20" s="281"/>
      <c r="MMP20" s="281"/>
      <c r="MMQ20" s="281"/>
      <c r="MMR20" s="281"/>
      <c r="MMS20" s="281"/>
      <c r="MMT20" s="281"/>
      <c r="MMU20" s="281"/>
      <c r="MMV20" s="281"/>
      <c r="MMW20" s="281"/>
      <c r="MMX20" s="281"/>
      <c r="MMY20" s="281"/>
      <c r="MMZ20" s="281"/>
      <c r="MNA20" s="281"/>
      <c r="MNB20" s="281"/>
      <c r="MNC20" s="281"/>
      <c r="MND20" s="281"/>
      <c r="MNE20" s="281"/>
      <c r="MNF20" s="281"/>
      <c r="MNG20" s="281"/>
      <c r="MNH20" s="281"/>
      <c r="MNI20" s="281"/>
      <c r="MNJ20" s="281"/>
      <c r="MNK20" s="281"/>
      <c r="MNL20" s="281"/>
      <c r="MNM20" s="281"/>
      <c r="MNN20" s="281"/>
      <c r="MNO20" s="281"/>
      <c r="MNP20" s="281"/>
      <c r="MNQ20" s="281"/>
      <c r="MNR20" s="281"/>
      <c r="MNS20" s="281"/>
      <c r="MNT20" s="281"/>
      <c r="MNU20" s="281"/>
      <c r="MNV20" s="281"/>
      <c r="MNW20" s="281"/>
      <c r="MNX20" s="281"/>
      <c r="MNY20" s="281"/>
      <c r="MNZ20" s="281"/>
      <c r="MOA20" s="281"/>
      <c r="MOB20" s="281"/>
      <c r="MOC20" s="281"/>
      <c r="MOD20" s="281"/>
      <c r="MOE20" s="281"/>
      <c r="MOF20" s="281"/>
      <c r="MOG20" s="281"/>
      <c r="MOH20" s="281"/>
      <c r="MOI20" s="281"/>
      <c r="MOJ20" s="281"/>
      <c r="MOK20" s="281"/>
      <c r="MOL20" s="281"/>
      <c r="MOM20" s="281"/>
      <c r="MON20" s="281"/>
      <c r="MOO20" s="281"/>
      <c r="MOP20" s="281"/>
      <c r="MOQ20" s="281"/>
      <c r="MOR20" s="281"/>
      <c r="MOS20" s="281"/>
      <c r="MOT20" s="281"/>
      <c r="MOU20" s="281"/>
      <c r="MOV20" s="281"/>
      <c r="MOW20" s="281"/>
      <c r="MOX20" s="281"/>
      <c r="MOY20" s="281"/>
      <c r="MOZ20" s="281"/>
      <c r="MPA20" s="281"/>
      <c r="MPB20" s="281"/>
      <c r="MPC20" s="281"/>
      <c r="MPD20" s="281"/>
      <c r="MPE20" s="281"/>
      <c r="MPF20" s="281"/>
      <c r="MPG20" s="281"/>
      <c r="MPH20" s="281"/>
      <c r="MPI20" s="281"/>
      <c r="MPJ20" s="281"/>
      <c r="MPK20" s="281"/>
      <c r="MPL20" s="281"/>
      <c r="MPM20" s="281"/>
      <c r="MPN20" s="281"/>
      <c r="MPO20" s="281"/>
      <c r="MPP20" s="281"/>
      <c r="MPQ20" s="281"/>
      <c r="MPR20" s="281"/>
      <c r="MPS20" s="281"/>
      <c r="MPT20" s="281"/>
      <c r="MPU20" s="281"/>
      <c r="MPV20" s="281"/>
      <c r="MPW20" s="281"/>
      <c r="MPX20" s="281"/>
      <c r="MPY20" s="281"/>
      <c r="MPZ20" s="281"/>
      <c r="MQA20" s="281"/>
      <c r="MQB20" s="281"/>
      <c r="MQC20" s="281"/>
      <c r="MQD20" s="281"/>
      <c r="MQE20" s="281"/>
      <c r="MQF20" s="281"/>
      <c r="MQG20" s="281"/>
      <c r="MQH20" s="281"/>
      <c r="MQI20" s="281"/>
      <c r="MQJ20" s="281"/>
      <c r="MQK20" s="281"/>
      <c r="MQL20" s="281"/>
      <c r="MQM20" s="281"/>
      <c r="MQN20" s="281"/>
      <c r="MQO20" s="281"/>
      <c r="MQP20" s="281"/>
      <c r="MQQ20" s="281"/>
      <c r="MQR20" s="281"/>
      <c r="MQS20" s="281"/>
      <c r="MQT20" s="281"/>
      <c r="MQU20" s="281"/>
      <c r="MQV20" s="281"/>
      <c r="MQW20" s="281"/>
      <c r="MQX20" s="281"/>
      <c r="MQY20" s="281"/>
      <c r="MQZ20" s="281"/>
      <c r="MRA20" s="281"/>
      <c r="MRB20" s="281"/>
      <c r="MRC20" s="281"/>
      <c r="MRD20" s="281"/>
      <c r="MRE20" s="281"/>
      <c r="MRF20" s="281"/>
      <c r="MRG20" s="281"/>
      <c r="MRH20" s="281"/>
      <c r="MRI20" s="281"/>
      <c r="MRJ20" s="281"/>
      <c r="MRK20" s="281"/>
      <c r="MRL20" s="281"/>
      <c r="MRM20" s="281"/>
      <c r="MRN20" s="281"/>
      <c r="MRO20" s="281"/>
      <c r="MRP20" s="281"/>
      <c r="MRQ20" s="281"/>
      <c r="MRR20" s="281"/>
      <c r="MRS20" s="281"/>
      <c r="MRT20" s="281"/>
      <c r="MRU20" s="281"/>
      <c r="MRV20" s="281"/>
      <c r="MRW20" s="281"/>
      <c r="MRX20" s="281"/>
      <c r="MRY20" s="281"/>
      <c r="MRZ20" s="281"/>
      <c r="MSA20" s="281"/>
      <c r="MSB20" s="281"/>
      <c r="MSC20" s="281"/>
      <c r="MSD20" s="281"/>
      <c r="MSE20" s="281"/>
      <c r="MSF20" s="281"/>
      <c r="MSG20" s="281"/>
      <c r="MSH20" s="281"/>
      <c r="MSI20" s="281"/>
      <c r="MSJ20" s="281"/>
      <c r="MSK20" s="281"/>
      <c r="MSL20" s="281"/>
      <c r="MSM20" s="281"/>
      <c r="MSN20" s="281"/>
      <c r="MSO20" s="281"/>
      <c r="MSP20" s="281"/>
      <c r="MSQ20" s="281"/>
      <c r="MSR20" s="281"/>
      <c r="MSS20" s="281"/>
      <c r="MST20" s="281"/>
      <c r="MSU20" s="281"/>
      <c r="MSV20" s="281"/>
      <c r="MSW20" s="281"/>
      <c r="MSX20" s="281"/>
      <c r="MSY20" s="281"/>
      <c r="MSZ20" s="281"/>
      <c r="MTA20" s="281"/>
      <c r="MTB20" s="281"/>
      <c r="MTC20" s="281"/>
      <c r="MTD20" s="281"/>
      <c r="MTE20" s="281"/>
      <c r="MTF20" s="281"/>
      <c r="MTG20" s="281"/>
      <c r="MTH20" s="281"/>
      <c r="MTI20" s="281"/>
      <c r="MTJ20" s="281"/>
      <c r="MTK20" s="281"/>
      <c r="MTL20" s="281"/>
      <c r="MTM20" s="281"/>
      <c r="MTN20" s="281"/>
      <c r="MTO20" s="281"/>
      <c r="MTP20" s="281"/>
      <c r="MTQ20" s="281"/>
      <c r="MTR20" s="281"/>
      <c r="MTS20" s="281"/>
      <c r="MTT20" s="281"/>
      <c r="MTU20" s="281"/>
      <c r="MTV20" s="281"/>
      <c r="MTW20" s="281"/>
      <c r="MTX20" s="281"/>
      <c r="MTY20" s="281"/>
      <c r="MTZ20" s="281"/>
      <c r="MUA20" s="281"/>
      <c r="MUB20" s="281"/>
      <c r="MUC20" s="281"/>
      <c r="MUD20" s="281"/>
      <c r="MUE20" s="281"/>
      <c r="MUF20" s="281"/>
      <c r="MUG20" s="281"/>
      <c r="MUH20" s="281"/>
      <c r="MUI20" s="281"/>
      <c r="MUJ20" s="281"/>
      <c r="MUK20" s="281"/>
      <c r="MUL20" s="281"/>
      <c r="MUM20" s="281"/>
      <c r="MUN20" s="281"/>
      <c r="MUO20" s="281"/>
      <c r="MUP20" s="281"/>
      <c r="MUQ20" s="281"/>
      <c r="MUR20" s="281"/>
      <c r="MUS20" s="281"/>
      <c r="MUT20" s="281"/>
      <c r="MUU20" s="281"/>
      <c r="MUV20" s="281"/>
      <c r="MUW20" s="281"/>
      <c r="MUX20" s="281"/>
      <c r="MUY20" s="281"/>
      <c r="MUZ20" s="281"/>
      <c r="MVA20" s="281"/>
      <c r="MVB20" s="281"/>
      <c r="MVC20" s="281"/>
      <c r="MVD20" s="281"/>
      <c r="MVE20" s="281"/>
      <c r="MVF20" s="281"/>
      <c r="MVG20" s="281"/>
      <c r="MVH20" s="281"/>
      <c r="MVI20" s="281"/>
      <c r="MVJ20" s="281"/>
      <c r="MVK20" s="281"/>
      <c r="MVL20" s="281"/>
      <c r="MVM20" s="281"/>
      <c r="MVN20" s="281"/>
      <c r="MVO20" s="281"/>
      <c r="MVP20" s="281"/>
      <c r="MVQ20" s="281"/>
      <c r="MVR20" s="281"/>
      <c r="MVS20" s="281"/>
      <c r="MVT20" s="281"/>
      <c r="MVU20" s="281"/>
      <c r="MVV20" s="281"/>
      <c r="MVW20" s="281"/>
      <c r="MVX20" s="281"/>
      <c r="MVY20" s="281"/>
      <c r="MVZ20" s="281"/>
      <c r="MWA20" s="281"/>
      <c r="MWB20" s="281"/>
      <c r="MWC20" s="281"/>
      <c r="MWD20" s="281"/>
      <c r="MWE20" s="281"/>
      <c r="MWF20" s="281"/>
      <c r="MWG20" s="281"/>
      <c r="MWH20" s="281"/>
      <c r="MWI20" s="281"/>
      <c r="MWJ20" s="281"/>
      <c r="MWK20" s="281"/>
      <c r="MWL20" s="281"/>
      <c r="MWM20" s="281"/>
      <c r="MWN20" s="281"/>
      <c r="MWO20" s="281"/>
      <c r="MWP20" s="281"/>
      <c r="MWQ20" s="281"/>
      <c r="MWR20" s="281"/>
      <c r="MWS20" s="281"/>
      <c r="MWT20" s="281"/>
      <c r="MWU20" s="281"/>
      <c r="MWV20" s="281"/>
      <c r="MWW20" s="281"/>
      <c r="MWX20" s="281"/>
      <c r="MWY20" s="281"/>
      <c r="MWZ20" s="281"/>
      <c r="MXA20" s="281"/>
      <c r="MXB20" s="281"/>
      <c r="MXC20" s="281"/>
      <c r="MXD20" s="281"/>
      <c r="MXE20" s="281"/>
      <c r="MXF20" s="281"/>
      <c r="MXG20" s="281"/>
      <c r="MXH20" s="281"/>
      <c r="MXI20" s="281"/>
      <c r="MXJ20" s="281"/>
      <c r="MXK20" s="281"/>
      <c r="MXL20" s="281"/>
      <c r="MXM20" s="281"/>
      <c r="MXN20" s="281"/>
      <c r="MXO20" s="281"/>
      <c r="MXP20" s="281"/>
      <c r="MXQ20" s="281"/>
      <c r="MXR20" s="281"/>
      <c r="MXS20" s="281"/>
      <c r="MXT20" s="281"/>
      <c r="MXU20" s="281"/>
      <c r="MXV20" s="281"/>
      <c r="MXW20" s="281"/>
      <c r="MXX20" s="281"/>
      <c r="MXY20" s="281"/>
      <c r="MXZ20" s="281"/>
      <c r="MYA20" s="281"/>
      <c r="MYB20" s="281"/>
      <c r="MYC20" s="281"/>
      <c r="MYD20" s="281"/>
      <c r="MYE20" s="281"/>
      <c r="MYF20" s="281"/>
      <c r="MYG20" s="281"/>
      <c r="MYH20" s="281"/>
      <c r="MYI20" s="281"/>
      <c r="MYJ20" s="281"/>
      <c r="MYK20" s="281"/>
      <c r="MYL20" s="281"/>
      <c r="MYM20" s="281"/>
      <c r="MYN20" s="281"/>
      <c r="MYO20" s="281"/>
      <c r="MYP20" s="281"/>
      <c r="MYQ20" s="281"/>
      <c r="MYR20" s="281"/>
      <c r="MYS20" s="281"/>
      <c r="MYT20" s="281"/>
      <c r="MYU20" s="281"/>
      <c r="MYV20" s="281"/>
      <c r="MYW20" s="281"/>
      <c r="MYX20" s="281"/>
      <c r="MYY20" s="281"/>
      <c r="MYZ20" s="281"/>
      <c r="MZA20" s="281"/>
      <c r="MZB20" s="281"/>
      <c r="MZC20" s="281"/>
      <c r="MZD20" s="281"/>
      <c r="MZE20" s="281"/>
      <c r="MZF20" s="281"/>
      <c r="MZG20" s="281"/>
      <c r="MZH20" s="281"/>
      <c r="MZI20" s="281"/>
      <c r="MZJ20" s="281"/>
      <c r="MZK20" s="281"/>
      <c r="MZL20" s="281"/>
      <c r="MZM20" s="281"/>
      <c r="MZN20" s="281"/>
      <c r="MZO20" s="281"/>
      <c r="MZP20" s="281"/>
      <c r="MZQ20" s="281"/>
      <c r="MZR20" s="281"/>
      <c r="MZS20" s="281"/>
      <c r="MZT20" s="281"/>
      <c r="MZU20" s="281"/>
      <c r="MZV20" s="281"/>
      <c r="MZW20" s="281"/>
      <c r="MZX20" s="281"/>
      <c r="MZY20" s="281"/>
      <c r="MZZ20" s="281"/>
      <c r="NAA20" s="281"/>
      <c r="NAB20" s="281"/>
      <c r="NAC20" s="281"/>
      <c r="NAD20" s="281"/>
      <c r="NAE20" s="281"/>
      <c r="NAF20" s="281"/>
      <c r="NAG20" s="281"/>
      <c r="NAH20" s="281"/>
      <c r="NAI20" s="281"/>
      <c r="NAJ20" s="281"/>
      <c r="NAK20" s="281"/>
      <c r="NAL20" s="281"/>
      <c r="NAM20" s="281"/>
      <c r="NAN20" s="281"/>
      <c r="NAO20" s="281"/>
      <c r="NAP20" s="281"/>
      <c r="NAQ20" s="281"/>
      <c r="NAR20" s="281"/>
      <c r="NAS20" s="281"/>
      <c r="NAT20" s="281"/>
      <c r="NAU20" s="281"/>
      <c r="NAV20" s="281"/>
      <c r="NAW20" s="281"/>
      <c r="NAX20" s="281"/>
      <c r="NAY20" s="281"/>
      <c r="NAZ20" s="281"/>
      <c r="NBA20" s="281"/>
      <c r="NBB20" s="281"/>
      <c r="NBC20" s="281"/>
      <c r="NBD20" s="281"/>
      <c r="NBE20" s="281"/>
      <c r="NBF20" s="281"/>
      <c r="NBG20" s="281"/>
      <c r="NBH20" s="281"/>
      <c r="NBI20" s="281"/>
      <c r="NBJ20" s="281"/>
      <c r="NBK20" s="281"/>
      <c r="NBL20" s="281"/>
      <c r="NBM20" s="281"/>
      <c r="NBN20" s="281"/>
      <c r="NBO20" s="281"/>
      <c r="NBP20" s="281"/>
      <c r="NBQ20" s="281"/>
      <c r="NBR20" s="281"/>
      <c r="NBS20" s="281"/>
      <c r="NBT20" s="281"/>
      <c r="NBU20" s="281"/>
      <c r="NBV20" s="281"/>
      <c r="NBW20" s="281"/>
      <c r="NBX20" s="281"/>
      <c r="NBY20" s="281"/>
      <c r="NBZ20" s="281"/>
      <c r="NCA20" s="281"/>
      <c r="NCB20" s="281"/>
      <c r="NCC20" s="281"/>
      <c r="NCD20" s="281"/>
      <c r="NCE20" s="281"/>
      <c r="NCF20" s="281"/>
      <c r="NCG20" s="281"/>
      <c r="NCH20" s="281"/>
      <c r="NCI20" s="281"/>
      <c r="NCJ20" s="281"/>
      <c r="NCK20" s="281"/>
      <c r="NCL20" s="281"/>
      <c r="NCM20" s="281"/>
      <c r="NCN20" s="281"/>
      <c r="NCO20" s="281"/>
      <c r="NCP20" s="281"/>
      <c r="NCQ20" s="281"/>
      <c r="NCR20" s="281"/>
      <c r="NCS20" s="281"/>
      <c r="NCT20" s="281"/>
      <c r="NCU20" s="281"/>
      <c r="NCV20" s="281"/>
      <c r="NCW20" s="281"/>
      <c r="NCX20" s="281"/>
      <c r="NCY20" s="281"/>
      <c r="NCZ20" s="281"/>
      <c r="NDA20" s="281"/>
      <c r="NDB20" s="281"/>
      <c r="NDC20" s="281"/>
      <c r="NDD20" s="281"/>
      <c r="NDE20" s="281"/>
      <c r="NDF20" s="281"/>
      <c r="NDG20" s="281"/>
      <c r="NDH20" s="281"/>
      <c r="NDI20" s="281"/>
      <c r="NDJ20" s="281"/>
      <c r="NDK20" s="281"/>
      <c r="NDL20" s="281"/>
      <c r="NDM20" s="281"/>
      <c r="NDN20" s="281"/>
      <c r="NDO20" s="281"/>
      <c r="NDP20" s="281"/>
      <c r="NDQ20" s="281"/>
      <c r="NDR20" s="281"/>
      <c r="NDS20" s="281"/>
      <c r="NDT20" s="281"/>
      <c r="NDU20" s="281"/>
      <c r="NDV20" s="281"/>
      <c r="NDW20" s="281"/>
      <c r="NDX20" s="281"/>
      <c r="NDY20" s="281"/>
      <c r="NDZ20" s="281"/>
      <c r="NEA20" s="281"/>
      <c r="NEB20" s="281"/>
      <c r="NEC20" s="281"/>
      <c r="NED20" s="281"/>
      <c r="NEE20" s="281"/>
      <c r="NEF20" s="281"/>
      <c r="NEG20" s="281"/>
      <c r="NEH20" s="281"/>
      <c r="NEI20" s="281"/>
      <c r="NEJ20" s="281"/>
      <c r="NEK20" s="281"/>
      <c r="NEL20" s="281"/>
      <c r="NEM20" s="281"/>
      <c r="NEN20" s="281"/>
      <c r="NEO20" s="281"/>
      <c r="NEP20" s="281"/>
      <c r="NEQ20" s="281"/>
      <c r="NER20" s="281"/>
      <c r="NES20" s="281"/>
      <c r="NET20" s="281"/>
      <c r="NEU20" s="281"/>
      <c r="NEV20" s="281"/>
      <c r="NEW20" s="281"/>
      <c r="NEX20" s="281"/>
      <c r="NEY20" s="281"/>
      <c r="NEZ20" s="281"/>
      <c r="NFA20" s="281"/>
      <c r="NFB20" s="281"/>
      <c r="NFC20" s="281"/>
      <c r="NFD20" s="281"/>
      <c r="NFE20" s="281"/>
      <c r="NFF20" s="281"/>
      <c r="NFG20" s="281"/>
      <c r="NFH20" s="281"/>
      <c r="NFI20" s="281"/>
      <c r="NFJ20" s="281"/>
      <c r="NFK20" s="281"/>
      <c r="NFL20" s="281"/>
      <c r="NFM20" s="281"/>
      <c r="NFN20" s="281"/>
      <c r="NFO20" s="281"/>
      <c r="NFP20" s="281"/>
      <c r="NFQ20" s="281"/>
      <c r="NFR20" s="281"/>
      <c r="NFS20" s="281"/>
      <c r="NFT20" s="281"/>
      <c r="NFU20" s="281"/>
      <c r="NFV20" s="281"/>
      <c r="NFW20" s="281"/>
      <c r="NFX20" s="281"/>
      <c r="NFY20" s="281"/>
      <c r="NFZ20" s="281"/>
      <c r="NGA20" s="281"/>
      <c r="NGB20" s="281"/>
      <c r="NGC20" s="281"/>
      <c r="NGD20" s="281"/>
      <c r="NGE20" s="281"/>
      <c r="NGF20" s="281"/>
      <c r="NGG20" s="281"/>
      <c r="NGH20" s="281"/>
      <c r="NGI20" s="281"/>
      <c r="NGJ20" s="281"/>
      <c r="NGK20" s="281"/>
      <c r="NGL20" s="281"/>
      <c r="NGM20" s="281"/>
      <c r="NGN20" s="281"/>
      <c r="NGO20" s="281"/>
      <c r="NGP20" s="281"/>
      <c r="NGQ20" s="281"/>
      <c r="NGR20" s="281"/>
      <c r="NGS20" s="281"/>
      <c r="NGT20" s="281"/>
      <c r="NGU20" s="281"/>
      <c r="NGV20" s="281"/>
      <c r="NGW20" s="281"/>
      <c r="NGX20" s="281"/>
      <c r="NGY20" s="281"/>
      <c r="NGZ20" s="281"/>
      <c r="NHA20" s="281"/>
      <c r="NHB20" s="281"/>
      <c r="NHC20" s="281"/>
      <c r="NHD20" s="281"/>
      <c r="NHE20" s="281"/>
      <c r="NHF20" s="281"/>
      <c r="NHG20" s="281"/>
      <c r="NHH20" s="281"/>
      <c r="NHI20" s="281"/>
      <c r="NHJ20" s="281"/>
      <c r="NHK20" s="281"/>
      <c r="NHL20" s="281"/>
      <c r="NHM20" s="281"/>
      <c r="NHN20" s="281"/>
      <c r="NHO20" s="281"/>
      <c r="NHP20" s="281"/>
      <c r="NHQ20" s="281"/>
      <c r="NHR20" s="281"/>
      <c r="NHS20" s="281"/>
      <c r="NHT20" s="281"/>
      <c r="NHU20" s="281"/>
      <c r="NHV20" s="281"/>
      <c r="NHW20" s="281"/>
      <c r="NHX20" s="281"/>
      <c r="NHY20" s="281"/>
      <c r="NHZ20" s="281"/>
      <c r="NIA20" s="281"/>
      <c r="NIB20" s="281"/>
      <c r="NIC20" s="281"/>
      <c r="NID20" s="281"/>
      <c r="NIE20" s="281"/>
      <c r="NIF20" s="281"/>
      <c r="NIG20" s="281"/>
      <c r="NIH20" s="281"/>
      <c r="NII20" s="281"/>
      <c r="NIJ20" s="281"/>
      <c r="NIK20" s="281"/>
      <c r="NIL20" s="281"/>
      <c r="NIM20" s="281"/>
      <c r="NIN20" s="281"/>
      <c r="NIO20" s="281"/>
      <c r="NIP20" s="281"/>
      <c r="NIQ20" s="281"/>
      <c r="NIR20" s="281"/>
      <c r="NIS20" s="281"/>
      <c r="NIT20" s="281"/>
      <c r="NIU20" s="281"/>
      <c r="NIV20" s="281"/>
      <c r="NIW20" s="281"/>
      <c r="NIX20" s="281"/>
      <c r="NIY20" s="281"/>
      <c r="NIZ20" s="281"/>
      <c r="NJA20" s="281"/>
      <c r="NJB20" s="281"/>
      <c r="NJC20" s="281"/>
      <c r="NJD20" s="281"/>
      <c r="NJE20" s="281"/>
      <c r="NJF20" s="281"/>
      <c r="NJG20" s="281"/>
      <c r="NJH20" s="281"/>
      <c r="NJI20" s="281"/>
      <c r="NJJ20" s="281"/>
      <c r="NJK20" s="281"/>
      <c r="NJL20" s="281"/>
      <c r="NJM20" s="281"/>
      <c r="NJN20" s="281"/>
      <c r="NJO20" s="281"/>
      <c r="NJP20" s="281"/>
      <c r="NJQ20" s="281"/>
      <c r="NJR20" s="281"/>
      <c r="NJS20" s="281"/>
      <c r="NJT20" s="281"/>
      <c r="NJU20" s="281"/>
      <c r="NJV20" s="281"/>
      <c r="NJW20" s="281"/>
      <c r="NJX20" s="281"/>
      <c r="NJY20" s="281"/>
      <c r="NJZ20" s="281"/>
      <c r="NKA20" s="281"/>
      <c r="NKB20" s="281"/>
      <c r="NKC20" s="281"/>
      <c r="NKD20" s="281"/>
      <c r="NKE20" s="281"/>
      <c r="NKF20" s="281"/>
      <c r="NKG20" s="281"/>
      <c r="NKH20" s="281"/>
      <c r="NKI20" s="281"/>
      <c r="NKJ20" s="281"/>
      <c r="NKK20" s="281"/>
      <c r="NKL20" s="281"/>
      <c r="NKM20" s="281"/>
      <c r="NKN20" s="281"/>
      <c r="NKO20" s="281"/>
      <c r="NKP20" s="281"/>
      <c r="NKQ20" s="281"/>
      <c r="NKR20" s="281"/>
      <c r="NKS20" s="281"/>
      <c r="NKT20" s="281"/>
      <c r="NKU20" s="281"/>
      <c r="NKV20" s="281"/>
      <c r="NKW20" s="281"/>
      <c r="NKX20" s="281"/>
      <c r="NKY20" s="281"/>
      <c r="NKZ20" s="281"/>
      <c r="NLA20" s="281"/>
      <c r="NLB20" s="281"/>
      <c r="NLC20" s="281"/>
      <c r="NLD20" s="281"/>
      <c r="NLE20" s="281"/>
      <c r="NLF20" s="281"/>
      <c r="NLG20" s="281"/>
      <c r="NLH20" s="281"/>
      <c r="NLI20" s="281"/>
      <c r="NLJ20" s="281"/>
      <c r="NLK20" s="281"/>
      <c r="NLL20" s="281"/>
      <c r="NLM20" s="281"/>
      <c r="NLN20" s="281"/>
      <c r="NLO20" s="281"/>
      <c r="NLP20" s="281"/>
      <c r="NLQ20" s="281"/>
      <c r="NLR20" s="281"/>
      <c r="NLS20" s="281"/>
      <c r="NLT20" s="281"/>
      <c r="NLU20" s="281"/>
      <c r="NLV20" s="281"/>
      <c r="NLW20" s="281"/>
      <c r="NLX20" s="281"/>
      <c r="NLY20" s="281"/>
      <c r="NLZ20" s="281"/>
      <c r="NMA20" s="281"/>
      <c r="NMB20" s="281"/>
      <c r="NMC20" s="281"/>
      <c r="NMD20" s="281"/>
      <c r="NME20" s="281"/>
      <c r="NMF20" s="281"/>
      <c r="NMG20" s="281"/>
      <c r="NMH20" s="281"/>
      <c r="NMI20" s="281"/>
      <c r="NMJ20" s="281"/>
      <c r="NMK20" s="281"/>
      <c r="NML20" s="281"/>
      <c r="NMM20" s="281"/>
      <c r="NMN20" s="281"/>
      <c r="NMO20" s="281"/>
      <c r="NMP20" s="281"/>
      <c r="NMQ20" s="281"/>
      <c r="NMR20" s="281"/>
      <c r="NMS20" s="281"/>
      <c r="NMT20" s="281"/>
      <c r="NMU20" s="281"/>
      <c r="NMV20" s="281"/>
      <c r="NMW20" s="281"/>
      <c r="NMX20" s="281"/>
      <c r="NMY20" s="281"/>
      <c r="NMZ20" s="281"/>
      <c r="NNA20" s="281"/>
      <c r="NNB20" s="281"/>
      <c r="NNC20" s="281"/>
      <c r="NND20" s="281"/>
      <c r="NNE20" s="281"/>
      <c r="NNF20" s="281"/>
      <c r="NNG20" s="281"/>
      <c r="NNH20" s="281"/>
      <c r="NNI20" s="281"/>
      <c r="NNJ20" s="281"/>
      <c r="NNK20" s="281"/>
      <c r="NNL20" s="281"/>
      <c r="NNM20" s="281"/>
      <c r="NNN20" s="281"/>
      <c r="NNO20" s="281"/>
      <c r="NNP20" s="281"/>
      <c r="NNQ20" s="281"/>
      <c r="NNR20" s="281"/>
      <c r="NNS20" s="281"/>
      <c r="NNT20" s="281"/>
      <c r="NNU20" s="281"/>
      <c r="NNV20" s="281"/>
      <c r="NNW20" s="281"/>
      <c r="NNX20" s="281"/>
      <c r="NNY20" s="281"/>
      <c r="NNZ20" s="281"/>
      <c r="NOA20" s="281"/>
      <c r="NOB20" s="281"/>
      <c r="NOC20" s="281"/>
      <c r="NOD20" s="281"/>
      <c r="NOE20" s="281"/>
      <c r="NOF20" s="281"/>
      <c r="NOG20" s="281"/>
      <c r="NOH20" s="281"/>
      <c r="NOI20" s="281"/>
      <c r="NOJ20" s="281"/>
      <c r="NOK20" s="281"/>
      <c r="NOL20" s="281"/>
      <c r="NOM20" s="281"/>
      <c r="NON20" s="281"/>
      <c r="NOO20" s="281"/>
      <c r="NOP20" s="281"/>
      <c r="NOQ20" s="281"/>
      <c r="NOR20" s="281"/>
      <c r="NOS20" s="281"/>
      <c r="NOT20" s="281"/>
      <c r="NOU20" s="281"/>
      <c r="NOV20" s="281"/>
      <c r="NOW20" s="281"/>
      <c r="NOX20" s="281"/>
      <c r="NOY20" s="281"/>
      <c r="NOZ20" s="281"/>
      <c r="NPA20" s="281"/>
      <c r="NPB20" s="281"/>
      <c r="NPC20" s="281"/>
      <c r="NPD20" s="281"/>
      <c r="NPE20" s="281"/>
      <c r="NPF20" s="281"/>
      <c r="NPG20" s="281"/>
      <c r="NPH20" s="281"/>
      <c r="NPI20" s="281"/>
      <c r="NPJ20" s="281"/>
      <c r="NPK20" s="281"/>
      <c r="NPL20" s="281"/>
      <c r="NPM20" s="281"/>
      <c r="NPN20" s="281"/>
      <c r="NPO20" s="281"/>
      <c r="NPP20" s="281"/>
      <c r="NPQ20" s="281"/>
      <c r="NPR20" s="281"/>
      <c r="NPS20" s="281"/>
      <c r="NPT20" s="281"/>
      <c r="NPU20" s="281"/>
      <c r="NPV20" s="281"/>
      <c r="NPW20" s="281"/>
      <c r="NPX20" s="281"/>
      <c r="NPY20" s="281"/>
      <c r="NPZ20" s="281"/>
      <c r="NQA20" s="281"/>
      <c r="NQB20" s="281"/>
      <c r="NQC20" s="281"/>
      <c r="NQD20" s="281"/>
      <c r="NQE20" s="281"/>
      <c r="NQF20" s="281"/>
      <c r="NQG20" s="281"/>
      <c r="NQH20" s="281"/>
      <c r="NQI20" s="281"/>
      <c r="NQJ20" s="281"/>
      <c r="NQK20" s="281"/>
      <c r="NQL20" s="281"/>
      <c r="NQM20" s="281"/>
      <c r="NQN20" s="281"/>
      <c r="NQO20" s="281"/>
      <c r="NQP20" s="281"/>
      <c r="NQQ20" s="281"/>
      <c r="NQR20" s="281"/>
      <c r="NQS20" s="281"/>
      <c r="NQT20" s="281"/>
      <c r="NQU20" s="281"/>
      <c r="NQV20" s="281"/>
      <c r="NQW20" s="281"/>
      <c r="NQX20" s="281"/>
      <c r="NQY20" s="281"/>
      <c r="NQZ20" s="281"/>
      <c r="NRA20" s="281"/>
      <c r="NRB20" s="281"/>
      <c r="NRC20" s="281"/>
      <c r="NRD20" s="281"/>
      <c r="NRE20" s="281"/>
      <c r="NRF20" s="281"/>
      <c r="NRG20" s="281"/>
      <c r="NRH20" s="281"/>
      <c r="NRI20" s="281"/>
      <c r="NRJ20" s="281"/>
      <c r="NRK20" s="281"/>
      <c r="NRL20" s="281"/>
      <c r="NRM20" s="281"/>
      <c r="NRN20" s="281"/>
      <c r="NRO20" s="281"/>
      <c r="NRP20" s="281"/>
      <c r="NRQ20" s="281"/>
      <c r="NRR20" s="281"/>
      <c r="NRS20" s="281"/>
      <c r="NRT20" s="281"/>
      <c r="NRU20" s="281"/>
      <c r="NRV20" s="281"/>
      <c r="NRW20" s="281"/>
      <c r="NRX20" s="281"/>
      <c r="NRY20" s="281"/>
      <c r="NRZ20" s="281"/>
      <c r="NSA20" s="281"/>
      <c r="NSB20" s="281"/>
      <c r="NSC20" s="281"/>
      <c r="NSD20" s="281"/>
      <c r="NSE20" s="281"/>
      <c r="NSF20" s="281"/>
      <c r="NSG20" s="281"/>
      <c r="NSH20" s="281"/>
      <c r="NSI20" s="281"/>
      <c r="NSJ20" s="281"/>
      <c r="NSK20" s="281"/>
      <c r="NSL20" s="281"/>
      <c r="NSM20" s="281"/>
      <c r="NSN20" s="281"/>
      <c r="NSO20" s="281"/>
      <c r="NSP20" s="281"/>
      <c r="NSQ20" s="281"/>
      <c r="NSR20" s="281"/>
      <c r="NSS20" s="281"/>
      <c r="NST20" s="281"/>
      <c r="NSU20" s="281"/>
      <c r="NSV20" s="281"/>
      <c r="NSW20" s="281"/>
      <c r="NSX20" s="281"/>
      <c r="NSY20" s="281"/>
      <c r="NSZ20" s="281"/>
      <c r="NTA20" s="281"/>
      <c r="NTB20" s="281"/>
      <c r="NTC20" s="281"/>
      <c r="NTD20" s="281"/>
      <c r="NTE20" s="281"/>
      <c r="NTF20" s="281"/>
      <c r="NTG20" s="281"/>
      <c r="NTH20" s="281"/>
      <c r="NTI20" s="281"/>
      <c r="NTJ20" s="281"/>
      <c r="NTK20" s="281"/>
      <c r="NTL20" s="281"/>
      <c r="NTM20" s="281"/>
      <c r="NTN20" s="281"/>
      <c r="NTO20" s="281"/>
      <c r="NTP20" s="281"/>
      <c r="NTQ20" s="281"/>
      <c r="NTR20" s="281"/>
      <c r="NTS20" s="281"/>
      <c r="NTT20" s="281"/>
      <c r="NTU20" s="281"/>
      <c r="NTV20" s="281"/>
      <c r="NTW20" s="281"/>
      <c r="NTX20" s="281"/>
      <c r="NTY20" s="281"/>
      <c r="NTZ20" s="281"/>
      <c r="NUA20" s="281"/>
      <c r="NUB20" s="281"/>
      <c r="NUC20" s="281"/>
      <c r="NUD20" s="281"/>
      <c r="NUE20" s="281"/>
      <c r="NUF20" s="281"/>
      <c r="NUG20" s="281"/>
      <c r="NUH20" s="281"/>
      <c r="NUI20" s="281"/>
      <c r="NUJ20" s="281"/>
      <c r="NUK20" s="281"/>
      <c r="NUL20" s="281"/>
      <c r="NUM20" s="281"/>
      <c r="NUN20" s="281"/>
      <c r="NUO20" s="281"/>
      <c r="NUP20" s="281"/>
      <c r="NUQ20" s="281"/>
      <c r="NUR20" s="281"/>
      <c r="NUS20" s="281"/>
      <c r="NUT20" s="281"/>
      <c r="NUU20" s="281"/>
      <c r="NUV20" s="281"/>
      <c r="NUW20" s="281"/>
      <c r="NUX20" s="281"/>
      <c r="NUY20" s="281"/>
      <c r="NUZ20" s="281"/>
      <c r="NVA20" s="281"/>
      <c r="NVB20" s="281"/>
      <c r="NVC20" s="281"/>
      <c r="NVD20" s="281"/>
      <c r="NVE20" s="281"/>
      <c r="NVF20" s="281"/>
      <c r="NVG20" s="281"/>
      <c r="NVH20" s="281"/>
      <c r="NVI20" s="281"/>
      <c r="NVJ20" s="281"/>
      <c r="NVK20" s="281"/>
      <c r="NVL20" s="281"/>
      <c r="NVM20" s="281"/>
      <c r="NVN20" s="281"/>
      <c r="NVO20" s="281"/>
      <c r="NVP20" s="281"/>
      <c r="NVQ20" s="281"/>
      <c r="NVR20" s="281"/>
      <c r="NVS20" s="281"/>
      <c r="NVT20" s="281"/>
      <c r="NVU20" s="281"/>
      <c r="NVV20" s="281"/>
      <c r="NVW20" s="281"/>
      <c r="NVX20" s="281"/>
      <c r="NVY20" s="281"/>
      <c r="NVZ20" s="281"/>
      <c r="NWA20" s="281"/>
      <c r="NWB20" s="281"/>
      <c r="NWC20" s="281"/>
      <c r="NWD20" s="281"/>
      <c r="NWE20" s="281"/>
      <c r="NWF20" s="281"/>
      <c r="NWG20" s="281"/>
      <c r="NWH20" s="281"/>
      <c r="NWI20" s="281"/>
      <c r="NWJ20" s="281"/>
      <c r="NWK20" s="281"/>
      <c r="NWL20" s="281"/>
      <c r="NWM20" s="281"/>
      <c r="NWN20" s="281"/>
      <c r="NWO20" s="281"/>
      <c r="NWP20" s="281"/>
      <c r="NWQ20" s="281"/>
      <c r="NWR20" s="281"/>
      <c r="NWS20" s="281"/>
      <c r="NWT20" s="281"/>
      <c r="NWU20" s="281"/>
      <c r="NWV20" s="281"/>
      <c r="NWW20" s="281"/>
      <c r="NWX20" s="281"/>
      <c r="NWY20" s="281"/>
      <c r="NWZ20" s="281"/>
      <c r="NXA20" s="281"/>
      <c r="NXB20" s="281"/>
      <c r="NXC20" s="281"/>
      <c r="NXD20" s="281"/>
      <c r="NXE20" s="281"/>
      <c r="NXF20" s="281"/>
      <c r="NXG20" s="281"/>
      <c r="NXH20" s="281"/>
      <c r="NXI20" s="281"/>
      <c r="NXJ20" s="281"/>
      <c r="NXK20" s="281"/>
      <c r="NXL20" s="281"/>
      <c r="NXM20" s="281"/>
      <c r="NXN20" s="281"/>
      <c r="NXO20" s="281"/>
      <c r="NXP20" s="281"/>
      <c r="NXQ20" s="281"/>
      <c r="NXR20" s="281"/>
      <c r="NXS20" s="281"/>
      <c r="NXT20" s="281"/>
      <c r="NXU20" s="281"/>
      <c r="NXV20" s="281"/>
      <c r="NXW20" s="281"/>
      <c r="NXX20" s="281"/>
      <c r="NXY20" s="281"/>
      <c r="NXZ20" s="281"/>
      <c r="NYA20" s="281"/>
      <c r="NYB20" s="281"/>
      <c r="NYC20" s="281"/>
      <c r="NYD20" s="281"/>
      <c r="NYE20" s="281"/>
      <c r="NYF20" s="281"/>
      <c r="NYG20" s="281"/>
      <c r="NYH20" s="281"/>
      <c r="NYI20" s="281"/>
      <c r="NYJ20" s="281"/>
      <c r="NYK20" s="281"/>
      <c r="NYL20" s="281"/>
      <c r="NYM20" s="281"/>
      <c r="NYN20" s="281"/>
      <c r="NYO20" s="281"/>
      <c r="NYP20" s="281"/>
      <c r="NYQ20" s="281"/>
      <c r="NYR20" s="281"/>
      <c r="NYS20" s="281"/>
      <c r="NYT20" s="281"/>
      <c r="NYU20" s="281"/>
      <c r="NYV20" s="281"/>
      <c r="NYW20" s="281"/>
      <c r="NYX20" s="281"/>
      <c r="NYY20" s="281"/>
      <c r="NYZ20" s="281"/>
      <c r="NZA20" s="281"/>
      <c r="NZB20" s="281"/>
      <c r="NZC20" s="281"/>
      <c r="NZD20" s="281"/>
      <c r="NZE20" s="281"/>
      <c r="NZF20" s="281"/>
      <c r="NZG20" s="281"/>
      <c r="NZH20" s="281"/>
      <c r="NZI20" s="281"/>
      <c r="NZJ20" s="281"/>
      <c r="NZK20" s="281"/>
      <c r="NZL20" s="281"/>
      <c r="NZM20" s="281"/>
      <c r="NZN20" s="281"/>
      <c r="NZO20" s="281"/>
      <c r="NZP20" s="281"/>
      <c r="NZQ20" s="281"/>
      <c r="NZR20" s="281"/>
      <c r="NZS20" s="281"/>
      <c r="NZT20" s="281"/>
      <c r="NZU20" s="281"/>
      <c r="NZV20" s="281"/>
      <c r="NZW20" s="281"/>
      <c r="NZX20" s="281"/>
      <c r="NZY20" s="281"/>
      <c r="NZZ20" s="281"/>
      <c r="OAA20" s="281"/>
      <c r="OAB20" s="281"/>
      <c r="OAC20" s="281"/>
      <c r="OAD20" s="281"/>
      <c r="OAE20" s="281"/>
      <c r="OAF20" s="281"/>
      <c r="OAG20" s="281"/>
      <c r="OAH20" s="281"/>
      <c r="OAI20" s="281"/>
      <c r="OAJ20" s="281"/>
      <c r="OAK20" s="281"/>
      <c r="OAL20" s="281"/>
      <c r="OAM20" s="281"/>
      <c r="OAN20" s="281"/>
      <c r="OAO20" s="281"/>
      <c r="OAP20" s="281"/>
      <c r="OAQ20" s="281"/>
      <c r="OAR20" s="281"/>
      <c r="OAS20" s="281"/>
      <c r="OAT20" s="281"/>
      <c r="OAU20" s="281"/>
      <c r="OAV20" s="281"/>
      <c r="OAW20" s="281"/>
      <c r="OAX20" s="281"/>
      <c r="OAY20" s="281"/>
      <c r="OAZ20" s="281"/>
      <c r="OBA20" s="281"/>
      <c r="OBB20" s="281"/>
      <c r="OBC20" s="281"/>
      <c r="OBD20" s="281"/>
      <c r="OBE20" s="281"/>
      <c r="OBF20" s="281"/>
      <c r="OBG20" s="281"/>
      <c r="OBH20" s="281"/>
      <c r="OBI20" s="281"/>
      <c r="OBJ20" s="281"/>
      <c r="OBK20" s="281"/>
      <c r="OBL20" s="281"/>
      <c r="OBM20" s="281"/>
      <c r="OBN20" s="281"/>
      <c r="OBO20" s="281"/>
      <c r="OBP20" s="281"/>
      <c r="OBQ20" s="281"/>
      <c r="OBR20" s="281"/>
      <c r="OBS20" s="281"/>
      <c r="OBT20" s="281"/>
      <c r="OBU20" s="281"/>
      <c r="OBV20" s="281"/>
      <c r="OBW20" s="281"/>
      <c r="OBX20" s="281"/>
      <c r="OBY20" s="281"/>
      <c r="OBZ20" s="281"/>
      <c r="OCA20" s="281"/>
      <c r="OCB20" s="281"/>
      <c r="OCC20" s="281"/>
      <c r="OCD20" s="281"/>
      <c r="OCE20" s="281"/>
      <c r="OCF20" s="281"/>
      <c r="OCG20" s="281"/>
      <c r="OCH20" s="281"/>
      <c r="OCI20" s="281"/>
      <c r="OCJ20" s="281"/>
      <c r="OCK20" s="281"/>
      <c r="OCL20" s="281"/>
      <c r="OCM20" s="281"/>
      <c r="OCN20" s="281"/>
      <c r="OCO20" s="281"/>
      <c r="OCP20" s="281"/>
      <c r="OCQ20" s="281"/>
      <c r="OCR20" s="281"/>
      <c r="OCS20" s="281"/>
      <c r="OCT20" s="281"/>
      <c r="OCU20" s="281"/>
      <c r="OCV20" s="281"/>
      <c r="OCW20" s="281"/>
      <c r="OCX20" s="281"/>
      <c r="OCY20" s="281"/>
      <c r="OCZ20" s="281"/>
      <c r="ODA20" s="281"/>
      <c r="ODB20" s="281"/>
      <c r="ODC20" s="281"/>
      <c r="ODD20" s="281"/>
      <c r="ODE20" s="281"/>
      <c r="ODF20" s="281"/>
      <c r="ODG20" s="281"/>
      <c r="ODH20" s="281"/>
      <c r="ODI20" s="281"/>
      <c r="ODJ20" s="281"/>
      <c r="ODK20" s="281"/>
      <c r="ODL20" s="281"/>
      <c r="ODM20" s="281"/>
      <c r="ODN20" s="281"/>
      <c r="ODO20" s="281"/>
      <c r="ODP20" s="281"/>
      <c r="ODQ20" s="281"/>
      <c r="ODR20" s="281"/>
      <c r="ODS20" s="281"/>
      <c r="ODT20" s="281"/>
      <c r="ODU20" s="281"/>
      <c r="ODV20" s="281"/>
      <c r="ODW20" s="281"/>
      <c r="ODX20" s="281"/>
      <c r="ODY20" s="281"/>
      <c r="ODZ20" s="281"/>
      <c r="OEA20" s="281"/>
      <c r="OEB20" s="281"/>
      <c r="OEC20" s="281"/>
      <c r="OED20" s="281"/>
      <c r="OEE20" s="281"/>
      <c r="OEF20" s="281"/>
      <c r="OEG20" s="281"/>
      <c r="OEH20" s="281"/>
      <c r="OEI20" s="281"/>
      <c r="OEJ20" s="281"/>
      <c r="OEK20" s="281"/>
      <c r="OEL20" s="281"/>
      <c r="OEM20" s="281"/>
      <c r="OEN20" s="281"/>
      <c r="OEO20" s="281"/>
      <c r="OEP20" s="281"/>
      <c r="OEQ20" s="281"/>
      <c r="OER20" s="281"/>
      <c r="OES20" s="281"/>
      <c r="OET20" s="281"/>
      <c r="OEU20" s="281"/>
      <c r="OEV20" s="281"/>
      <c r="OEW20" s="281"/>
      <c r="OEX20" s="281"/>
      <c r="OEY20" s="281"/>
      <c r="OEZ20" s="281"/>
      <c r="OFA20" s="281"/>
      <c r="OFB20" s="281"/>
      <c r="OFC20" s="281"/>
      <c r="OFD20" s="281"/>
      <c r="OFE20" s="281"/>
      <c r="OFF20" s="281"/>
      <c r="OFG20" s="281"/>
      <c r="OFH20" s="281"/>
      <c r="OFI20" s="281"/>
      <c r="OFJ20" s="281"/>
      <c r="OFK20" s="281"/>
      <c r="OFL20" s="281"/>
      <c r="OFM20" s="281"/>
      <c r="OFN20" s="281"/>
      <c r="OFO20" s="281"/>
      <c r="OFP20" s="281"/>
      <c r="OFQ20" s="281"/>
      <c r="OFR20" s="281"/>
      <c r="OFS20" s="281"/>
      <c r="OFT20" s="281"/>
      <c r="OFU20" s="281"/>
      <c r="OFV20" s="281"/>
      <c r="OFW20" s="281"/>
      <c r="OFX20" s="281"/>
      <c r="OFY20" s="281"/>
      <c r="OFZ20" s="281"/>
      <c r="OGA20" s="281"/>
      <c r="OGB20" s="281"/>
      <c r="OGC20" s="281"/>
      <c r="OGD20" s="281"/>
      <c r="OGE20" s="281"/>
      <c r="OGF20" s="281"/>
      <c r="OGG20" s="281"/>
      <c r="OGH20" s="281"/>
      <c r="OGI20" s="281"/>
      <c r="OGJ20" s="281"/>
      <c r="OGK20" s="281"/>
      <c r="OGL20" s="281"/>
      <c r="OGM20" s="281"/>
      <c r="OGN20" s="281"/>
      <c r="OGO20" s="281"/>
      <c r="OGP20" s="281"/>
      <c r="OGQ20" s="281"/>
      <c r="OGR20" s="281"/>
      <c r="OGS20" s="281"/>
      <c r="OGT20" s="281"/>
      <c r="OGU20" s="281"/>
      <c r="OGV20" s="281"/>
      <c r="OGW20" s="281"/>
      <c r="OGX20" s="281"/>
      <c r="OGY20" s="281"/>
      <c r="OGZ20" s="281"/>
      <c r="OHA20" s="281"/>
      <c r="OHB20" s="281"/>
      <c r="OHC20" s="281"/>
      <c r="OHD20" s="281"/>
      <c r="OHE20" s="281"/>
      <c r="OHF20" s="281"/>
      <c r="OHG20" s="281"/>
      <c r="OHH20" s="281"/>
      <c r="OHI20" s="281"/>
      <c r="OHJ20" s="281"/>
      <c r="OHK20" s="281"/>
      <c r="OHL20" s="281"/>
      <c r="OHM20" s="281"/>
      <c r="OHN20" s="281"/>
      <c r="OHO20" s="281"/>
      <c r="OHP20" s="281"/>
      <c r="OHQ20" s="281"/>
      <c r="OHR20" s="281"/>
      <c r="OHS20" s="281"/>
      <c r="OHT20" s="281"/>
      <c r="OHU20" s="281"/>
      <c r="OHV20" s="281"/>
      <c r="OHW20" s="281"/>
      <c r="OHX20" s="281"/>
      <c r="OHY20" s="281"/>
      <c r="OHZ20" s="281"/>
      <c r="OIA20" s="281"/>
      <c r="OIB20" s="281"/>
      <c r="OIC20" s="281"/>
      <c r="OID20" s="281"/>
      <c r="OIE20" s="281"/>
      <c r="OIF20" s="281"/>
      <c r="OIG20" s="281"/>
      <c r="OIH20" s="281"/>
      <c r="OII20" s="281"/>
      <c r="OIJ20" s="281"/>
      <c r="OIK20" s="281"/>
      <c r="OIL20" s="281"/>
      <c r="OIM20" s="281"/>
      <c r="OIN20" s="281"/>
      <c r="OIO20" s="281"/>
      <c r="OIP20" s="281"/>
      <c r="OIQ20" s="281"/>
      <c r="OIR20" s="281"/>
      <c r="OIS20" s="281"/>
      <c r="OIT20" s="281"/>
      <c r="OIU20" s="281"/>
      <c r="OIV20" s="281"/>
      <c r="OIW20" s="281"/>
      <c r="OIX20" s="281"/>
      <c r="OIY20" s="281"/>
      <c r="OIZ20" s="281"/>
      <c r="OJA20" s="281"/>
      <c r="OJB20" s="281"/>
      <c r="OJC20" s="281"/>
      <c r="OJD20" s="281"/>
      <c r="OJE20" s="281"/>
      <c r="OJF20" s="281"/>
      <c r="OJG20" s="281"/>
      <c r="OJH20" s="281"/>
      <c r="OJI20" s="281"/>
      <c r="OJJ20" s="281"/>
      <c r="OJK20" s="281"/>
      <c r="OJL20" s="281"/>
      <c r="OJM20" s="281"/>
      <c r="OJN20" s="281"/>
      <c r="OJO20" s="281"/>
      <c r="OJP20" s="281"/>
      <c r="OJQ20" s="281"/>
      <c r="OJR20" s="281"/>
      <c r="OJS20" s="281"/>
      <c r="OJT20" s="281"/>
      <c r="OJU20" s="281"/>
      <c r="OJV20" s="281"/>
      <c r="OJW20" s="281"/>
      <c r="OJX20" s="281"/>
      <c r="OJY20" s="281"/>
      <c r="OJZ20" s="281"/>
      <c r="OKA20" s="281"/>
      <c r="OKB20" s="281"/>
      <c r="OKC20" s="281"/>
      <c r="OKD20" s="281"/>
      <c r="OKE20" s="281"/>
      <c r="OKF20" s="281"/>
      <c r="OKG20" s="281"/>
      <c r="OKH20" s="281"/>
      <c r="OKI20" s="281"/>
      <c r="OKJ20" s="281"/>
      <c r="OKK20" s="281"/>
      <c r="OKL20" s="281"/>
      <c r="OKM20" s="281"/>
      <c r="OKN20" s="281"/>
      <c r="OKO20" s="281"/>
      <c r="OKP20" s="281"/>
      <c r="OKQ20" s="281"/>
      <c r="OKR20" s="281"/>
      <c r="OKS20" s="281"/>
      <c r="OKT20" s="281"/>
      <c r="OKU20" s="281"/>
      <c r="OKV20" s="281"/>
      <c r="OKW20" s="281"/>
      <c r="OKX20" s="281"/>
      <c r="OKY20" s="281"/>
      <c r="OKZ20" s="281"/>
      <c r="OLA20" s="281"/>
      <c r="OLB20" s="281"/>
      <c r="OLC20" s="281"/>
      <c r="OLD20" s="281"/>
      <c r="OLE20" s="281"/>
      <c r="OLF20" s="281"/>
      <c r="OLG20" s="281"/>
      <c r="OLH20" s="281"/>
      <c r="OLI20" s="281"/>
      <c r="OLJ20" s="281"/>
      <c r="OLK20" s="281"/>
      <c r="OLL20" s="281"/>
      <c r="OLM20" s="281"/>
      <c r="OLN20" s="281"/>
      <c r="OLO20" s="281"/>
      <c r="OLP20" s="281"/>
      <c r="OLQ20" s="281"/>
      <c r="OLR20" s="281"/>
      <c r="OLS20" s="281"/>
      <c r="OLT20" s="281"/>
      <c r="OLU20" s="281"/>
      <c r="OLV20" s="281"/>
      <c r="OLW20" s="281"/>
      <c r="OLX20" s="281"/>
      <c r="OLY20" s="281"/>
      <c r="OLZ20" s="281"/>
      <c r="OMA20" s="281"/>
      <c r="OMB20" s="281"/>
      <c r="OMC20" s="281"/>
      <c r="OMD20" s="281"/>
      <c r="OME20" s="281"/>
      <c r="OMF20" s="281"/>
      <c r="OMG20" s="281"/>
      <c r="OMH20" s="281"/>
      <c r="OMI20" s="281"/>
      <c r="OMJ20" s="281"/>
      <c r="OMK20" s="281"/>
      <c r="OML20" s="281"/>
      <c r="OMM20" s="281"/>
      <c r="OMN20" s="281"/>
      <c r="OMO20" s="281"/>
      <c r="OMP20" s="281"/>
      <c r="OMQ20" s="281"/>
      <c r="OMR20" s="281"/>
      <c r="OMS20" s="281"/>
      <c r="OMT20" s="281"/>
      <c r="OMU20" s="281"/>
      <c r="OMV20" s="281"/>
      <c r="OMW20" s="281"/>
      <c r="OMX20" s="281"/>
      <c r="OMY20" s="281"/>
      <c r="OMZ20" s="281"/>
      <c r="ONA20" s="281"/>
      <c r="ONB20" s="281"/>
      <c r="ONC20" s="281"/>
      <c r="OND20" s="281"/>
      <c r="ONE20" s="281"/>
      <c r="ONF20" s="281"/>
      <c r="ONG20" s="281"/>
      <c r="ONH20" s="281"/>
      <c r="ONI20" s="281"/>
      <c r="ONJ20" s="281"/>
      <c r="ONK20" s="281"/>
      <c r="ONL20" s="281"/>
      <c r="ONM20" s="281"/>
      <c r="ONN20" s="281"/>
      <c r="ONO20" s="281"/>
      <c r="ONP20" s="281"/>
      <c r="ONQ20" s="281"/>
      <c r="ONR20" s="281"/>
      <c r="ONS20" s="281"/>
      <c r="ONT20" s="281"/>
      <c r="ONU20" s="281"/>
      <c r="ONV20" s="281"/>
      <c r="ONW20" s="281"/>
      <c r="ONX20" s="281"/>
      <c r="ONY20" s="281"/>
      <c r="ONZ20" s="281"/>
      <c r="OOA20" s="281"/>
      <c r="OOB20" s="281"/>
      <c r="OOC20" s="281"/>
      <c r="OOD20" s="281"/>
      <c r="OOE20" s="281"/>
      <c r="OOF20" s="281"/>
      <c r="OOG20" s="281"/>
      <c r="OOH20" s="281"/>
      <c r="OOI20" s="281"/>
      <c r="OOJ20" s="281"/>
      <c r="OOK20" s="281"/>
      <c r="OOL20" s="281"/>
      <c r="OOM20" s="281"/>
      <c r="OON20" s="281"/>
      <c r="OOO20" s="281"/>
      <c r="OOP20" s="281"/>
      <c r="OOQ20" s="281"/>
      <c r="OOR20" s="281"/>
      <c r="OOS20" s="281"/>
      <c r="OOT20" s="281"/>
      <c r="OOU20" s="281"/>
      <c r="OOV20" s="281"/>
      <c r="OOW20" s="281"/>
      <c r="OOX20" s="281"/>
      <c r="OOY20" s="281"/>
      <c r="OOZ20" s="281"/>
      <c r="OPA20" s="281"/>
      <c r="OPB20" s="281"/>
      <c r="OPC20" s="281"/>
      <c r="OPD20" s="281"/>
      <c r="OPE20" s="281"/>
      <c r="OPF20" s="281"/>
      <c r="OPG20" s="281"/>
      <c r="OPH20" s="281"/>
      <c r="OPI20" s="281"/>
      <c r="OPJ20" s="281"/>
      <c r="OPK20" s="281"/>
      <c r="OPL20" s="281"/>
      <c r="OPM20" s="281"/>
      <c r="OPN20" s="281"/>
      <c r="OPO20" s="281"/>
      <c r="OPP20" s="281"/>
      <c r="OPQ20" s="281"/>
      <c r="OPR20" s="281"/>
      <c r="OPS20" s="281"/>
      <c r="OPT20" s="281"/>
      <c r="OPU20" s="281"/>
      <c r="OPV20" s="281"/>
      <c r="OPW20" s="281"/>
      <c r="OPX20" s="281"/>
      <c r="OPY20" s="281"/>
      <c r="OPZ20" s="281"/>
      <c r="OQA20" s="281"/>
      <c r="OQB20" s="281"/>
      <c r="OQC20" s="281"/>
      <c r="OQD20" s="281"/>
      <c r="OQE20" s="281"/>
      <c r="OQF20" s="281"/>
      <c r="OQG20" s="281"/>
      <c r="OQH20" s="281"/>
      <c r="OQI20" s="281"/>
      <c r="OQJ20" s="281"/>
      <c r="OQK20" s="281"/>
      <c r="OQL20" s="281"/>
      <c r="OQM20" s="281"/>
      <c r="OQN20" s="281"/>
      <c r="OQO20" s="281"/>
      <c r="OQP20" s="281"/>
      <c r="OQQ20" s="281"/>
      <c r="OQR20" s="281"/>
      <c r="OQS20" s="281"/>
      <c r="OQT20" s="281"/>
      <c r="OQU20" s="281"/>
      <c r="OQV20" s="281"/>
      <c r="OQW20" s="281"/>
      <c r="OQX20" s="281"/>
      <c r="OQY20" s="281"/>
      <c r="OQZ20" s="281"/>
      <c r="ORA20" s="281"/>
      <c r="ORB20" s="281"/>
      <c r="ORC20" s="281"/>
      <c r="ORD20" s="281"/>
      <c r="ORE20" s="281"/>
      <c r="ORF20" s="281"/>
      <c r="ORG20" s="281"/>
      <c r="ORH20" s="281"/>
      <c r="ORI20" s="281"/>
      <c r="ORJ20" s="281"/>
      <c r="ORK20" s="281"/>
      <c r="ORL20" s="281"/>
      <c r="ORM20" s="281"/>
      <c r="ORN20" s="281"/>
      <c r="ORO20" s="281"/>
      <c r="ORP20" s="281"/>
      <c r="ORQ20" s="281"/>
      <c r="ORR20" s="281"/>
      <c r="ORS20" s="281"/>
      <c r="ORT20" s="281"/>
      <c r="ORU20" s="281"/>
      <c r="ORV20" s="281"/>
      <c r="ORW20" s="281"/>
      <c r="ORX20" s="281"/>
      <c r="ORY20" s="281"/>
      <c r="ORZ20" s="281"/>
      <c r="OSA20" s="281"/>
      <c r="OSB20" s="281"/>
      <c r="OSC20" s="281"/>
      <c r="OSD20" s="281"/>
      <c r="OSE20" s="281"/>
      <c r="OSF20" s="281"/>
      <c r="OSG20" s="281"/>
      <c r="OSH20" s="281"/>
      <c r="OSI20" s="281"/>
      <c r="OSJ20" s="281"/>
      <c r="OSK20" s="281"/>
      <c r="OSL20" s="281"/>
      <c r="OSM20" s="281"/>
      <c r="OSN20" s="281"/>
      <c r="OSO20" s="281"/>
      <c r="OSP20" s="281"/>
      <c r="OSQ20" s="281"/>
      <c r="OSR20" s="281"/>
      <c r="OSS20" s="281"/>
      <c r="OST20" s="281"/>
      <c r="OSU20" s="281"/>
      <c r="OSV20" s="281"/>
      <c r="OSW20" s="281"/>
      <c r="OSX20" s="281"/>
      <c r="OSY20" s="281"/>
      <c r="OSZ20" s="281"/>
      <c r="OTA20" s="281"/>
      <c r="OTB20" s="281"/>
      <c r="OTC20" s="281"/>
      <c r="OTD20" s="281"/>
      <c r="OTE20" s="281"/>
      <c r="OTF20" s="281"/>
      <c r="OTG20" s="281"/>
      <c r="OTH20" s="281"/>
      <c r="OTI20" s="281"/>
      <c r="OTJ20" s="281"/>
      <c r="OTK20" s="281"/>
      <c r="OTL20" s="281"/>
      <c r="OTM20" s="281"/>
      <c r="OTN20" s="281"/>
      <c r="OTO20" s="281"/>
      <c r="OTP20" s="281"/>
      <c r="OTQ20" s="281"/>
      <c r="OTR20" s="281"/>
      <c r="OTS20" s="281"/>
      <c r="OTT20" s="281"/>
      <c r="OTU20" s="281"/>
      <c r="OTV20" s="281"/>
      <c r="OTW20" s="281"/>
      <c r="OTX20" s="281"/>
      <c r="OTY20" s="281"/>
      <c r="OTZ20" s="281"/>
      <c r="OUA20" s="281"/>
      <c r="OUB20" s="281"/>
      <c r="OUC20" s="281"/>
      <c r="OUD20" s="281"/>
      <c r="OUE20" s="281"/>
      <c r="OUF20" s="281"/>
      <c r="OUG20" s="281"/>
      <c r="OUH20" s="281"/>
      <c r="OUI20" s="281"/>
      <c r="OUJ20" s="281"/>
      <c r="OUK20" s="281"/>
      <c r="OUL20" s="281"/>
      <c r="OUM20" s="281"/>
      <c r="OUN20" s="281"/>
      <c r="OUO20" s="281"/>
      <c r="OUP20" s="281"/>
      <c r="OUQ20" s="281"/>
      <c r="OUR20" s="281"/>
      <c r="OUS20" s="281"/>
      <c r="OUT20" s="281"/>
      <c r="OUU20" s="281"/>
      <c r="OUV20" s="281"/>
      <c r="OUW20" s="281"/>
      <c r="OUX20" s="281"/>
      <c r="OUY20" s="281"/>
      <c r="OUZ20" s="281"/>
      <c r="OVA20" s="281"/>
      <c r="OVB20" s="281"/>
      <c r="OVC20" s="281"/>
      <c r="OVD20" s="281"/>
      <c r="OVE20" s="281"/>
      <c r="OVF20" s="281"/>
      <c r="OVG20" s="281"/>
      <c r="OVH20" s="281"/>
      <c r="OVI20" s="281"/>
      <c r="OVJ20" s="281"/>
      <c r="OVK20" s="281"/>
      <c r="OVL20" s="281"/>
      <c r="OVM20" s="281"/>
      <c r="OVN20" s="281"/>
      <c r="OVO20" s="281"/>
      <c r="OVP20" s="281"/>
      <c r="OVQ20" s="281"/>
      <c r="OVR20" s="281"/>
      <c r="OVS20" s="281"/>
      <c r="OVT20" s="281"/>
      <c r="OVU20" s="281"/>
      <c r="OVV20" s="281"/>
      <c r="OVW20" s="281"/>
      <c r="OVX20" s="281"/>
      <c r="OVY20" s="281"/>
      <c r="OVZ20" s="281"/>
      <c r="OWA20" s="281"/>
      <c r="OWB20" s="281"/>
      <c r="OWC20" s="281"/>
      <c r="OWD20" s="281"/>
      <c r="OWE20" s="281"/>
      <c r="OWF20" s="281"/>
      <c r="OWG20" s="281"/>
      <c r="OWH20" s="281"/>
      <c r="OWI20" s="281"/>
      <c r="OWJ20" s="281"/>
      <c r="OWK20" s="281"/>
      <c r="OWL20" s="281"/>
      <c r="OWM20" s="281"/>
      <c r="OWN20" s="281"/>
      <c r="OWO20" s="281"/>
      <c r="OWP20" s="281"/>
      <c r="OWQ20" s="281"/>
      <c r="OWR20" s="281"/>
      <c r="OWS20" s="281"/>
      <c r="OWT20" s="281"/>
      <c r="OWU20" s="281"/>
      <c r="OWV20" s="281"/>
      <c r="OWW20" s="281"/>
      <c r="OWX20" s="281"/>
      <c r="OWY20" s="281"/>
      <c r="OWZ20" s="281"/>
      <c r="OXA20" s="281"/>
      <c r="OXB20" s="281"/>
      <c r="OXC20" s="281"/>
      <c r="OXD20" s="281"/>
      <c r="OXE20" s="281"/>
      <c r="OXF20" s="281"/>
      <c r="OXG20" s="281"/>
      <c r="OXH20" s="281"/>
      <c r="OXI20" s="281"/>
      <c r="OXJ20" s="281"/>
      <c r="OXK20" s="281"/>
      <c r="OXL20" s="281"/>
      <c r="OXM20" s="281"/>
      <c r="OXN20" s="281"/>
      <c r="OXO20" s="281"/>
      <c r="OXP20" s="281"/>
      <c r="OXQ20" s="281"/>
      <c r="OXR20" s="281"/>
      <c r="OXS20" s="281"/>
      <c r="OXT20" s="281"/>
      <c r="OXU20" s="281"/>
      <c r="OXV20" s="281"/>
      <c r="OXW20" s="281"/>
      <c r="OXX20" s="281"/>
      <c r="OXY20" s="281"/>
      <c r="OXZ20" s="281"/>
      <c r="OYA20" s="281"/>
      <c r="OYB20" s="281"/>
      <c r="OYC20" s="281"/>
      <c r="OYD20" s="281"/>
      <c r="OYE20" s="281"/>
      <c r="OYF20" s="281"/>
      <c r="OYG20" s="281"/>
      <c r="OYH20" s="281"/>
      <c r="OYI20" s="281"/>
      <c r="OYJ20" s="281"/>
      <c r="OYK20" s="281"/>
      <c r="OYL20" s="281"/>
      <c r="OYM20" s="281"/>
      <c r="OYN20" s="281"/>
      <c r="OYO20" s="281"/>
      <c r="OYP20" s="281"/>
      <c r="OYQ20" s="281"/>
      <c r="OYR20" s="281"/>
      <c r="OYS20" s="281"/>
      <c r="OYT20" s="281"/>
      <c r="OYU20" s="281"/>
      <c r="OYV20" s="281"/>
      <c r="OYW20" s="281"/>
      <c r="OYX20" s="281"/>
      <c r="OYY20" s="281"/>
      <c r="OYZ20" s="281"/>
      <c r="OZA20" s="281"/>
      <c r="OZB20" s="281"/>
      <c r="OZC20" s="281"/>
      <c r="OZD20" s="281"/>
      <c r="OZE20" s="281"/>
      <c r="OZF20" s="281"/>
      <c r="OZG20" s="281"/>
      <c r="OZH20" s="281"/>
      <c r="OZI20" s="281"/>
      <c r="OZJ20" s="281"/>
      <c r="OZK20" s="281"/>
      <c r="OZL20" s="281"/>
      <c r="OZM20" s="281"/>
      <c r="OZN20" s="281"/>
      <c r="OZO20" s="281"/>
      <c r="OZP20" s="281"/>
      <c r="OZQ20" s="281"/>
      <c r="OZR20" s="281"/>
      <c r="OZS20" s="281"/>
      <c r="OZT20" s="281"/>
      <c r="OZU20" s="281"/>
      <c r="OZV20" s="281"/>
      <c r="OZW20" s="281"/>
      <c r="OZX20" s="281"/>
      <c r="OZY20" s="281"/>
      <c r="OZZ20" s="281"/>
      <c r="PAA20" s="281"/>
      <c r="PAB20" s="281"/>
      <c r="PAC20" s="281"/>
      <c r="PAD20" s="281"/>
      <c r="PAE20" s="281"/>
      <c r="PAF20" s="281"/>
      <c r="PAG20" s="281"/>
      <c r="PAH20" s="281"/>
      <c r="PAI20" s="281"/>
      <c r="PAJ20" s="281"/>
      <c r="PAK20" s="281"/>
      <c r="PAL20" s="281"/>
      <c r="PAM20" s="281"/>
      <c r="PAN20" s="281"/>
      <c r="PAO20" s="281"/>
      <c r="PAP20" s="281"/>
      <c r="PAQ20" s="281"/>
      <c r="PAR20" s="281"/>
      <c r="PAS20" s="281"/>
      <c r="PAT20" s="281"/>
      <c r="PAU20" s="281"/>
      <c r="PAV20" s="281"/>
      <c r="PAW20" s="281"/>
      <c r="PAX20" s="281"/>
      <c r="PAY20" s="281"/>
      <c r="PAZ20" s="281"/>
      <c r="PBA20" s="281"/>
      <c r="PBB20" s="281"/>
      <c r="PBC20" s="281"/>
      <c r="PBD20" s="281"/>
      <c r="PBE20" s="281"/>
      <c r="PBF20" s="281"/>
      <c r="PBG20" s="281"/>
      <c r="PBH20" s="281"/>
      <c r="PBI20" s="281"/>
      <c r="PBJ20" s="281"/>
      <c r="PBK20" s="281"/>
      <c r="PBL20" s="281"/>
      <c r="PBM20" s="281"/>
      <c r="PBN20" s="281"/>
      <c r="PBO20" s="281"/>
      <c r="PBP20" s="281"/>
      <c r="PBQ20" s="281"/>
      <c r="PBR20" s="281"/>
      <c r="PBS20" s="281"/>
      <c r="PBT20" s="281"/>
      <c r="PBU20" s="281"/>
      <c r="PBV20" s="281"/>
      <c r="PBW20" s="281"/>
      <c r="PBX20" s="281"/>
      <c r="PBY20" s="281"/>
      <c r="PBZ20" s="281"/>
      <c r="PCA20" s="281"/>
      <c r="PCB20" s="281"/>
      <c r="PCC20" s="281"/>
      <c r="PCD20" s="281"/>
      <c r="PCE20" s="281"/>
      <c r="PCF20" s="281"/>
      <c r="PCG20" s="281"/>
      <c r="PCH20" s="281"/>
      <c r="PCI20" s="281"/>
      <c r="PCJ20" s="281"/>
      <c r="PCK20" s="281"/>
      <c r="PCL20" s="281"/>
      <c r="PCM20" s="281"/>
      <c r="PCN20" s="281"/>
      <c r="PCO20" s="281"/>
      <c r="PCP20" s="281"/>
      <c r="PCQ20" s="281"/>
      <c r="PCR20" s="281"/>
      <c r="PCS20" s="281"/>
      <c r="PCT20" s="281"/>
      <c r="PCU20" s="281"/>
      <c r="PCV20" s="281"/>
      <c r="PCW20" s="281"/>
      <c r="PCX20" s="281"/>
      <c r="PCY20" s="281"/>
      <c r="PCZ20" s="281"/>
      <c r="PDA20" s="281"/>
      <c r="PDB20" s="281"/>
      <c r="PDC20" s="281"/>
      <c r="PDD20" s="281"/>
      <c r="PDE20" s="281"/>
      <c r="PDF20" s="281"/>
      <c r="PDG20" s="281"/>
      <c r="PDH20" s="281"/>
      <c r="PDI20" s="281"/>
      <c r="PDJ20" s="281"/>
      <c r="PDK20" s="281"/>
      <c r="PDL20" s="281"/>
      <c r="PDM20" s="281"/>
      <c r="PDN20" s="281"/>
      <c r="PDO20" s="281"/>
      <c r="PDP20" s="281"/>
      <c r="PDQ20" s="281"/>
      <c r="PDR20" s="281"/>
      <c r="PDS20" s="281"/>
      <c r="PDT20" s="281"/>
      <c r="PDU20" s="281"/>
      <c r="PDV20" s="281"/>
      <c r="PDW20" s="281"/>
      <c r="PDX20" s="281"/>
      <c r="PDY20" s="281"/>
      <c r="PDZ20" s="281"/>
      <c r="PEA20" s="281"/>
      <c r="PEB20" s="281"/>
      <c r="PEC20" s="281"/>
      <c r="PED20" s="281"/>
      <c r="PEE20" s="281"/>
      <c r="PEF20" s="281"/>
      <c r="PEG20" s="281"/>
      <c r="PEH20" s="281"/>
      <c r="PEI20" s="281"/>
      <c r="PEJ20" s="281"/>
      <c r="PEK20" s="281"/>
      <c r="PEL20" s="281"/>
      <c r="PEM20" s="281"/>
      <c r="PEN20" s="281"/>
      <c r="PEO20" s="281"/>
      <c r="PEP20" s="281"/>
      <c r="PEQ20" s="281"/>
      <c r="PER20" s="281"/>
      <c r="PES20" s="281"/>
      <c r="PET20" s="281"/>
      <c r="PEU20" s="281"/>
      <c r="PEV20" s="281"/>
      <c r="PEW20" s="281"/>
      <c r="PEX20" s="281"/>
      <c r="PEY20" s="281"/>
      <c r="PEZ20" s="281"/>
      <c r="PFA20" s="281"/>
      <c r="PFB20" s="281"/>
      <c r="PFC20" s="281"/>
      <c r="PFD20" s="281"/>
      <c r="PFE20" s="281"/>
      <c r="PFF20" s="281"/>
      <c r="PFG20" s="281"/>
      <c r="PFH20" s="281"/>
      <c r="PFI20" s="281"/>
      <c r="PFJ20" s="281"/>
      <c r="PFK20" s="281"/>
      <c r="PFL20" s="281"/>
      <c r="PFM20" s="281"/>
      <c r="PFN20" s="281"/>
      <c r="PFO20" s="281"/>
      <c r="PFP20" s="281"/>
      <c r="PFQ20" s="281"/>
      <c r="PFR20" s="281"/>
      <c r="PFS20" s="281"/>
      <c r="PFT20" s="281"/>
      <c r="PFU20" s="281"/>
      <c r="PFV20" s="281"/>
      <c r="PFW20" s="281"/>
      <c r="PFX20" s="281"/>
      <c r="PFY20" s="281"/>
      <c r="PFZ20" s="281"/>
      <c r="PGA20" s="281"/>
      <c r="PGB20" s="281"/>
      <c r="PGC20" s="281"/>
      <c r="PGD20" s="281"/>
      <c r="PGE20" s="281"/>
      <c r="PGF20" s="281"/>
      <c r="PGG20" s="281"/>
      <c r="PGH20" s="281"/>
      <c r="PGI20" s="281"/>
      <c r="PGJ20" s="281"/>
      <c r="PGK20" s="281"/>
      <c r="PGL20" s="281"/>
      <c r="PGM20" s="281"/>
      <c r="PGN20" s="281"/>
      <c r="PGO20" s="281"/>
      <c r="PGP20" s="281"/>
      <c r="PGQ20" s="281"/>
      <c r="PGR20" s="281"/>
      <c r="PGS20" s="281"/>
      <c r="PGT20" s="281"/>
      <c r="PGU20" s="281"/>
      <c r="PGV20" s="281"/>
      <c r="PGW20" s="281"/>
      <c r="PGX20" s="281"/>
      <c r="PGY20" s="281"/>
      <c r="PGZ20" s="281"/>
      <c r="PHA20" s="281"/>
      <c r="PHB20" s="281"/>
      <c r="PHC20" s="281"/>
      <c r="PHD20" s="281"/>
      <c r="PHE20" s="281"/>
      <c r="PHF20" s="281"/>
      <c r="PHG20" s="281"/>
      <c r="PHH20" s="281"/>
      <c r="PHI20" s="281"/>
      <c r="PHJ20" s="281"/>
      <c r="PHK20" s="281"/>
      <c r="PHL20" s="281"/>
      <c r="PHM20" s="281"/>
      <c r="PHN20" s="281"/>
      <c r="PHO20" s="281"/>
      <c r="PHP20" s="281"/>
      <c r="PHQ20" s="281"/>
      <c r="PHR20" s="281"/>
      <c r="PHS20" s="281"/>
      <c r="PHT20" s="281"/>
      <c r="PHU20" s="281"/>
      <c r="PHV20" s="281"/>
      <c r="PHW20" s="281"/>
      <c r="PHX20" s="281"/>
      <c r="PHY20" s="281"/>
      <c r="PHZ20" s="281"/>
      <c r="PIA20" s="281"/>
      <c r="PIB20" s="281"/>
      <c r="PIC20" s="281"/>
      <c r="PID20" s="281"/>
      <c r="PIE20" s="281"/>
      <c r="PIF20" s="281"/>
      <c r="PIG20" s="281"/>
      <c r="PIH20" s="281"/>
      <c r="PII20" s="281"/>
      <c r="PIJ20" s="281"/>
      <c r="PIK20" s="281"/>
      <c r="PIL20" s="281"/>
      <c r="PIM20" s="281"/>
      <c r="PIN20" s="281"/>
      <c r="PIO20" s="281"/>
      <c r="PIP20" s="281"/>
      <c r="PIQ20" s="281"/>
      <c r="PIR20" s="281"/>
      <c r="PIS20" s="281"/>
      <c r="PIT20" s="281"/>
      <c r="PIU20" s="281"/>
      <c r="PIV20" s="281"/>
      <c r="PIW20" s="281"/>
      <c r="PIX20" s="281"/>
      <c r="PIY20" s="281"/>
      <c r="PIZ20" s="281"/>
      <c r="PJA20" s="281"/>
      <c r="PJB20" s="281"/>
      <c r="PJC20" s="281"/>
      <c r="PJD20" s="281"/>
      <c r="PJE20" s="281"/>
      <c r="PJF20" s="281"/>
      <c r="PJG20" s="281"/>
      <c r="PJH20" s="281"/>
      <c r="PJI20" s="281"/>
      <c r="PJJ20" s="281"/>
      <c r="PJK20" s="281"/>
      <c r="PJL20" s="281"/>
      <c r="PJM20" s="281"/>
      <c r="PJN20" s="281"/>
      <c r="PJO20" s="281"/>
      <c r="PJP20" s="281"/>
      <c r="PJQ20" s="281"/>
      <c r="PJR20" s="281"/>
      <c r="PJS20" s="281"/>
      <c r="PJT20" s="281"/>
      <c r="PJU20" s="281"/>
      <c r="PJV20" s="281"/>
      <c r="PJW20" s="281"/>
      <c r="PJX20" s="281"/>
      <c r="PJY20" s="281"/>
      <c r="PJZ20" s="281"/>
      <c r="PKA20" s="281"/>
      <c r="PKB20" s="281"/>
      <c r="PKC20" s="281"/>
      <c r="PKD20" s="281"/>
      <c r="PKE20" s="281"/>
      <c r="PKF20" s="281"/>
      <c r="PKG20" s="281"/>
      <c r="PKH20" s="281"/>
      <c r="PKI20" s="281"/>
      <c r="PKJ20" s="281"/>
      <c r="PKK20" s="281"/>
      <c r="PKL20" s="281"/>
      <c r="PKM20" s="281"/>
      <c r="PKN20" s="281"/>
      <c r="PKO20" s="281"/>
      <c r="PKP20" s="281"/>
      <c r="PKQ20" s="281"/>
      <c r="PKR20" s="281"/>
      <c r="PKS20" s="281"/>
      <c r="PKT20" s="281"/>
      <c r="PKU20" s="281"/>
      <c r="PKV20" s="281"/>
      <c r="PKW20" s="281"/>
      <c r="PKX20" s="281"/>
      <c r="PKY20" s="281"/>
      <c r="PKZ20" s="281"/>
      <c r="PLA20" s="281"/>
      <c r="PLB20" s="281"/>
      <c r="PLC20" s="281"/>
      <c r="PLD20" s="281"/>
      <c r="PLE20" s="281"/>
      <c r="PLF20" s="281"/>
      <c r="PLG20" s="281"/>
      <c r="PLH20" s="281"/>
      <c r="PLI20" s="281"/>
      <c r="PLJ20" s="281"/>
      <c r="PLK20" s="281"/>
      <c r="PLL20" s="281"/>
      <c r="PLM20" s="281"/>
      <c r="PLN20" s="281"/>
      <c r="PLO20" s="281"/>
      <c r="PLP20" s="281"/>
      <c r="PLQ20" s="281"/>
      <c r="PLR20" s="281"/>
      <c r="PLS20" s="281"/>
      <c r="PLT20" s="281"/>
      <c r="PLU20" s="281"/>
      <c r="PLV20" s="281"/>
      <c r="PLW20" s="281"/>
      <c r="PLX20" s="281"/>
      <c r="PLY20" s="281"/>
      <c r="PLZ20" s="281"/>
      <c r="PMA20" s="281"/>
      <c r="PMB20" s="281"/>
      <c r="PMC20" s="281"/>
      <c r="PMD20" s="281"/>
      <c r="PME20" s="281"/>
      <c r="PMF20" s="281"/>
      <c r="PMG20" s="281"/>
      <c r="PMH20" s="281"/>
      <c r="PMI20" s="281"/>
      <c r="PMJ20" s="281"/>
      <c r="PMK20" s="281"/>
      <c r="PML20" s="281"/>
      <c r="PMM20" s="281"/>
      <c r="PMN20" s="281"/>
      <c r="PMO20" s="281"/>
      <c r="PMP20" s="281"/>
      <c r="PMQ20" s="281"/>
      <c r="PMR20" s="281"/>
      <c r="PMS20" s="281"/>
      <c r="PMT20" s="281"/>
      <c r="PMU20" s="281"/>
      <c r="PMV20" s="281"/>
      <c r="PMW20" s="281"/>
      <c r="PMX20" s="281"/>
      <c r="PMY20" s="281"/>
      <c r="PMZ20" s="281"/>
      <c r="PNA20" s="281"/>
      <c r="PNB20" s="281"/>
      <c r="PNC20" s="281"/>
      <c r="PND20" s="281"/>
      <c r="PNE20" s="281"/>
      <c r="PNF20" s="281"/>
      <c r="PNG20" s="281"/>
      <c r="PNH20" s="281"/>
      <c r="PNI20" s="281"/>
      <c r="PNJ20" s="281"/>
      <c r="PNK20" s="281"/>
      <c r="PNL20" s="281"/>
      <c r="PNM20" s="281"/>
      <c r="PNN20" s="281"/>
      <c r="PNO20" s="281"/>
      <c r="PNP20" s="281"/>
      <c r="PNQ20" s="281"/>
      <c r="PNR20" s="281"/>
      <c r="PNS20" s="281"/>
      <c r="PNT20" s="281"/>
      <c r="PNU20" s="281"/>
      <c r="PNV20" s="281"/>
      <c r="PNW20" s="281"/>
      <c r="PNX20" s="281"/>
      <c r="PNY20" s="281"/>
      <c r="PNZ20" s="281"/>
      <c r="POA20" s="281"/>
      <c r="POB20" s="281"/>
      <c r="POC20" s="281"/>
      <c r="POD20" s="281"/>
      <c r="POE20" s="281"/>
      <c r="POF20" s="281"/>
      <c r="POG20" s="281"/>
      <c r="POH20" s="281"/>
      <c r="POI20" s="281"/>
      <c r="POJ20" s="281"/>
      <c r="POK20" s="281"/>
      <c r="POL20" s="281"/>
      <c r="POM20" s="281"/>
      <c r="PON20" s="281"/>
      <c r="POO20" s="281"/>
      <c r="POP20" s="281"/>
      <c r="POQ20" s="281"/>
      <c r="POR20" s="281"/>
      <c r="POS20" s="281"/>
      <c r="POT20" s="281"/>
      <c r="POU20" s="281"/>
      <c r="POV20" s="281"/>
      <c r="POW20" s="281"/>
      <c r="POX20" s="281"/>
      <c r="POY20" s="281"/>
      <c r="POZ20" s="281"/>
      <c r="PPA20" s="281"/>
      <c r="PPB20" s="281"/>
      <c r="PPC20" s="281"/>
      <c r="PPD20" s="281"/>
      <c r="PPE20" s="281"/>
      <c r="PPF20" s="281"/>
      <c r="PPG20" s="281"/>
      <c r="PPH20" s="281"/>
      <c r="PPI20" s="281"/>
      <c r="PPJ20" s="281"/>
      <c r="PPK20" s="281"/>
      <c r="PPL20" s="281"/>
      <c r="PPM20" s="281"/>
      <c r="PPN20" s="281"/>
      <c r="PPO20" s="281"/>
      <c r="PPP20" s="281"/>
      <c r="PPQ20" s="281"/>
      <c r="PPR20" s="281"/>
      <c r="PPS20" s="281"/>
      <c r="PPT20" s="281"/>
      <c r="PPU20" s="281"/>
      <c r="PPV20" s="281"/>
      <c r="PPW20" s="281"/>
      <c r="PPX20" s="281"/>
      <c r="PPY20" s="281"/>
      <c r="PPZ20" s="281"/>
      <c r="PQA20" s="281"/>
      <c r="PQB20" s="281"/>
      <c r="PQC20" s="281"/>
      <c r="PQD20" s="281"/>
      <c r="PQE20" s="281"/>
      <c r="PQF20" s="281"/>
      <c r="PQG20" s="281"/>
      <c r="PQH20" s="281"/>
      <c r="PQI20" s="281"/>
      <c r="PQJ20" s="281"/>
      <c r="PQK20" s="281"/>
      <c r="PQL20" s="281"/>
      <c r="PQM20" s="281"/>
      <c r="PQN20" s="281"/>
      <c r="PQO20" s="281"/>
      <c r="PQP20" s="281"/>
      <c r="PQQ20" s="281"/>
      <c r="PQR20" s="281"/>
      <c r="PQS20" s="281"/>
      <c r="PQT20" s="281"/>
      <c r="PQU20" s="281"/>
      <c r="PQV20" s="281"/>
      <c r="PQW20" s="281"/>
      <c r="PQX20" s="281"/>
      <c r="PQY20" s="281"/>
      <c r="PQZ20" s="281"/>
      <c r="PRA20" s="281"/>
      <c r="PRB20" s="281"/>
      <c r="PRC20" s="281"/>
      <c r="PRD20" s="281"/>
      <c r="PRE20" s="281"/>
      <c r="PRF20" s="281"/>
      <c r="PRG20" s="281"/>
      <c r="PRH20" s="281"/>
      <c r="PRI20" s="281"/>
      <c r="PRJ20" s="281"/>
      <c r="PRK20" s="281"/>
      <c r="PRL20" s="281"/>
      <c r="PRM20" s="281"/>
      <c r="PRN20" s="281"/>
      <c r="PRO20" s="281"/>
      <c r="PRP20" s="281"/>
      <c r="PRQ20" s="281"/>
      <c r="PRR20" s="281"/>
      <c r="PRS20" s="281"/>
      <c r="PRT20" s="281"/>
      <c r="PRU20" s="281"/>
      <c r="PRV20" s="281"/>
      <c r="PRW20" s="281"/>
      <c r="PRX20" s="281"/>
      <c r="PRY20" s="281"/>
      <c r="PRZ20" s="281"/>
      <c r="PSA20" s="281"/>
      <c r="PSB20" s="281"/>
      <c r="PSC20" s="281"/>
      <c r="PSD20" s="281"/>
      <c r="PSE20" s="281"/>
      <c r="PSF20" s="281"/>
      <c r="PSG20" s="281"/>
      <c r="PSH20" s="281"/>
      <c r="PSI20" s="281"/>
      <c r="PSJ20" s="281"/>
      <c r="PSK20" s="281"/>
      <c r="PSL20" s="281"/>
      <c r="PSM20" s="281"/>
      <c r="PSN20" s="281"/>
      <c r="PSO20" s="281"/>
      <c r="PSP20" s="281"/>
      <c r="PSQ20" s="281"/>
      <c r="PSR20" s="281"/>
      <c r="PSS20" s="281"/>
      <c r="PST20" s="281"/>
      <c r="PSU20" s="281"/>
      <c r="PSV20" s="281"/>
      <c r="PSW20" s="281"/>
      <c r="PSX20" s="281"/>
      <c r="PSY20" s="281"/>
      <c r="PSZ20" s="281"/>
      <c r="PTA20" s="281"/>
      <c r="PTB20" s="281"/>
      <c r="PTC20" s="281"/>
      <c r="PTD20" s="281"/>
      <c r="PTE20" s="281"/>
      <c r="PTF20" s="281"/>
      <c r="PTG20" s="281"/>
      <c r="PTH20" s="281"/>
      <c r="PTI20" s="281"/>
      <c r="PTJ20" s="281"/>
      <c r="PTK20" s="281"/>
      <c r="PTL20" s="281"/>
      <c r="PTM20" s="281"/>
      <c r="PTN20" s="281"/>
      <c r="PTO20" s="281"/>
      <c r="PTP20" s="281"/>
      <c r="PTQ20" s="281"/>
      <c r="PTR20" s="281"/>
      <c r="PTS20" s="281"/>
      <c r="PTT20" s="281"/>
      <c r="PTU20" s="281"/>
      <c r="PTV20" s="281"/>
      <c r="PTW20" s="281"/>
      <c r="PTX20" s="281"/>
      <c r="PTY20" s="281"/>
      <c r="PTZ20" s="281"/>
      <c r="PUA20" s="281"/>
      <c r="PUB20" s="281"/>
      <c r="PUC20" s="281"/>
      <c r="PUD20" s="281"/>
      <c r="PUE20" s="281"/>
      <c r="PUF20" s="281"/>
      <c r="PUG20" s="281"/>
      <c r="PUH20" s="281"/>
      <c r="PUI20" s="281"/>
      <c r="PUJ20" s="281"/>
      <c r="PUK20" s="281"/>
      <c r="PUL20" s="281"/>
      <c r="PUM20" s="281"/>
      <c r="PUN20" s="281"/>
      <c r="PUO20" s="281"/>
      <c r="PUP20" s="281"/>
      <c r="PUQ20" s="281"/>
      <c r="PUR20" s="281"/>
      <c r="PUS20" s="281"/>
      <c r="PUT20" s="281"/>
      <c r="PUU20" s="281"/>
      <c r="PUV20" s="281"/>
      <c r="PUW20" s="281"/>
      <c r="PUX20" s="281"/>
      <c r="PUY20" s="281"/>
      <c r="PUZ20" s="281"/>
      <c r="PVA20" s="281"/>
      <c r="PVB20" s="281"/>
      <c r="PVC20" s="281"/>
      <c r="PVD20" s="281"/>
      <c r="PVE20" s="281"/>
      <c r="PVF20" s="281"/>
      <c r="PVG20" s="281"/>
      <c r="PVH20" s="281"/>
      <c r="PVI20" s="281"/>
      <c r="PVJ20" s="281"/>
      <c r="PVK20" s="281"/>
      <c r="PVL20" s="281"/>
      <c r="PVM20" s="281"/>
      <c r="PVN20" s="281"/>
      <c r="PVO20" s="281"/>
      <c r="PVP20" s="281"/>
      <c r="PVQ20" s="281"/>
      <c r="PVR20" s="281"/>
      <c r="PVS20" s="281"/>
      <c r="PVT20" s="281"/>
      <c r="PVU20" s="281"/>
      <c r="PVV20" s="281"/>
      <c r="PVW20" s="281"/>
      <c r="PVX20" s="281"/>
      <c r="PVY20" s="281"/>
      <c r="PVZ20" s="281"/>
      <c r="PWA20" s="281"/>
      <c r="PWB20" s="281"/>
      <c r="PWC20" s="281"/>
      <c r="PWD20" s="281"/>
      <c r="PWE20" s="281"/>
      <c r="PWF20" s="281"/>
      <c r="PWG20" s="281"/>
      <c r="PWH20" s="281"/>
      <c r="PWI20" s="281"/>
      <c r="PWJ20" s="281"/>
      <c r="PWK20" s="281"/>
      <c r="PWL20" s="281"/>
      <c r="PWM20" s="281"/>
      <c r="PWN20" s="281"/>
      <c r="PWO20" s="281"/>
      <c r="PWP20" s="281"/>
      <c r="PWQ20" s="281"/>
      <c r="PWR20" s="281"/>
      <c r="PWS20" s="281"/>
      <c r="PWT20" s="281"/>
      <c r="PWU20" s="281"/>
      <c r="PWV20" s="281"/>
      <c r="PWW20" s="281"/>
      <c r="PWX20" s="281"/>
      <c r="PWY20" s="281"/>
      <c r="PWZ20" s="281"/>
      <c r="PXA20" s="281"/>
      <c r="PXB20" s="281"/>
      <c r="PXC20" s="281"/>
      <c r="PXD20" s="281"/>
      <c r="PXE20" s="281"/>
      <c r="PXF20" s="281"/>
      <c r="PXG20" s="281"/>
      <c r="PXH20" s="281"/>
      <c r="PXI20" s="281"/>
      <c r="PXJ20" s="281"/>
      <c r="PXK20" s="281"/>
      <c r="PXL20" s="281"/>
      <c r="PXM20" s="281"/>
      <c r="PXN20" s="281"/>
      <c r="PXO20" s="281"/>
      <c r="PXP20" s="281"/>
      <c r="PXQ20" s="281"/>
      <c r="PXR20" s="281"/>
      <c r="PXS20" s="281"/>
      <c r="PXT20" s="281"/>
      <c r="PXU20" s="281"/>
      <c r="PXV20" s="281"/>
      <c r="PXW20" s="281"/>
      <c r="PXX20" s="281"/>
      <c r="PXY20" s="281"/>
      <c r="PXZ20" s="281"/>
      <c r="PYA20" s="281"/>
      <c r="PYB20" s="281"/>
      <c r="PYC20" s="281"/>
      <c r="PYD20" s="281"/>
      <c r="PYE20" s="281"/>
      <c r="PYF20" s="281"/>
      <c r="PYG20" s="281"/>
      <c r="PYH20" s="281"/>
      <c r="PYI20" s="281"/>
      <c r="PYJ20" s="281"/>
      <c r="PYK20" s="281"/>
      <c r="PYL20" s="281"/>
      <c r="PYM20" s="281"/>
      <c r="PYN20" s="281"/>
      <c r="PYO20" s="281"/>
      <c r="PYP20" s="281"/>
      <c r="PYQ20" s="281"/>
      <c r="PYR20" s="281"/>
      <c r="PYS20" s="281"/>
      <c r="PYT20" s="281"/>
      <c r="PYU20" s="281"/>
      <c r="PYV20" s="281"/>
      <c r="PYW20" s="281"/>
      <c r="PYX20" s="281"/>
      <c r="PYY20" s="281"/>
      <c r="PYZ20" s="281"/>
      <c r="PZA20" s="281"/>
      <c r="PZB20" s="281"/>
      <c r="PZC20" s="281"/>
      <c r="PZD20" s="281"/>
      <c r="PZE20" s="281"/>
      <c r="PZF20" s="281"/>
      <c r="PZG20" s="281"/>
      <c r="PZH20" s="281"/>
      <c r="PZI20" s="281"/>
      <c r="PZJ20" s="281"/>
      <c r="PZK20" s="281"/>
      <c r="PZL20" s="281"/>
      <c r="PZM20" s="281"/>
      <c r="PZN20" s="281"/>
      <c r="PZO20" s="281"/>
      <c r="PZP20" s="281"/>
      <c r="PZQ20" s="281"/>
      <c r="PZR20" s="281"/>
      <c r="PZS20" s="281"/>
      <c r="PZT20" s="281"/>
      <c r="PZU20" s="281"/>
      <c r="PZV20" s="281"/>
      <c r="PZW20" s="281"/>
      <c r="PZX20" s="281"/>
      <c r="PZY20" s="281"/>
      <c r="PZZ20" s="281"/>
      <c r="QAA20" s="281"/>
      <c r="QAB20" s="281"/>
      <c r="QAC20" s="281"/>
      <c r="QAD20" s="281"/>
      <c r="QAE20" s="281"/>
      <c r="QAF20" s="281"/>
      <c r="QAG20" s="281"/>
      <c r="QAH20" s="281"/>
      <c r="QAI20" s="281"/>
      <c r="QAJ20" s="281"/>
      <c r="QAK20" s="281"/>
      <c r="QAL20" s="281"/>
      <c r="QAM20" s="281"/>
      <c r="QAN20" s="281"/>
      <c r="QAO20" s="281"/>
      <c r="QAP20" s="281"/>
      <c r="QAQ20" s="281"/>
      <c r="QAR20" s="281"/>
      <c r="QAS20" s="281"/>
      <c r="QAT20" s="281"/>
      <c r="QAU20" s="281"/>
      <c r="QAV20" s="281"/>
      <c r="QAW20" s="281"/>
      <c r="QAX20" s="281"/>
      <c r="QAY20" s="281"/>
      <c r="QAZ20" s="281"/>
      <c r="QBA20" s="281"/>
      <c r="QBB20" s="281"/>
      <c r="QBC20" s="281"/>
      <c r="QBD20" s="281"/>
      <c r="QBE20" s="281"/>
      <c r="QBF20" s="281"/>
      <c r="QBG20" s="281"/>
      <c r="QBH20" s="281"/>
      <c r="QBI20" s="281"/>
      <c r="QBJ20" s="281"/>
      <c r="QBK20" s="281"/>
      <c r="QBL20" s="281"/>
      <c r="QBM20" s="281"/>
      <c r="QBN20" s="281"/>
      <c r="QBO20" s="281"/>
      <c r="QBP20" s="281"/>
      <c r="QBQ20" s="281"/>
      <c r="QBR20" s="281"/>
      <c r="QBS20" s="281"/>
      <c r="QBT20" s="281"/>
      <c r="QBU20" s="281"/>
      <c r="QBV20" s="281"/>
      <c r="QBW20" s="281"/>
      <c r="QBX20" s="281"/>
      <c r="QBY20" s="281"/>
      <c r="QBZ20" s="281"/>
      <c r="QCA20" s="281"/>
      <c r="QCB20" s="281"/>
      <c r="QCC20" s="281"/>
      <c r="QCD20" s="281"/>
      <c r="QCE20" s="281"/>
      <c r="QCF20" s="281"/>
      <c r="QCG20" s="281"/>
      <c r="QCH20" s="281"/>
      <c r="QCI20" s="281"/>
      <c r="QCJ20" s="281"/>
      <c r="QCK20" s="281"/>
      <c r="QCL20" s="281"/>
      <c r="QCM20" s="281"/>
      <c r="QCN20" s="281"/>
      <c r="QCO20" s="281"/>
      <c r="QCP20" s="281"/>
      <c r="QCQ20" s="281"/>
      <c r="QCR20" s="281"/>
      <c r="QCS20" s="281"/>
      <c r="QCT20" s="281"/>
      <c r="QCU20" s="281"/>
      <c r="QCV20" s="281"/>
      <c r="QCW20" s="281"/>
      <c r="QCX20" s="281"/>
      <c r="QCY20" s="281"/>
      <c r="QCZ20" s="281"/>
      <c r="QDA20" s="281"/>
      <c r="QDB20" s="281"/>
      <c r="QDC20" s="281"/>
      <c r="QDD20" s="281"/>
      <c r="QDE20" s="281"/>
      <c r="QDF20" s="281"/>
      <c r="QDG20" s="281"/>
      <c r="QDH20" s="281"/>
      <c r="QDI20" s="281"/>
      <c r="QDJ20" s="281"/>
      <c r="QDK20" s="281"/>
      <c r="QDL20" s="281"/>
      <c r="QDM20" s="281"/>
      <c r="QDN20" s="281"/>
      <c r="QDO20" s="281"/>
      <c r="QDP20" s="281"/>
      <c r="QDQ20" s="281"/>
      <c r="QDR20" s="281"/>
      <c r="QDS20" s="281"/>
      <c r="QDT20" s="281"/>
      <c r="QDU20" s="281"/>
      <c r="QDV20" s="281"/>
      <c r="QDW20" s="281"/>
      <c r="QDX20" s="281"/>
      <c r="QDY20" s="281"/>
      <c r="QDZ20" s="281"/>
      <c r="QEA20" s="281"/>
      <c r="QEB20" s="281"/>
      <c r="QEC20" s="281"/>
      <c r="QED20" s="281"/>
      <c r="QEE20" s="281"/>
      <c r="QEF20" s="281"/>
      <c r="QEG20" s="281"/>
      <c r="QEH20" s="281"/>
      <c r="QEI20" s="281"/>
      <c r="QEJ20" s="281"/>
      <c r="QEK20" s="281"/>
      <c r="QEL20" s="281"/>
      <c r="QEM20" s="281"/>
      <c r="QEN20" s="281"/>
      <c r="QEO20" s="281"/>
      <c r="QEP20" s="281"/>
      <c r="QEQ20" s="281"/>
      <c r="QER20" s="281"/>
      <c r="QES20" s="281"/>
      <c r="QET20" s="281"/>
      <c r="QEU20" s="281"/>
      <c r="QEV20" s="281"/>
      <c r="QEW20" s="281"/>
      <c r="QEX20" s="281"/>
      <c r="QEY20" s="281"/>
      <c r="QEZ20" s="281"/>
      <c r="QFA20" s="281"/>
      <c r="QFB20" s="281"/>
      <c r="QFC20" s="281"/>
      <c r="QFD20" s="281"/>
      <c r="QFE20" s="281"/>
      <c r="QFF20" s="281"/>
      <c r="QFG20" s="281"/>
      <c r="QFH20" s="281"/>
      <c r="QFI20" s="281"/>
      <c r="QFJ20" s="281"/>
      <c r="QFK20" s="281"/>
      <c r="QFL20" s="281"/>
      <c r="QFM20" s="281"/>
      <c r="QFN20" s="281"/>
      <c r="QFO20" s="281"/>
      <c r="QFP20" s="281"/>
      <c r="QFQ20" s="281"/>
      <c r="QFR20" s="281"/>
      <c r="QFS20" s="281"/>
      <c r="QFT20" s="281"/>
      <c r="QFU20" s="281"/>
      <c r="QFV20" s="281"/>
      <c r="QFW20" s="281"/>
      <c r="QFX20" s="281"/>
      <c r="QFY20" s="281"/>
      <c r="QFZ20" s="281"/>
      <c r="QGA20" s="281"/>
      <c r="QGB20" s="281"/>
      <c r="QGC20" s="281"/>
      <c r="QGD20" s="281"/>
      <c r="QGE20" s="281"/>
      <c r="QGF20" s="281"/>
      <c r="QGG20" s="281"/>
      <c r="QGH20" s="281"/>
      <c r="QGI20" s="281"/>
      <c r="QGJ20" s="281"/>
      <c r="QGK20" s="281"/>
      <c r="QGL20" s="281"/>
      <c r="QGM20" s="281"/>
      <c r="QGN20" s="281"/>
      <c r="QGO20" s="281"/>
      <c r="QGP20" s="281"/>
      <c r="QGQ20" s="281"/>
      <c r="QGR20" s="281"/>
      <c r="QGS20" s="281"/>
      <c r="QGT20" s="281"/>
      <c r="QGU20" s="281"/>
      <c r="QGV20" s="281"/>
      <c r="QGW20" s="281"/>
      <c r="QGX20" s="281"/>
      <c r="QGY20" s="281"/>
      <c r="QGZ20" s="281"/>
      <c r="QHA20" s="281"/>
      <c r="QHB20" s="281"/>
      <c r="QHC20" s="281"/>
      <c r="QHD20" s="281"/>
      <c r="QHE20" s="281"/>
      <c r="QHF20" s="281"/>
      <c r="QHG20" s="281"/>
      <c r="QHH20" s="281"/>
      <c r="QHI20" s="281"/>
      <c r="QHJ20" s="281"/>
      <c r="QHK20" s="281"/>
      <c r="QHL20" s="281"/>
      <c r="QHM20" s="281"/>
      <c r="QHN20" s="281"/>
      <c r="QHO20" s="281"/>
      <c r="QHP20" s="281"/>
      <c r="QHQ20" s="281"/>
      <c r="QHR20" s="281"/>
      <c r="QHS20" s="281"/>
      <c r="QHT20" s="281"/>
      <c r="QHU20" s="281"/>
      <c r="QHV20" s="281"/>
      <c r="QHW20" s="281"/>
      <c r="QHX20" s="281"/>
      <c r="QHY20" s="281"/>
      <c r="QHZ20" s="281"/>
      <c r="QIA20" s="281"/>
      <c r="QIB20" s="281"/>
      <c r="QIC20" s="281"/>
      <c r="QID20" s="281"/>
      <c r="QIE20" s="281"/>
      <c r="QIF20" s="281"/>
      <c r="QIG20" s="281"/>
      <c r="QIH20" s="281"/>
      <c r="QII20" s="281"/>
      <c r="QIJ20" s="281"/>
      <c r="QIK20" s="281"/>
      <c r="QIL20" s="281"/>
      <c r="QIM20" s="281"/>
      <c r="QIN20" s="281"/>
      <c r="QIO20" s="281"/>
      <c r="QIP20" s="281"/>
      <c r="QIQ20" s="281"/>
      <c r="QIR20" s="281"/>
      <c r="QIS20" s="281"/>
      <c r="QIT20" s="281"/>
      <c r="QIU20" s="281"/>
      <c r="QIV20" s="281"/>
      <c r="QIW20" s="281"/>
      <c r="QIX20" s="281"/>
      <c r="QIY20" s="281"/>
      <c r="QIZ20" s="281"/>
      <c r="QJA20" s="281"/>
      <c r="QJB20" s="281"/>
      <c r="QJC20" s="281"/>
      <c r="QJD20" s="281"/>
      <c r="QJE20" s="281"/>
      <c r="QJF20" s="281"/>
      <c r="QJG20" s="281"/>
      <c r="QJH20" s="281"/>
      <c r="QJI20" s="281"/>
      <c r="QJJ20" s="281"/>
      <c r="QJK20" s="281"/>
      <c r="QJL20" s="281"/>
      <c r="QJM20" s="281"/>
      <c r="QJN20" s="281"/>
      <c r="QJO20" s="281"/>
      <c r="QJP20" s="281"/>
      <c r="QJQ20" s="281"/>
      <c r="QJR20" s="281"/>
      <c r="QJS20" s="281"/>
      <c r="QJT20" s="281"/>
      <c r="QJU20" s="281"/>
      <c r="QJV20" s="281"/>
      <c r="QJW20" s="281"/>
      <c r="QJX20" s="281"/>
      <c r="QJY20" s="281"/>
      <c r="QJZ20" s="281"/>
      <c r="QKA20" s="281"/>
      <c r="QKB20" s="281"/>
      <c r="QKC20" s="281"/>
      <c r="QKD20" s="281"/>
      <c r="QKE20" s="281"/>
      <c r="QKF20" s="281"/>
      <c r="QKG20" s="281"/>
      <c r="QKH20" s="281"/>
      <c r="QKI20" s="281"/>
      <c r="QKJ20" s="281"/>
      <c r="QKK20" s="281"/>
      <c r="QKL20" s="281"/>
      <c r="QKM20" s="281"/>
      <c r="QKN20" s="281"/>
      <c r="QKO20" s="281"/>
      <c r="QKP20" s="281"/>
      <c r="QKQ20" s="281"/>
      <c r="QKR20" s="281"/>
      <c r="QKS20" s="281"/>
      <c r="QKT20" s="281"/>
      <c r="QKU20" s="281"/>
      <c r="QKV20" s="281"/>
      <c r="QKW20" s="281"/>
      <c r="QKX20" s="281"/>
      <c r="QKY20" s="281"/>
      <c r="QKZ20" s="281"/>
      <c r="QLA20" s="281"/>
      <c r="QLB20" s="281"/>
      <c r="QLC20" s="281"/>
      <c r="QLD20" s="281"/>
      <c r="QLE20" s="281"/>
      <c r="QLF20" s="281"/>
      <c r="QLG20" s="281"/>
      <c r="QLH20" s="281"/>
      <c r="QLI20" s="281"/>
      <c r="QLJ20" s="281"/>
      <c r="QLK20" s="281"/>
      <c r="QLL20" s="281"/>
      <c r="QLM20" s="281"/>
      <c r="QLN20" s="281"/>
      <c r="QLO20" s="281"/>
      <c r="QLP20" s="281"/>
      <c r="QLQ20" s="281"/>
      <c r="QLR20" s="281"/>
      <c r="QLS20" s="281"/>
      <c r="QLT20" s="281"/>
      <c r="QLU20" s="281"/>
      <c r="QLV20" s="281"/>
      <c r="QLW20" s="281"/>
      <c r="QLX20" s="281"/>
      <c r="QLY20" s="281"/>
      <c r="QLZ20" s="281"/>
      <c r="QMA20" s="281"/>
      <c r="QMB20" s="281"/>
      <c r="QMC20" s="281"/>
      <c r="QMD20" s="281"/>
      <c r="QME20" s="281"/>
      <c r="QMF20" s="281"/>
      <c r="QMG20" s="281"/>
      <c r="QMH20" s="281"/>
      <c r="QMI20" s="281"/>
      <c r="QMJ20" s="281"/>
      <c r="QMK20" s="281"/>
      <c r="QML20" s="281"/>
      <c r="QMM20" s="281"/>
      <c r="QMN20" s="281"/>
      <c r="QMO20" s="281"/>
      <c r="QMP20" s="281"/>
      <c r="QMQ20" s="281"/>
      <c r="QMR20" s="281"/>
      <c r="QMS20" s="281"/>
      <c r="QMT20" s="281"/>
      <c r="QMU20" s="281"/>
      <c r="QMV20" s="281"/>
      <c r="QMW20" s="281"/>
      <c r="QMX20" s="281"/>
      <c r="QMY20" s="281"/>
      <c r="QMZ20" s="281"/>
      <c r="QNA20" s="281"/>
      <c r="QNB20" s="281"/>
      <c r="QNC20" s="281"/>
      <c r="QND20" s="281"/>
      <c r="QNE20" s="281"/>
      <c r="QNF20" s="281"/>
      <c r="QNG20" s="281"/>
      <c r="QNH20" s="281"/>
      <c r="QNI20" s="281"/>
      <c r="QNJ20" s="281"/>
      <c r="QNK20" s="281"/>
      <c r="QNL20" s="281"/>
      <c r="QNM20" s="281"/>
      <c r="QNN20" s="281"/>
      <c r="QNO20" s="281"/>
      <c r="QNP20" s="281"/>
      <c r="QNQ20" s="281"/>
      <c r="QNR20" s="281"/>
      <c r="QNS20" s="281"/>
      <c r="QNT20" s="281"/>
      <c r="QNU20" s="281"/>
      <c r="QNV20" s="281"/>
      <c r="QNW20" s="281"/>
      <c r="QNX20" s="281"/>
      <c r="QNY20" s="281"/>
      <c r="QNZ20" s="281"/>
      <c r="QOA20" s="281"/>
      <c r="QOB20" s="281"/>
      <c r="QOC20" s="281"/>
      <c r="QOD20" s="281"/>
      <c r="QOE20" s="281"/>
      <c r="QOF20" s="281"/>
      <c r="QOG20" s="281"/>
      <c r="QOH20" s="281"/>
      <c r="QOI20" s="281"/>
      <c r="QOJ20" s="281"/>
      <c r="QOK20" s="281"/>
      <c r="QOL20" s="281"/>
      <c r="QOM20" s="281"/>
      <c r="QON20" s="281"/>
      <c r="QOO20" s="281"/>
      <c r="QOP20" s="281"/>
      <c r="QOQ20" s="281"/>
      <c r="QOR20" s="281"/>
      <c r="QOS20" s="281"/>
      <c r="QOT20" s="281"/>
      <c r="QOU20" s="281"/>
      <c r="QOV20" s="281"/>
      <c r="QOW20" s="281"/>
      <c r="QOX20" s="281"/>
      <c r="QOY20" s="281"/>
      <c r="QOZ20" s="281"/>
      <c r="QPA20" s="281"/>
      <c r="QPB20" s="281"/>
      <c r="QPC20" s="281"/>
      <c r="QPD20" s="281"/>
      <c r="QPE20" s="281"/>
      <c r="QPF20" s="281"/>
      <c r="QPG20" s="281"/>
      <c r="QPH20" s="281"/>
      <c r="QPI20" s="281"/>
      <c r="QPJ20" s="281"/>
      <c r="QPK20" s="281"/>
      <c r="QPL20" s="281"/>
      <c r="QPM20" s="281"/>
      <c r="QPN20" s="281"/>
      <c r="QPO20" s="281"/>
      <c r="QPP20" s="281"/>
      <c r="QPQ20" s="281"/>
      <c r="QPR20" s="281"/>
      <c r="QPS20" s="281"/>
      <c r="QPT20" s="281"/>
      <c r="QPU20" s="281"/>
      <c r="QPV20" s="281"/>
      <c r="QPW20" s="281"/>
      <c r="QPX20" s="281"/>
      <c r="QPY20" s="281"/>
      <c r="QPZ20" s="281"/>
      <c r="QQA20" s="281"/>
      <c r="QQB20" s="281"/>
      <c r="QQC20" s="281"/>
      <c r="QQD20" s="281"/>
      <c r="QQE20" s="281"/>
      <c r="QQF20" s="281"/>
      <c r="QQG20" s="281"/>
      <c r="QQH20" s="281"/>
      <c r="QQI20" s="281"/>
      <c r="QQJ20" s="281"/>
      <c r="QQK20" s="281"/>
      <c r="QQL20" s="281"/>
      <c r="QQM20" s="281"/>
      <c r="QQN20" s="281"/>
      <c r="QQO20" s="281"/>
      <c r="QQP20" s="281"/>
      <c r="QQQ20" s="281"/>
      <c r="QQR20" s="281"/>
      <c r="QQS20" s="281"/>
      <c r="QQT20" s="281"/>
      <c r="QQU20" s="281"/>
      <c r="QQV20" s="281"/>
      <c r="QQW20" s="281"/>
      <c r="QQX20" s="281"/>
      <c r="QQY20" s="281"/>
      <c r="QQZ20" s="281"/>
      <c r="QRA20" s="281"/>
      <c r="QRB20" s="281"/>
      <c r="QRC20" s="281"/>
      <c r="QRD20" s="281"/>
      <c r="QRE20" s="281"/>
      <c r="QRF20" s="281"/>
      <c r="QRG20" s="281"/>
      <c r="QRH20" s="281"/>
      <c r="QRI20" s="281"/>
      <c r="QRJ20" s="281"/>
      <c r="QRK20" s="281"/>
      <c r="QRL20" s="281"/>
      <c r="QRM20" s="281"/>
      <c r="QRN20" s="281"/>
      <c r="QRO20" s="281"/>
      <c r="QRP20" s="281"/>
      <c r="QRQ20" s="281"/>
      <c r="QRR20" s="281"/>
      <c r="QRS20" s="281"/>
      <c r="QRT20" s="281"/>
      <c r="QRU20" s="281"/>
      <c r="QRV20" s="281"/>
      <c r="QRW20" s="281"/>
      <c r="QRX20" s="281"/>
      <c r="QRY20" s="281"/>
      <c r="QRZ20" s="281"/>
      <c r="QSA20" s="281"/>
      <c r="QSB20" s="281"/>
      <c r="QSC20" s="281"/>
      <c r="QSD20" s="281"/>
      <c r="QSE20" s="281"/>
      <c r="QSF20" s="281"/>
      <c r="QSG20" s="281"/>
      <c r="QSH20" s="281"/>
      <c r="QSI20" s="281"/>
      <c r="QSJ20" s="281"/>
      <c r="QSK20" s="281"/>
      <c r="QSL20" s="281"/>
      <c r="QSM20" s="281"/>
      <c r="QSN20" s="281"/>
      <c r="QSO20" s="281"/>
      <c r="QSP20" s="281"/>
      <c r="QSQ20" s="281"/>
      <c r="QSR20" s="281"/>
      <c r="QSS20" s="281"/>
      <c r="QST20" s="281"/>
      <c r="QSU20" s="281"/>
      <c r="QSV20" s="281"/>
      <c r="QSW20" s="281"/>
      <c r="QSX20" s="281"/>
      <c r="QSY20" s="281"/>
      <c r="QSZ20" s="281"/>
      <c r="QTA20" s="281"/>
      <c r="QTB20" s="281"/>
      <c r="QTC20" s="281"/>
      <c r="QTD20" s="281"/>
      <c r="QTE20" s="281"/>
      <c r="QTF20" s="281"/>
      <c r="QTG20" s="281"/>
      <c r="QTH20" s="281"/>
      <c r="QTI20" s="281"/>
      <c r="QTJ20" s="281"/>
      <c r="QTK20" s="281"/>
      <c r="QTL20" s="281"/>
      <c r="QTM20" s="281"/>
      <c r="QTN20" s="281"/>
      <c r="QTO20" s="281"/>
      <c r="QTP20" s="281"/>
      <c r="QTQ20" s="281"/>
      <c r="QTR20" s="281"/>
      <c r="QTS20" s="281"/>
      <c r="QTT20" s="281"/>
      <c r="QTU20" s="281"/>
      <c r="QTV20" s="281"/>
      <c r="QTW20" s="281"/>
      <c r="QTX20" s="281"/>
      <c r="QTY20" s="281"/>
      <c r="QTZ20" s="281"/>
      <c r="QUA20" s="281"/>
      <c r="QUB20" s="281"/>
      <c r="QUC20" s="281"/>
      <c r="QUD20" s="281"/>
      <c r="QUE20" s="281"/>
      <c r="QUF20" s="281"/>
      <c r="QUG20" s="281"/>
      <c r="QUH20" s="281"/>
      <c r="QUI20" s="281"/>
      <c r="QUJ20" s="281"/>
      <c r="QUK20" s="281"/>
      <c r="QUL20" s="281"/>
      <c r="QUM20" s="281"/>
      <c r="QUN20" s="281"/>
      <c r="QUO20" s="281"/>
      <c r="QUP20" s="281"/>
      <c r="QUQ20" s="281"/>
      <c r="QUR20" s="281"/>
      <c r="QUS20" s="281"/>
      <c r="QUT20" s="281"/>
      <c r="QUU20" s="281"/>
      <c r="QUV20" s="281"/>
      <c r="QUW20" s="281"/>
      <c r="QUX20" s="281"/>
      <c r="QUY20" s="281"/>
      <c r="QUZ20" s="281"/>
      <c r="QVA20" s="281"/>
      <c r="QVB20" s="281"/>
      <c r="QVC20" s="281"/>
      <c r="QVD20" s="281"/>
      <c r="QVE20" s="281"/>
      <c r="QVF20" s="281"/>
      <c r="QVG20" s="281"/>
      <c r="QVH20" s="281"/>
      <c r="QVI20" s="281"/>
      <c r="QVJ20" s="281"/>
      <c r="QVK20" s="281"/>
      <c r="QVL20" s="281"/>
      <c r="QVM20" s="281"/>
      <c r="QVN20" s="281"/>
      <c r="QVO20" s="281"/>
      <c r="QVP20" s="281"/>
      <c r="QVQ20" s="281"/>
      <c r="QVR20" s="281"/>
      <c r="QVS20" s="281"/>
      <c r="QVT20" s="281"/>
      <c r="QVU20" s="281"/>
      <c r="QVV20" s="281"/>
      <c r="QVW20" s="281"/>
      <c r="QVX20" s="281"/>
      <c r="QVY20" s="281"/>
      <c r="QVZ20" s="281"/>
      <c r="QWA20" s="281"/>
      <c r="QWB20" s="281"/>
      <c r="QWC20" s="281"/>
      <c r="QWD20" s="281"/>
      <c r="QWE20" s="281"/>
      <c r="QWF20" s="281"/>
      <c r="QWG20" s="281"/>
      <c r="QWH20" s="281"/>
      <c r="QWI20" s="281"/>
      <c r="QWJ20" s="281"/>
      <c r="QWK20" s="281"/>
      <c r="QWL20" s="281"/>
      <c r="QWM20" s="281"/>
      <c r="QWN20" s="281"/>
      <c r="QWO20" s="281"/>
      <c r="QWP20" s="281"/>
      <c r="QWQ20" s="281"/>
      <c r="QWR20" s="281"/>
      <c r="QWS20" s="281"/>
      <c r="QWT20" s="281"/>
      <c r="QWU20" s="281"/>
      <c r="QWV20" s="281"/>
      <c r="QWW20" s="281"/>
      <c r="QWX20" s="281"/>
      <c r="QWY20" s="281"/>
      <c r="QWZ20" s="281"/>
      <c r="QXA20" s="281"/>
      <c r="QXB20" s="281"/>
      <c r="QXC20" s="281"/>
      <c r="QXD20" s="281"/>
      <c r="QXE20" s="281"/>
      <c r="QXF20" s="281"/>
      <c r="QXG20" s="281"/>
      <c r="QXH20" s="281"/>
      <c r="QXI20" s="281"/>
      <c r="QXJ20" s="281"/>
      <c r="QXK20" s="281"/>
      <c r="QXL20" s="281"/>
      <c r="QXM20" s="281"/>
      <c r="QXN20" s="281"/>
      <c r="QXO20" s="281"/>
      <c r="QXP20" s="281"/>
      <c r="QXQ20" s="281"/>
      <c r="QXR20" s="281"/>
      <c r="QXS20" s="281"/>
      <c r="QXT20" s="281"/>
      <c r="QXU20" s="281"/>
      <c r="QXV20" s="281"/>
      <c r="QXW20" s="281"/>
      <c r="QXX20" s="281"/>
      <c r="QXY20" s="281"/>
      <c r="QXZ20" s="281"/>
      <c r="QYA20" s="281"/>
      <c r="QYB20" s="281"/>
      <c r="QYC20" s="281"/>
      <c r="QYD20" s="281"/>
      <c r="QYE20" s="281"/>
      <c r="QYF20" s="281"/>
      <c r="QYG20" s="281"/>
      <c r="QYH20" s="281"/>
      <c r="QYI20" s="281"/>
      <c r="QYJ20" s="281"/>
      <c r="QYK20" s="281"/>
      <c r="QYL20" s="281"/>
      <c r="QYM20" s="281"/>
      <c r="QYN20" s="281"/>
      <c r="QYO20" s="281"/>
      <c r="QYP20" s="281"/>
      <c r="QYQ20" s="281"/>
      <c r="QYR20" s="281"/>
      <c r="QYS20" s="281"/>
      <c r="QYT20" s="281"/>
      <c r="QYU20" s="281"/>
      <c r="QYV20" s="281"/>
      <c r="QYW20" s="281"/>
      <c r="QYX20" s="281"/>
      <c r="QYY20" s="281"/>
      <c r="QYZ20" s="281"/>
      <c r="QZA20" s="281"/>
      <c r="QZB20" s="281"/>
      <c r="QZC20" s="281"/>
      <c r="QZD20" s="281"/>
      <c r="QZE20" s="281"/>
      <c r="QZF20" s="281"/>
      <c r="QZG20" s="281"/>
      <c r="QZH20" s="281"/>
      <c r="QZI20" s="281"/>
      <c r="QZJ20" s="281"/>
      <c r="QZK20" s="281"/>
      <c r="QZL20" s="281"/>
      <c r="QZM20" s="281"/>
      <c r="QZN20" s="281"/>
      <c r="QZO20" s="281"/>
      <c r="QZP20" s="281"/>
      <c r="QZQ20" s="281"/>
      <c r="QZR20" s="281"/>
      <c r="QZS20" s="281"/>
      <c r="QZT20" s="281"/>
      <c r="QZU20" s="281"/>
      <c r="QZV20" s="281"/>
      <c r="QZW20" s="281"/>
      <c r="QZX20" s="281"/>
      <c r="QZY20" s="281"/>
      <c r="QZZ20" s="281"/>
      <c r="RAA20" s="281"/>
      <c r="RAB20" s="281"/>
      <c r="RAC20" s="281"/>
      <c r="RAD20" s="281"/>
      <c r="RAE20" s="281"/>
      <c r="RAF20" s="281"/>
      <c r="RAG20" s="281"/>
      <c r="RAH20" s="281"/>
      <c r="RAI20" s="281"/>
      <c r="RAJ20" s="281"/>
      <c r="RAK20" s="281"/>
      <c r="RAL20" s="281"/>
      <c r="RAM20" s="281"/>
      <c r="RAN20" s="281"/>
      <c r="RAO20" s="281"/>
      <c r="RAP20" s="281"/>
      <c r="RAQ20" s="281"/>
      <c r="RAR20" s="281"/>
      <c r="RAS20" s="281"/>
      <c r="RAT20" s="281"/>
      <c r="RAU20" s="281"/>
      <c r="RAV20" s="281"/>
      <c r="RAW20" s="281"/>
      <c r="RAX20" s="281"/>
      <c r="RAY20" s="281"/>
      <c r="RAZ20" s="281"/>
      <c r="RBA20" s="281"/>
      <c r="RBB20" s="281"/>
      <c r="RBC20" s="281"/>
      <c r="RBD20" s="281"/>
      <c r="RBE20" s="281"/>
      <c r="RBF20" s="281"/>
      <c r="RBG20" s="281"/>
      <c r="RBH20" s="281"/>
      <c r="RBI20" s="281"/>
      <c r="RBJ20" s="281"/>
      <c r="RBK20" s="281"/>
      <c r="RBL20" s="281"/>
      <c r="RBM20" s="281"/>
      <c r="RBN20" s="281"/>
      <c r="RBO20" s="281"/>
      <c r="RBP20" s="281"/>
      <c r="RBQ20" s="281"/>
      <c r="RBR20" s="281"/>
      <c r="RBS20" s="281"/>
      <c r="RBT20" s="281"/>
      <c r="RBU20" s="281"/>
      <c r="RBV20" s="281"/>
      <c r="RBW20" s="281"/>
      <c r="RBX20" s="281"/>
      <c r="RBY20" s="281"/>
      <c r="RBZ20" s="281"/>
      <c r="RCA20" s="281"/>
      <c r="RCB20" s="281"/>
      <c r="RCC20" s="281"/>
      <c r="RCD20" s="281"/>
      <c r="RCE20" s="281"/>
      <c r="RCF20" s="281"/>
      <c r="RCG20" s="281"/>
      <c r="RCH20" s="281"/>
      <c r="RCI20" s="281"/>
      <c r="RCJ20" s="281"/>
      <c r="RCK20" s="281"/>
      <c r="RCL20" s="281"/>
      <c r="RCM20" s="281"/>
      <c r="RCN20" s="281"/>
      <c r="RCO20" s="281"/>
      <c r="RCP20" s="281"/>
      <c r="RCQ20" s="281"/>
      <c r="RCR20" s="281"/>
      <c r="RCS20" s="281"/>
      <c r="RCT20" s="281"/>
      <c r="RCU20" s="281"/>
      <c r="RCV20" s="281"/>
      <c r="RCW20" s="281"/>
      <c r="RCX20" s="281"/>
      <c r="RCY20" s="281"/>
      <c r="RCZ20" s="281"/>
      <c r="RDA20" s="281"/>
      <c r="RDB20" s="281"/>
      <c r="RDC20" s="281"/>
      <c r="RDD20" s="281"/>
      <c r="RDE20" s="281"/>
      <c r="RDF20" s="281"/>
      <c r="RDG20" s="281"/>
      <c r="RDH20" s="281"/>
      <c r="RDI20" s="281"/>
      <c r="RDJ20" s="281"/>
      <c r="RDK20" s="281"/>
      <c r="RDL20" s="281"/>
      <c r="RDM20" s="281"/>
      <c r="RDN20" s="281"/>
      <c r="RDO20" s="281"/>
      <c r="RDP20" s="281"/>
      <c r="RDQ20" s="281"/>
      <c r="RDR20" s="281"/>
      <c r="RDS20" s="281"/>
      <c r="RDT20" s="281"/>
      <c r="RDU20" s="281"/>
      <c r="RDV20" s="281"/>
      <c r="RDW20" s="281"/>
      <c r="RDX20" s="281"/>
      <c r="RDY20" s="281"/>
      <c r="RDZ20" s="281"/>
      <c r="REA20" s="281"/>
      <c r="REB20" s="281"/>
      <c r="REC20" s="281"/>
      <c r="RED20" s="281"/>
      <c r="REE20" s="281"/>
      <c r="REF20" s="281"/>
      <c r="REG20" s="281"/>
      <c r="REH20" s="281"/>
      <c r="REI20" s="281"/>
      <c r="REJ20" s="281"/>
      <c r="REK20" s="281"/>
      <c r="REL20" s="281"/>
      <c r="REM20" s="281"/>
      <c r="REN20" s="281"/>
      <c r="REO20" s="281"/>
      <c r="REP20" s="281"/>
      <c r="REQ20" s="281"/>
      <c r="RER20" s="281"/>
      <c r="RES20" s="281"/>
      <c r="RET20" s="281"/>
      <c r="REU20" s="281"/>
      <c r="REV20" s="281"/>
      <c r="REW20" s="281"/>
      <c r="REX20" s="281"/>
      <c r="REY20" s="281"/>
      <c r="REZ20" s="281"/>
      <c r="RFA20" s="281"/>
      <c r="RFB20" s="281"/>
      <c r="RFC20" s="281"/>
      <c r="RFD20" s="281"/>
      <c r="RFE20" s="281"/>
      <c r="RFF20" s="281"/>
      <c r="RFG20" s="281"/>
      <c r="RFH20" s="281"/>
      <c r="RFI20" s="281"/>
      <c r="RFJ20" s="281"/>
      <c r="RFK20" s="281"/>
      <c r="RFL20" s="281"/>
      <c r="RFM20" s="281"/>
      <c r="RFN20" s="281"/>
      <c r="RFO20" s="281"/>
      <c r="RFP20" s="281"/>
      <c r="RFQ20" s="281"/>
      <c r="RFR20" s="281"/>
      <c r="RFS20" s="281"/>
      <c r="RFT20" s="281"/>
      <c r="RFU20" s="281"/>
      <c r="RFV20" s="281"/>
      <c r="RFW20" s="281"/>
      <c r="RFX20" s="281"/>
      <c r="RFY20" s="281"/>
      <c r="RFZ20" s="281"/>
      <c r="RGA20" s="281"/>
      <c r="RGB20" s="281"/>
      <c r="RGC20" s="281"/>
      <c r="RGD20" s="281"/>
      <c r="RGE20" s="281"/>
      <c r="RGF20" s="281"/>
      <c r="RGG20" s="281"/>
      <c r="RGH20" s="281"/>
      <c r="RGI20" s="281"/>
      <c r="RGJ20" s="281"/>
      <c r="RGK20" s="281"/>
      <c r="RGL20" s="281"/>
      <c r="RGM20" s="281"/>
      <c r="RGN20" s="281"/>
      <c r="RGO20" s="281"/>
      <c r="RGP20" s="281"/>
      <c r="RGQ20" s="281"/>
      <c r="RGR20" s="281"/>
      <c r="RGS20" s="281"/>
      <c r="RGT20" s="281"/>
      <c r="RGU20" s="281"/>
      <c r="RGV20" s="281"/>
      <c r="RGW20" s="281"/>
      <c r="RGX20" s="281"/>
      <c r="RGY20" s="281"/>
      <c r="RGZ20" s="281"/>
      <c r="RHA20" s="281"/>
      <c r="RHB20" s="281"/>
      <c r="RHC20" s="281"/>
      <c r="RHD20" s="281"/>
      <c r="RHE20" s="281"/>
      <c r="RHF20" s="281"/>
      <c r="RHG20" s="281"/>
      <c r="RHH20" s="281"/>
      <c r="RHI20" s="281"/>
      <c r="RHJ20" s="281"/>
      <c r="RHK20" s="281"/>
      <c r="RHL20" s="281"/>
      <c r="RHM20" s="281"/>
      <c r="RHN20" s="281"/>
      <c r="RHO20" s="281"/>
      <c r="RHP20" s="281"/>
      <c r="RHQ20" s="281"/>
      <c r="RHR20" s="281"/>
      <c r="RHS20" s="281"/>
      <c r="RHT20" s="281"/>
      <c r="RHU20" s="281"/>
      <c r="RHV20" s="281"/>
      <c r="RHW20" s="281"/>
      <c r="RHX20" s="281"/>
      <c r="RHY20" s="281"/>
      <c r="RHZ20" s="281"/>
      <c r="RIA20" s="281"/>
      <c r="RIB20" s="281"/>
      <c r="RIC20" s="281"/>
      <c r="RID20" s="281"/>
      <c r="RIE20" s="281"/>
      <c r="RIF20" s="281"/>
      <c r="RIG20" s="281"/>
      <c r="RIH20" s="281"/>
      <c r="RII20" s="281"/>
      <c r="RIJ20" s="281"/>
      <c r="RIK20" s="281"/>
      <c r="RIL20" s="281"/>
      <c r="RIM20" s="281"/>
      <c r="RIN20" s="281"/>
      <c r="RIO20" s="281"/>
      <c r="RIP20" s="281"/>
      <c r="RIQ20" s="281"/>
      <c r="RIR20" s="281"/>
      <c r="RIS20" s="281"/>
      <c r="RIT20" s="281"/>
      <c r="RIU20" s="281"/>
      <c r="RIV20" s="281"/>
      <c r="RIW20" s="281"/>
      <c r="RIX20" s="281"/>
      <c r="RIY20" s="281"/>
      <c r="RIZ20" s="281"/>
      <c r="RJA20" s="281"/>
      <c r="RJB20" s="281"/>
      <c r="RJC20" s="281"/>
      <c r="RJD20" s="281"/>
      <c r="RJE20" s="281"/>
      <c r="RJF20" s="281"/>
      <c r="RJG20" s="281"/>
      <c r="RJH20" s="281"/>
      <c r="RJI20" s="281"/>
      <c r="RJJ20" s="281"/>
      <c r="RJK20" s="281"/>
      <c r="RJL20" s="281"/>
      <c r="RJM20" s="281"/>
      <c r="RJN20" s="281"/>
      <c r="RJO20" s="281"/>
      <c r="RJP20" s="281"/>
      <c r="RJQ20" s="281"/>
      <c r="RJR20" s="281"/>
      <c r="RJS20" s="281"/>
      <c r="RJT20" s="281"/>
      <c r="RJU20" s="281"/>
      <c r="RJV20" s="281"/>
      <c r="RJW20" s="281"/>
      <c r="RJX20" s="281"/>
      <c r="RJY20" s="281"/>
      <c r="RJZ20" s="281"/>
      <c r="RKA20" s="281"/>
      <c r="RKB20" s="281"/>
      <c r="RKC20" s="281"/>
      <c r="RKD20" s="281"/>
      <c r="RKE20" s="281"/>
      <c r="RKF20" s="281"/>
      <c r="RKG20" s="281"/>
      <c r="RKH20" s="281"/>
      <c r="RKI20" s="281"/>
      <c r="RKJ20" s="281"/>
      <c r="RKK20" s="281"/>
      <c r="RKL20" s="281"/>
      <c r="RKM20" s="281"/>
      <c r="RKN20" s="281"/>
      <c r="RKO20" s="281"/>
      <c r="RKP20" s="281"/>
      <c r="RKQ20" s="281"/>
      <c r="RKR20" s="281"/>
      <c r="RKS20" s="281"/>
      <c r="RKT20" s="281"/>
      <c r="RKU20" s="281"/>
      <c r="RKV20" s="281"/>
      <c r="RKW20" s="281"/>
      <c r="RKX20" s="281"/>
      <c r="RKY20" s="281"/>
      <c r="RKZ20" s="281"/>
      <c r="RLA20" s="281"/>
      <c r="RLB20" s="281"/>
      <c r="RLC20" s="281"/>
      <c r="RLD20" s="281"/>
      <c r="RLE20" s="281"/>
      <c r="RLF20" s="281"/>
      <c r="RLG20" s="281"/>
      <c r="RLH20" s="281"/>
      <c r="RLI20" s="281"/>
      <c r="RLJ20" s="281"/>
      <c r="RLK20" s="281"/>
      <c r="RLL20" s="281"/>
      <c r="RLM20" s="281"/>
      <c r="RLN20" s="281"/>
      <c r="RLO20" s="281"/>
      <c r="RLP20" s="281"/>
      <c r="RLQ20" s="281"/>
      <c r="RLR20" s="281"/>
      <c r="RLS20" s="281"/>
      <c r="RLT20" s="281"/>
      <c r="RLU20" s="281"/>
      <c r="RLV20" s="281"/>
      <c r="RLW20" s="281"/>
      <c r="RLX20" s="281"/>
      <c r="RLY20" s="281"/>
      <c r="RLZ20" s="281"/>
      <c r="RMA20" s="281"/>
      <c r="RMB20" s="281"/>
      <c r="RMC20" s="281"/>
      <c r="RMD20" s="281"/>
      <c r="RME20" s="281"/>
      <c r="RMF20" s="281"/>
      <c r="RMG20" s="281"/>
      <c r="RMH20" s="281"/>
      <c r="RMI20" s="281"/>
      <c r="RMJ20" s="281"/>
      <c r="RMK20" s="281"/>
      <c r="RML20" s="281"/>
      <c r="RMM20" s="281"/>
      <c r="RMN20" s="281"/>
      <c r="RMO20" s="281"/>
      <c r="RMP20" s="281"/>
      <c r="RMQ20" s="281"/>
      <c r="RMR20" s="281"/>
      <c r="RMS20" s="281"/>
      <c r="RMT20" s="281"/>
      <c r="RMU20" s="281"/>
      <c r="RMV20" s="281"/>
      <c r="RMW20" s="281"/>
      <c r="RMX20" s="281"/>
      <c r="RMY20" s="281"/>
      <c r="RMZ20" s="281"/>
      <c r="RNA20" s="281"/>
      <c r="RNB20" s="281"/>
      <c r="RNC20" s="281"/>
      <c r="RND20" s="281"/>
      <c r="RNE20" s="281"/>
      <c r="RNF20" s="281"/>
      <c r="RNG20" s="281"/>
      <c r="RNH20" s="281"/>
      <c r="RNI20" s="281"/>
      <c r="RNJ20" s="281"/>
      <c r="RNK20" s="281"/>
      <c r="RNL20" s="281"/>
      <c r="RNM20" s="281"/>
      <c r="RNN20" s="281"/>
      <c r="RNO20" s="281"/>
      <c r="RNP20" s="281"/>
      <c r="RNQ20" s="281"/>
      <c r="RNR20" s="281"/>
      <c r="RNS20" s="281"/>
      <c r="RNT20" s="281"/>
      <c r="RNU20" s="281"/>
      <c r="RNV20" s="281"/>
      <c r="RNW20" s="281"/>
      <c r="RNX20" s="281"/>
      <c r="RNY20" s="281"/>
      <c r="RNZ20" s="281"/>
      <c r="ROA20" s="281"/>
      <c r="ROB20" s="281"/>
      <c r="ROC20" s="281"/>
      <c r="ROD20" s="281"/>
      <c r="ROE20" s="281"/>
      <c r="ROF20" s="281"/>
      <c r="ROG20" s="281"/>
      <c r="ROH20" s="281"/>
      <c r="ROI20" s="281"/>
      <c r="ROJ20" s="281"/>
      <c r="ROK20" s="281"/>
      <c r="ROL20" s="281"/>
      <c r="ROM20" s="281"/>
      <c r="RON20" s="281"/>
      <c r="ROO20" s="281"/>
      <c r="ROP20" s="281"/>
      <c r="ROQ20" s="281"/>
      <c r="ROR20" s="281"/>
      <c r="ROS20" s="281"/>
      <c r="ROT20" s="281"/>
      <c r="ROU20" s="281"/>
      <c r="ROV20" s="281"/>
      <c r="ROW20" s="281"/>
      <c r="ROX20" s="281"/>
      <c r="ROY20" s="281"/>
      <c r="ROZ20" s="281"/>
      <c r="RPA20" s="281"/>
      <c r="RPB20" s="281"/>
      <c r="RPC20" s="281"/>
      <c r="RPD20" s="281"/>
      <c r="RPE20" s="281"/>
      <c r="RPF20" s="281"/>
      <c r="RPG20" s="281"/>
      <c r="RPH20" s="281"/>
      <c r="RPI20" s="281"/>
      <c r="RPJ20" s="281"/>
      <c r="RPK20" s="281"/>
      <c r="RPL20" s="281"/>
      <c r="RPM20" s="281"/>
      <c r="RPN20" s="281"/>
      <c r="RPO20" s="281"/>
      <c r="RPP20" s="281"/>
      <c r="RPQ20" s="281"/>
      <c r="RPR20" s="281"/>
      <c r="RPS20" s="281"/>
      <c r="RPT20" s="281"/>
      <c r="RPU20" s="281"/>
      <c r="RPV20" s="281"/>
      <c r="RPW20" s="281"/>
      <c r="RPX20" s="281"/>
      <c r="RPY20" s="281"/>
      <c r="RPZ20" s="281"/>
      <c r="RQA20" s="281"/>
      <c r="RQB20" s="281"/>
      <c r="RQC20" s="281"/>
      <c r="RQD20" s="281"/>
      <c r="RQE20" s="281"/>
      <c r="RQF20" s="281"/>
      <c r="RQG20" s="281"/>
      <c r="RQH20" s="281"/>
      <c r="RQI20" s="281"/>
      <c r="RQJ20" s="281"/>
      <c r="RQK20" s="281"/>
      <c r="RQL20" s="281"/>
      <c r="RQM20" s="281"/>
      <c r="RQN20" s="281"/>
      <c r="RQO20" s="281"/>
      <c r="RQP20" s="281"/>
      <c r="RQQ20" s="281"/>
      <c r="RQR20" s="281"/>
      <c r="RQS20" s="281"/>
      <c r="RQT20" s="281"/>
      <c r="RQU20" s="281"/>
      <c r="RQV20" s="281"/>
      <c r="RQW20" s="281"/>
      <c r="RQX20" s="281"/>
      <c r="RQY20" s="281"/>
      <c r="RQZ20" s="281"/>
      <c r="RRA20" s="281"/>
      <c r="RRB20" s="281"/>
      <c r="RRC20" s="281"/>
      <c r="RRD20" s="281"/>
      <c r="RRE20" s="281"/>
      <c r="RRF20" s="281"/>
      <c r="RRG20" s="281"/>
      <c r="RRH20" s="281"/>
      <c r="RRI20" s="281"/>
      <c r="RRJ20" s="281"/>
      <c r="RRK20" s="281"/>
      <c r="RRL20" s="281"/>
      <c r="RRM20" s="281"/>
      <c r="RRN20" s="281"/>
      <c r="RRO20" s="281"/>
      <c r="RRP20" s="281"/>
      <c r="RRQ20" s="281"/>
      <c r="RRR20" s="281"/>
      <c r="RRS20" s="281"/>
      <c r="RRT20" s="281"/>
      <c r="RRU20" s="281"/>
      <c r="RRV20" s="281"/>
      <c r="RRW20" s="281"/>
      <c r="RRX20" s="281"/>
      <c r="RRY20" s="281"/>
      <c r="RRZ20" s="281"/>
      <c r="RSA20" s="281"/>
      <c r="RSB20" s="281"/>
      <c r="RSC20" s="281"/>
      <c r="RSD20" s="281"/>
      <c r="RSE20" s="281"/>
      <c r="RSF20" s="281"/>
      <c r="RSG20" s="281"/>
      <c r="RSH20" s="281"/>
      <c r="RSI20" s="281"/>
      <c r="RSJ20" s="281"/>
      <c r="RSK20" s="281"/>
      <c r="RSL20" s="281"/>
      <c r="RSM20" s="281"/>
      <c r="RSN20" s="281"/>
      <c r="RSO20" s="281"/>
      <c r="RSP20" s="281"/>
      <c r="RSQ20" s="281"/>
      <c r="RSR20" s="281"/>
      <c r="RSS20" s="281"/>
      <c r="RST20" s="281"/>
      <c r="RSU20" s="281"/>
      <c r="RSV20" s="281"/>
      <c r="RSW20" s="281"/>
      <c r="RSX20" s="281"/>
      <c r="RSY20" s="281"/>
      <c r="RSZ20" s="281"/>
      <c r="RTA20" s="281"/>
      <c r="RTB20" s="281"/>
      <c r="RTC20" s="281"/>
      <c r="RTD20" s="281"/>
      <c r="RTE20" s="281"/>
      <c r="RTF20" s="281"/>
      <c r="RTG20" s="281"/>
      <c r="RTH20" s="281"/>
      <c r="RTI20" s="281"/>
      <c r="RTJ20" s="281"/>
      <c r="RTK20" s="281"/>
      <c r="RTL20" s="281"/>
      <c r="RTM20" s="281"/>
      <c r="RTN20" s="281"/>
      <c r="RTO20" s="281"/>
      <c r="RTP20" s="281"/>
      <c r="RTQ20" s="281"/>
      <c r="RTR20" s="281"/>
      <c r="RTS20" s="281"/>
      <c r="RTT20" s="281"/>
      <c r="RTU20" s="281"/>
      <c r="RTV20" s="281"/>
      <c r="RTW20" s="281"/>
      <c r="RTX20" s="281"/>
      <c r="RTY20" s="281"/>
      <c r="RTZ20" s="281"/>
      <c r="RUA20" s="281"/>
      <c r="RUB20" s="281"/>
      <c r="RUC20" s="281"/>
      <c r="RUD20" s="281"/>
      <c r="RUE20" s="281"/>
      <c r="RUF20" s="281"/>
      <c r="RUG20" s="281"/>
      <c r="RUH20" s="281"/>
      <c r="RUI20" s="281"/>
      <c r="RUJ20" s="281"/>
      <c r="RUK20" s="281"/>
      <c r="RUL20" s="281"/>
      <c r="RUM20" s="281"/>
      <c r="RUN20" s="281"/>
      <c r="RUO20" s="281"/>
      <c r="RUP20" s="281"/>
      <c r="RUQ20" s="281"/>
      <c r="RUR20" s="281"/>
      <c r="RUS20" s="281"/>
      <c r="RUT20" s="281"/>
      <c r="RUU20" s="281"/>
      <c r="RUV20" s="281"/>
      <c r="RUW20" s="281"/>
      <c r="RUX20" s="281"/>
      <c r="RUY20" s="281"/>
      <c r="RUZ20" s="281"/>
      <c r="RVA20" s="281"/>
      <c r="RVB20" s="281"/>
      <c r="RVC20" s="281"/>
      <c r="RVD20" s="281"/>
      <c r="RVE20" s="281"/>
      <c r="RVF20" s="281"/>
      <c r="RVG20" s="281"/>
      <c r="RVH20" s="281"/>
      <c r="RVI20" s="281"/>
      <c r="RVJ20" s="281"/>
      <c r="RVK20" s="281"/>
      <c r="RVL20" s="281"/>
      <c r="RVM20" s="281"/>
      <c r="RVN20" s="281"/>
      <c r="RVO20" s="281"/>
      <c r="RVP20" s="281"/>
      <c r="RVQ20" s="281"/>
      <c r="RVR20" s="281"/>
      <c r="RVS20" s="281"/>
      <c r="RVT20" s="281"/>
      <c r="RVU20" s="281"/>
      <c r="RVV20" s="281"/>
      <c r="RVW20" s="281"/>
      <c r="RVX20" s="281"/>
      <c r="RVY20" s="281"/>
      <c r="RVZ20" s="281"/>
      <c r="RWA20" s="281"/>
      <c r="RWB20" s="281"/>
      <c r="RWC20" s="281"/>
      <c r="RWD20" s="281"/>
      <c r="RWE20" s="281"/>
      <c r="RWF20" s="281"/>
      <c r="RWG20" s="281"/>
      <c r="RWH20" s="281"/>
      <c r="RWI20" s="281"/>
      <c r="RWJ20" s="281"/>
      <c r="RWK20" s="281"/>
      <c r="RWL20" s="281"/>
      <c r="RWM20" s="281"/>
      <c r="RWN20" s="281"/>
      <c r="RWO20" s="281"/>
      <c r="RWP20" s="281"/>
      <c r="RWQ20" s="281"/>
      <c r="RWR20" s="281"/>
      <c r="RWS20" s="281"/>
      <c r="RWT20" s="281"/>
      <c r="RWU20" s="281"/>
      <c r="RWV20" s="281"/>
      <c r="RWW20" s="281"/>
      <c r="RWX20" s="281"/>
      <c r="RWY20" s="281"/>
      <c r="RWZ20" s="281"/>
      <c r="RXA20" s="281"/>
      <c r="RXB20" s="281"/>
      <c r="RXC20" s="281"/>
      <c r="RXD20" s="281"/>
      <c r="RXE20" s="281"/>
      <c r="RXF20" s="281"/>
      <c r="RXG20" s="281"/>
      <c r="RXH20" s="281"/>
      <c r="RXI20" s="281"/>
      <c r="RXJ20" s="281"/>
      <c r="RXK20" s="281"/>
      <c r="RXL20" s="281"/>
      <c r="RXM20" s="281"/>
      <c r="RXN20" s="281"/>
      <c r="RXO20" s="281"/>
      <c r="RXP20" s="281"/>
      <c r="RXQ20" s="281"/>
      <c r="RXR20" s="281"/>
      <c r="RXS20" s="281"/>
      <c r="RXT20" s="281"/>
      <c r="RXU20" s="281"/>
      <c r="RXV20" s="281"/>
      <c r="RXW20" s="281"/>
      <c r="RXX20" s="281"/>
      <c r="RXY20" s="281"/>
      <c r="RXZ20" s="281"/>
      <c r="RYA20" s="281"/>
      <c r="RYB20" s="281"/>
      <c r="RYC20" s="281"/>
      <c r="RYD20" s="281"/>
      <c r="RYE20" s="281"/>
      <c r="RYF20" s="281"/>
      <c r="RYG20" s="281"/>
      <c r="RYH20" s="281"/>
      <c r="RYI20" s="281"/>
      <c r="RYJ20" s="281"/>
      <c r="RYK20" s="281"/>
      <c r="RYL20" s="281"/>
      <c r="RYM20" s="281"/>
      <c r="RYN20" s="281"/>
      <c r="RYO20" s="281"/>
      <c r="RYP20" s="281"/>
      <c r="RYQ20" s="281"/>
      <c r="RYR20" s="281"/>
      <c r="RYS20" s="281"/>
      <c r="RYT20" s="281"/>
      <c r="RYU20" s="281"/>
      <c r="RYV20" s="281"/>
      <c r="RYW20" s="281"/>
      <c r="RYX20" s="281"/>
      <c r="RYY20" s="281"/>
      <c r="RYZ20" s="281"/>
      <c r="RZA20" s="281"/>
      <c r="RZB20" s="281"/>
      <c r="RZC20" s="281"/>
      <c r="RZD20" s="281"/>
      <c r="RZE20" s="281"/>
      <c r="RZF20" s="281"/>
      <c r="RZG20" s="281"/>
      <c r="RZH20" s="281"/>
      <c r="RZI20" s="281"/>
      <c r="RZJ20" s="281"/>
      <c r="RZK20" s="281"/>
      <c r="RZL20" s="281"/>
      <c r="RZM20" s="281"/>
      <c r="RZN20" s="281"/>
      <c r="RZO20" s="281"/>
      <c r="RZP20" s="281"/>
      <c r="RZQ20" s="281"/>
      <c r="RZR20" s="281"/>
      <c r="RZS20" s="281"/>
      <c r="RZT20" s="281"/>
      <c r="RZU20" s="281"/>
      <c r="RZV20" s="281"/>
      <c r="RZW20" s="281"/>
      <c r="RZX20" s="281"/>
      <c r="RZY20" s="281"/>
      <c r="RZZ20" s="281"/>
      <c r="SAA20" s="281"/>
      <c r="SAB20" s="281"/>
      <c r="SAC20" s="281"/>
      <c r="SAD20" s="281"/>
      <c r="SAE20" s="281"/>
      <c r="SAF20" s="281"/>
      <c r="SAG20" s="281"/>
      <c r="SAH20" s="281"/>
      <c r="SAI20" s="281"/>
      <c r="SAJ20" s="281"/>
      <c r="SAK20" s="281"/>
      <c r="SAL20" s="281"/>
      <c r="SAM20" s="281"/>
      <c r="SAN20" s="281"/>
      <c r="SAO20" s="281"/>
      <c r="SAP20" s="281"/>
      <c r="SAQ20" s="281"/>
      <c r="SAR20" s="281"/>
      <c r="SAS20" s="281"/>
      <c r="SAT20" s="281"/>
      <c r="SAU20" s="281"/>
      <c r="SAV20" s="281"/>
      <c r="SAW20" s="281"/>
      <c r="SAX20" s="281"/>
      <c r="SAY20" s="281"/>
      <c r="SAZ20" s="281"/>
      <c r="SBA20" s="281"/>
      <c r="SBB20" s="281"/>
      <c r="SBC20" s="281"/>
      <c r="SBD20" s="281"/>
      <c r="SBE20" s="281"/>
      <c r="SBF20" s="281"/>
      <c r="SBG20" s="281"/>
      <c r="SBH20" s="281"/>
      <c r="SBI20" s="281"/>
      <c r="SBJ20" s="281"/>
      <c r="SBK20" s="281"/>
      <c r="SBL20" s="281"/>
      <c r="SBM20" s="281"/>
      <c r="SBN20" s="281"/>
      <c r="SBO20" s="281"/>
      <c r="SBP20" s="281"/>
      <c r="SBQ20" s="281"/>
      <c r="SBR20" s="281"/>
      <c r="SBS20" s="281"/>
      <c r="SBT20" s="281"/>
      <c r="SBU20" s="281"/>
      <c r="SBV20" s="281"/>
      <c r="SBW20" s="281"/>
      <c r="SBX20" s="281"/>
      <c r="SBY20" s="281"/>
      <c r="SBZ20" s="281"/>
      <c r="SCA20" s="281"/>
      <c r="SCB20" s="281"/>
      <c r="SCC20" s="281"/>
      <c r="SCD20" s="281"/>
      <c r="SCE20" s="281"/>
      <c r="SCF20" s="281"/>
      <c r="SCG20" s="281"/>
      <c r="SCH20" s="281"/>
      <c r="SCI20" s="281"/>
      <c r="SCJ20" s="281"/>
      <c r="SCK20" s="281"/>
      <c r="SCL20" s="281"/>
      <c r="SCM20" s="281"/>
      <c r="SCN20" s="281"/>
      <c r="SCO20" s="281"/>
      <c r="SCP20" s="281"/>
      <c r="SCQ20" s="281"/>
      <c r="SCR20" s="281"/>
      <c r="SCS20" s="281"/>
      <c r="SCT20" s="281"/>
      <c r="SCU20" s="281"/>
      <c r="SCV20" s="281"/>
      <c r="SCW20" s="281"/>
      <c r="SCX20" s="281"/>
      <c r="SCY20" s="281"/>
      <c r="SCZ20" s="281"/>
      <c r="SDA20" s="281"/>
      <c r="SDB20" s="281"/>
      <c r="SDC20" s="281"/>
      <c r="SDD20" s="281"/>
      <c r="SDE20" s="281"/>
      <c r="SDF20" s="281"/>
      <c r="SDG20" s="281"/>
      <c r="SDH20" s="281"/>
      <c r="SDI20" s="281"/>
      <c r="SDJ20" s="281"/>
      <c r="SDK20" s="281"/>
      <c r="SDL20" s="281"/>
      <c r="SDM20" s="281"/>
      <c r="SDN20" s="281"/>
      <c r="SDO20" s="281"/>
      <c r="SDP20" s="281"/>
      <c r="SDQ20" s="281"/>
      <c r="SDR20" s="281"/>
      <c r="SDS20" s="281"/>
      <c r="SDT20" s="281"/>
      <c r="SDU20" s="281"/>
      <c r="SDV20" s="281"/>
      <c r="SDW20" s="281"/>
      <c r="SDX20" s="281"/>
      <c r="SDY20" s="281"/>
      <c r="SDZ20" s="281"/>
      <c r="SEA20" s="281"/>
      <c r="SEB20" s="281"/>
      <c r="SEC20" s="281"/>
      <c r="SED20" s="281"/>
      <c r="SEE20" s="281"/>
      <c r="SEF20" s="281"/>
      <c r="SEG20" s="281"/>
      <c r="SEH20" s="281"/>
      <c r="SEI20" s="281"/>
      <c r="SEJ20" s="281"/>
      <c r="SEK20" s="281"/>
      <c r="SEL20" s="281"/>
      <c r="SEM20" s="281"/>
      <c r="SEN20" s="281"/>
      <c r="SEO20" s="281"/>
      <c r="SEP20" s="281"/>
      <c r="SEQ20" s="281"/>
      <c r="SER20" s="281"/>
      <c r="SES20" s="281"/>
      <c r="SET20" s="281"/>
      <c r="SEU20" s="281"/>
      <c r="SEV20" s="281"/>
      <c r="SEW20" s="281"/>
      <c r="SEX20" s="281"/>
      <c r="SEY20" s="281"/>
      <c r="SEZ20" s="281"/>
      <c r="SFA20" s="281"/>
      <c r="SFB20" s="281"/>
      <c r="SFC20" s="281"/>
      <c r="SFD20" s="281"/>
      <c r="SFE20" s="281"/>
      <c r="SFF20" s="281"/>
      <c r="SFG20" s="281"/>
      <c r="SFH20" s="281"/>
      <c r="SFI20" s="281"/>
      <c r="SFJ20" s="281"/>
      <c r="SFK20" s="281"/>
      <c r="SFL20" s="281"/>
      <c r="SFM20" s="281"/>
      <c r="SFN20" s="281"/>
      <c r="SFO20" s="281"/>
      <c r="SFP20" s="281"/>
      <c r="SFQ20" s="281"/>
      <c r="SFR20" s="281"/>
      <c r="SFS20" s="281"/>
      <c r="SFT20" s="281"/>
      <c r="SFU20" s="281"/>
      <c r="SFV20" s="281"/>
      <c r="SFW20" s="281"/>
      <c r="SFX20" s="281"/>
      <c r="SFY20" s="281"/>
      <c r="SFZ20" s="281"/>
      <c r="SGA20" s="281"/>
      <c r="SGB20" s="281"/>
      <c r="SGC20" s="281"/>
      <c r="SGD20" s="281"/>
      <c r="SGE20" s="281"/>
      <c r="SGF20" s="281"/>
      <c r="SGG20" s="281"/>
      <c r="SGH20" s="281"/>
      <c r="SGI20" s="281"/>
      <c r="SGJ20" s="281"/>
      <c r="SGK20" s="281"/>
      <c r="SGL20" s="281"/>
      <c r="SGM20" s="281"/>
      <c r="SGN20" s="281"/>
      <c r="SGO20" s="281"/>
      <c r="SGP20" s="281"/>
      <c r="SGQ20" s="281"/>
      <c r="SGR20" s="281"/>
      <c r="SGS20" s="281"/>
      <c r="SGT20" s="281"/>
      <c r="SGU20" s="281"/>
      <c r="SGV20" s="281"/>
      <c r="SGW20" s="281"/>
      <c r="SGX20" s="281"/>
      <c r="SGY20" s="281"/>
      <c r="SGZ20" s="281"/>
      <c r="SHA20" s="281"/>
      <c r="SHB20" s="281"/>
      <c r="SHC20" s="281"/>
      <c r="SHD20" s="281"/>
      <c r="SHE20" s="281"/>
      <c r="SHF20" s="281"/>
      <c r="SHG20" s="281"/>
      <c r="SHH20" s="281"/>
      <c r="SHI20" s="281"/>
      <c r="SHJ20" s="281"/>
      <c r="SHK20" s="281"/>
      <c r="SHL20" s="281"/>
      <c r="SHM20" s="281"/>
      <c r="SHN20" s="281"/>
      <c r="SHO20" s="281"/>
      <c r="SHP20" s="281"/>
      <c r="SHQ20" s="281"/>
      <c r="SHR20" s="281"/>
      <c r="SHS20" s="281"/>
      <c r="SHT20" s="281"/>
      <c r="SHU20" s="281"/>
      <c r="SHV20" s="281"/>
      <c r="SHW20" s="281"/>
      <c r="SHX20" s="281"/>
      <c r="SHY20" s="281"/>
      <c r="SHZ20" s="281"/>
      <c r="SIA20" s="281"/>
      <c r="SIB20" s="281"/>
      <c r="SIC20" s="281"/>
      <c r="SID20" s="281"/>
      <c r="SIE20" s="281"/>
      <c r="SIF20" s="281"/>
      <c r="SIG20" s="281"/>
      <c r="SIH20" s="281"/>
      <c r="SII20" s="281"/>
      <c r="SIJ20" s="281"/>
      <c r="SIK20" s="281"/>
      <c r="SIL20" s="281"/>
      <c r="SIM20" s="281"/>
      <c r="SIN20" s="281"/>
      <c r="SIO20" s="281"/>
      <c r="SIP20" s="281"/>
      <c r="SIQ20" s="281"/>
      <c r="SIR20" s="281"/>
      <c r="SIS20" s="281"/>
      <c r="SIT20" s="281"/>
      <c r="SIU20" s="281"/>
      <c r="SIV20" s="281"/>
      <c r="SIW20" s="281"/>
      <c r="SIX20" s="281"/>
      <c r="SIY20" s="281"/>
      <c r="SIZ20" s="281"/>
      <c r="SJA20" s="281"/>
      <c r="SJB20" s="281"/>
      <c r="SJC20" s="281"/>
      <c r="SJD20" s="281"/>
      <c r="SJE20" s="281"/>
      <c r="SJF20" s="281"/>
      <c r="SJG20" s="281"/>
      <c r="SJH20" s="281"/>
      <c r="SJI20" s="281"/>
      <c r="SJJ20" s="281"/>
      <c r="SJK20" s="281"/>
      <c r="SJL20" s="281"/>
      <c r="SJM20" s="281"/>
      <c r="SJN20" s="281"/>
      <c r="SJO20" s="281"/>
      <c r="SJP20" s="281"/>
      <c r="SJQ20" s="281"/>
      <c r="SJR20" s="281"/>
      <c r="SJS20" s="281"/>
      <c r="SJT20" s="281"/>
      <c r="SJU20" s="281"/>
      <c r="SJV20" s="281"/>
      <c r="SJW20" s="281"/>
      <c r="SJX20" s="281"/>
      <c r="SJY20" s="281"/>
      <c r="SJZ20" s="281"/>
      <c r="SKA20" s="281"/>
      <c r="SKB20" s="281"/>
      <c r="SKC20" s="281"/>
      <c r="SKD20" s="281"/>
      <c r="SKE20" s="281"/>
      <c r="SKF20" s="281"/>
      <c r="SKG20" s="281"/>
      <c r="SKH20" s="281"/>
      <c r="SKI20" s="281"/>
      <c r="SKJ20" s="281"/>
      <c r="SKK20" s="281"/>
      <c r="SKL20" s="281"/>
      <c r="SKM20" s="281"/>
      <c r="SKN20" s="281"/>
      <c r="SKO20" s="281"/>
      <c r="SKP20" s="281"/>
      <c r="SKQ20" s="281"/>
      <c r="SKR20" s="281"/>
      <c r="SKS20" s="281"/>
      <c r="SKT20" s="281"/>
      <c r="SKU20" s="281"/>
      <c r="SKV20" s="281"/>
      <c r="SKW20" s="281"/>
      <c r="SKX20" s="281"/>
      <c r="SKY20" s="281"/>
      <c r="SKZ20" s="281"/>
      <c r="SLA20" s="281"/>
      <c r="SLB20" s="281"/>
      <c r="SLC20" s="281"/>
      <c r="SLD20" s="281"/>
      <c r="SLE20" s="281"/>
      <c r="SLF20" s="281"/>
      <c r="SLG20" s="281"/>
      <c r="SLH20" s="281"/>
      <c r="SLI20" s="281"/>
      <c r="SLJ20" s="281"/>
      <c r="SLK20" s="281"/>
      <c r="SLL20" s="281"/>
      <c r="SLM20" s="281"/>
      <c r="SLN20" s="281"/>
      <c r="SLO20" s="281"/>
      <c r="SLP20" s="281"/>
      <c r="SLQ20" s="281"/>
      <c r="SLR20" s="281"/>
      <c r="SLS20" s="281"/>
      <c r="SLT20" s="281"/>
      <c r="SLU20" s="281"/>
      <c r="SLV20" s="281"/>
      <c r="SLW20" s="281"/>
      <c r="SLX20" s="281"/>
      <c r="SLY20" s="281"/>
      <c r="SLZ20" s="281"/>
      <c r="SMA20" s="281"/>
      <c r="SMB20" s="281"/>
      <c r="SMC20" s="281"/>
      <c r="SMD20" s="281"/>
      <c r="SME20" s="281"/>
      <c r="SMF20" s="281"/>
      <c r="SMG20" s="281"/>
      <c r="SMH20" s="281"/>
      <c r="SMI20" s="281"/>
      <c r="SMJ20" s="281"/>
      <c r="SMK20" s="281"/>
      <c r="SML20" s="281"/>
      <c r="SMM20" s="281"/>
      <c r="SMN20" s="281"/>
      <c r="SMO20" s="281"/>
      <c r="SMP20" s="281"/>
      <c r="SMQ20" s="281"/>
      <c r="SMR20" s="281"/>
      <c r="SMS20" s="281"/>
      <c r="SMT20" s="281"/>
      <c r="SMU20" s="281"/>
      <c r="SMV20" s="281"/>
      <c r="SMW20" s="281"/>
      <c r="SMX20" s="281"/>
      <c r="SMY20" s="281"/>
      <c r="SMZ20" s="281"/>
      <c r="SNA20" s="281"/>
      <c r="SNB20" s="281"/>
      <c r="SNC20" s="281"/>
      <c r="SND20" s="281"/>
      <c r="SNE20" s="281"/>
      <c r="SNF20" s="281"/>
      <c r="SNG20" s="281"/>
      <c r="SNH20" s="281"/>
      <c r="SNI20" s="281"/>
      <c r="SNJ20" s="281"/>
      <c r="SNK20" s="281"/>
      <c r="SNL20" s="281"/>
      <c r="SNM20" s="281"/>
      <c r="SNN20" s="281"/>
      <c r="SNO20" s="281"/>
      <c r="SNP20" s="281"/>
      <c r="SNQ20" s="281"/>
      <c r="SNR20" s="281"/>
      <c r="SNS20" s="281"/>
      <c r="SNT20" s="281"/>
      <c r="SNU20" s="281"/>
      <c r="SNV20" s="281"/>
      <c r="SNW20" s="281"/>
      <c r="SNX20" s="281"/>
      <c r="SNY20" s="281"/>
      <c r="SNZ20" s="281"/>
      <c r="SOA20" s="281"/>
      <c r="SOB20" s="281"/>
      <c r="SOC20" s="281"/>
      <c r="SOD20" s="281"/>
      <c r="SOE20" s="281"/>
      <c r="SOF20" s="281"/>
      <c r="SOG20" s="281"/>
      <c r="SOH20" s="281"/>
      <c r="SOI20" s="281"/>
      <c r="SOJ20" s="281"/>
      <c r="SOK20" s="281"/>
      <c r="SOL20" s="281"/>
      <c r="SOM20" s="281"/>
      <c r="SON20" s="281"/>
      <c r="SOO20" s="281"/>
      <c r="SOP20" s="281"/>
      <c r="SOQ20" s="281"/>
      <c r="SOR20" s="281"/>
      <c r="SOS20" s="281"/>
      <c r="SOT20" s="281"/>
      <c r="SOU20" s="281"/>
      <c r="SOV20" s="281"/>
      <c r="SOW20" s="281"/>
      <c r="SOX20" s="281"/>
      <c r="SOY20" s="281"/>
      <c r="SOZ20" s="281"/>
      <c r="SPA20" s="281"/>
      <c r="SPB20" s="281"/>
      <c r="SPC20" s="281"/>
      <c r="SPD20" s="281"/>
      <c r="SPE20" s="281"/>
      <c r="SPF20" s="281"/>
      <c r="SPG20" s="281"/>
      <c r="SPH20" s="281"/>
      <c r="SPI20" s="281"/>
      <c r="SPJ20" s="281"/>
      <c r="SPK20" s="281"/>
      <c r="SPL20" s="281"/>
      <c r="SPM20" s="281"/>
      <c r="SPN20" s="281"/>
      <c r="SPO20" s="281"/>
      <c r="SPP20" s="281"/>
      <c r="SPQ20" s="281"/>
      <c r="SPR20" s="281"/>
      <c r="SPS20" s="281"/>
      <c r="SPT20" s="281"/>
      <c r="SPU20" s="281"/>
      <c r="SPV20" s="281"/>
      <c r="SPW20" s="281"/>
      <c r="SPX20" s="281"/>
      <c r="SPY20" s="281"/>
      <c r="SPZ20" s="281"/>
      <c r="SQA20" s="281"/>
      <c r="SQB20" s="281"/>
      <c r="SQC20" s="281"/>
      <c r="SQD20" s="281"/>
      <c r="SQE20" s="281"/>
      <c r="SQF20" s="281"/>
      <c r="SQG20" s="281"/>
      <c r="SQH20" s="281"/>
      <c r="SQI20" s="281"/>
      <c r="SQJ20" s="281"/>
      <c r="SQK20" s="281"/>
      <c r="SQL20" s="281"/>
      <c r="SQM20" s="281"/>
      <c r="SQN20" s="281"/>
      <c r="SQO20" s="281"/>
      <c r="SQP20" s="281"/>
      <c r="SQQ20" s="281"/>
      <c r="SQR20" s="281"/>
      <c r="SQS20" s="281"/>
      <c r="SQT20" s="281"/>
      <c r="SQU20" s="281"/>
      <c r="SQV20" s="281"/>
      <c r="SQW20" s="281"/>
      <c r="SQX20" s="281"/>
      <c r="SQY20" s="281"/>
      <c r="SQZ20" s="281"/>
      <c r="SRA20" s="281"/>
      <c r="SRB20" s="281"/>
      <c r="SRC20" s="281"/>
      <c r="SRD20" s="281"/>
      <c r="SRE20" s="281"/>
      <c r="SRF20" s="281"/>
      <c r="SRG20" s="281"/>
      <c r="SRH20" s="281"/>
      <c r="SRI20" s="281"/>
      <c r="SRJ20" s="281"/>
      <c r="SRK20" s="281"/>
      <c r="SRL20" s="281"/>
      <c r="SRM20" s="281"/>
      <c r="SRN20" s="281"/>
      <c r="SRO20" s="281"/>
      <c r="SRP20" s="281"/>
      <c r="SRQ20" s="281"/>
      <c r="SRR20" s="281"/>
      <c r="SRS20" s="281"/>
      <c r="SRT20" s="281"/>
      <c r="SRU20" s="281"/>
      <c r="SRV20" s="281"/>
      <c r="SRW20" s="281"/>
      <c r="SRX20" s="281"/>
      <c r="SRY20" s="281"/>
      <c r="SRZ20" s="281"/>
      <c r="SSA20" s="281"/>
      <c r="SSB20" s="281"/>
      <c r="SSC20" s="281"/>
      <c r="SSD20" s="281"/>
      <c r="SSE20" s="281"/>
      <c r="SSF20" s="281"/>
      <c r="SSG20" s="281"/>
      <c r="SSH20" s="281"/>
      <c r="SSI20" s="281"/>
      <c r="SSJ20" s="281"/>
      <c r="SSK20" s="281"/>
      <c r="SSL20" s="281"/>
      <c r="SSM20" s="281"/>
      <c r="SSN20" s="281"/>
      <c r="SSO20" s="281"/>
      <c r="SSP20" s="281"/>
      <c r="SSQ20" s="281"/>
      <c r="SSR20" s="281"/>
      <c r="SSS20" s="281"/>
      <c r="SST20" s="281"/>
      <c r="SSU20" s="281"/>
      <c r="SSV20" s="281"/>
      <c r="SSW20" s="281"/>
      <c r="SSX20" s="281"/>
      <c r="SSY20" s="281"/>
      <c r="SSZ20" s="281"/>
      <c r="STA20" s="281"/>
      <c r="STB20" s="281"/>
      <c r="STC20" s="281"/>
      <c r="STD20" s="281"/>
      <c r="STE20" s="281"/>
      <c r="STF20" s="281"/>
      <c r="STG20" s="281"/>
      <c r="STH20" s="281"/>
      <c r="STI20" s="281"/>
      <c r="STJ20" s="281"/>
      <c r="STK20" s="281"/>
      <c r="STL20" s="281"/>
      <c r="STM20" s="281"/>
      <c r="STN20" s="281"/>
      <c r="STO20" s="281"/>
      <c r="STP20" s="281"/>
      <c r="STQ20" s="281"/>
      <c r="STR20" s="281"/>
      <c r="STS20" s="281"/>
      <c r="STT20" s="281"/>
      <c r="STU20" s="281"/>
      <c r="STV20" s="281"/>
      <c r="STW20" s="281"/>
      <c r="STX20" s="281"/>
      <c r="STY20" s="281"/>
      <c r="STZ20" s="281"/>
      <c r="SUA20" s="281"/>
      <c r="SUB20" s="281"/>
      <c r="SUC20" s="281"/>
      <c r="SUD20" s="281"/>
      <c r="SUE20" s="281"/>
      <c r="SUF20" s="281"/>
      <c r="SUG20" s="281"/>
      <c r="SUH20" s="281"/>
      <c r="SUI20" s="281"/>
      <c r="SUJ20" s="281"/>
      <c r="SUK20" s="281"/>
      <c r="SUL20" s="281"/>
      <c r="SUM20" s="281"/>
      <c r="SUN20" s="281"/>
      <c r="SUO20" s="281"/>
      <c r="SUP20" s="281"/>
      <c r="SUQ20" s="281"/>
      <c r="SUR20" s="281"/>
      <c r="SUS20" s="281"/>
      <c r="SUT20" s="281"/>
      <c r="SUU20" s="281"/>
      <c r="SUV20" s="281"/>
      <c r="SUW20" s="281"/>
      <c r="SUX20" s="281"/>
      <c r="SUY20" s="281"/>
      <c r="SUZ20" s="281"/>
      <c r="SVA20" s="281"/>
      <c r="SVB20" s="281"/>
      <c r="SVC20" s="281"/>
      <c r="SVD20" s="281"/>
      <c r="SVE20" s="281"/>
      <c r="SVF20" s="281"/>
      <c r="SVG20" s="281"/>
      <c r="SVH20" s="281"/>
      <c r="SVI20" s="281"/>
      <c r="SVJ20" s="281"/>
      <c r="SVK20" s="281"/>
      <c r="SVL20" s="281"/>
      <c r="SVM20" s="281"/>
      <c r="SVN20" s="281"/>
      <c r="SVO20" s="281"/>
      <c r="SVP20" s="281"/>
      <c r="SVQ20" s="281"/>
      <c r="SVR20" s="281"/>
      <c r="SVS20" s="281"/>
      <c r="SVT20" s="281"/>
      <c r="SVU20" s="281"/>
      <c r="SVV20" s="281"/>
      <c r="SVW20" s="281"/>
      <c r="SVX20" s="281"/>
      <c r="SVY20" s="281"/>
      <c r="SVZ20" s="281"/>
      <c r="SWA20" s="281"/>
      <c r="SWB20" s="281"/>
      <c r="SWC20" s="281"/>
      <c r="SWD20" s="281"/>
      <c r="SWE20" s="281"/>
      <c r="SWF20" s="281"/>
      <c r="SWG20" s="281"/>
      <c r="SWH20" s="281"/>
      <c r="SWI20" s="281"/>
      <c r="SWJ20" s="281"/>
      <c r="SWK20" s="281"/>
      <c r="SWL20" s="281"/>
      <c r="SWM20" s="281"/>
      <c r="SWN20" s="281"/>
      <c r="SWO20" s="281"/>
      <c r="SWP20" s="281"/>
      <c r="SWQ20" s="281"/>
      <c r="SWR20" s="281"/>
      <c r="SWS20" s="281"/>
      <c r="SWT20" s="281"/>
      <c r="SWU20" s="281"/>
      <c r="SWV20" s="281"/>
      <c r="SWW20" s="281"/>
      <c r="SWX20" s="281"/>
      <c r="SWY20" s="281"/>
      <c r="SWZ20" s="281"/>
      <c r="SXA20" s="281"/>
      <c r="SXB20" s="281"/>
      <c r="SXC20" s="281"/>
      <c r="SXD20" s="281"/>
      <c r="SXE20" s="281"/>
      <c r="SXF20" s="281"/>
      <c r="SXG20" s="281"/>
      <c r="SXH20" s="281"/>
      <c r="SXI20" s="281"/>
      <c r="SXJ20" s="281"/>
      <c r="SXK20" s="281"/>
      <c r="SXL20" s="281"/>
      <c r="SXM20" s="281"/>
      <c r="SXN20" s="281"/>
      <c r="SXO20" s="281"/>
      <c r="SXP20" s="281"/>
      <c r="SXQ20" s="281"/>
      <c r="SXR20" s="281"/>
      <c r="SXS20" s="281"/>
      <c r="SXT20" s="281"/>
      <c r="SXU20" s="281"/>
      <c r="SXV20" s="281"/>
      <c r="SXW20" s="281"/>
      <c r="SXX20" s="281"/>
      <c r="SXY20" s="281"/>
      <c r="SXZ20" s="281"/>
      <c r="SYA20" s="281"/>
      <c r="SYB20" s="281"/>
      <c r="SYC20" s="281"/>
      <c r="SYD20" s="281"/>
      <c r="SYE20" s="281"/>
      <c r="SYF20" s="281"/>
      <c r="SYG20" s="281"/>
      <c r="SYH20" s="281"/>
      <c r="SYI20" s="281"/>
      <c r="SYJ20" s="281"/>
      <c r="SYK20" s="281"/>
      <c r="SYL20" s="281"/>
      <c r="SYM20" s="281"/>
      <c r="SYN20" s="281"/>
      <c r="SYO20" s="281"/>
      <c r="SYP20" s="281"/>
      <c r="SYQ20" s="281"/>
      <c r="SYR20" s="281"/>
      <c r="SYS20" s="281"/>
      <c r="SYT20" s="281"/>
      <c r="SYU20" s="281"/>
      <c r="SYV20" s="281"/>
      <c r="SYW20" s="281"/>
      <c r="SYX20" s="281"/>
      <c r="SYY20" s="281"/>
      <c r="SYZ20" s="281"/>
      <c r="SZA20" s="281"/>
      <c r="SZB20" s="281"/>
      <c r="SZC20" s="281"/>
      <c r="SZD20" s="281"/>
      <c r="SZE20" s="281"/>
      <c r="SZF20" s="281"/>
      <c r="SZG20" s="281"/>
      <c r="SZH20" s="281"/>
      <c r="SZI20" s="281"/>
      <c r="SZJ20" s="281"/>
      <c r="SZK20" s="281"/>
      <c r="SZL20" s="281"/>
      <c r="SZM20" s="281"/>
      <c r="SZN20" s="281"/>
      <c r="SZO20" s="281"/>
      <c r="SZP20" s="281"/>
      <c r="SZQ20" s="281"/>
      <c r="SZR20" s="281"/>
      <c r="SZS20" s="281"/>
      <c r="SZT20" s="281"/>
      <c r="SZU20" s="281"/>
      <c r="SZV20" s="281"/>
      <c r="SZW20" s="281"/>
      <c r="SZX20" s="281"/>
      <c r="SZY20" s="281"/>
      <c r="SZZ20" s="281"/>
      <c r="TAA20" s="281"/>
      <c r="TAB20" s="281"/>
      <c r="TAC20" s="281"/>
      <c r="TAD20" s="281"/>
      <c r="TAE20" s="281"/>
      <c r="TAF20" s="281"/>
      <c r="TAG20" s="281"/>
      <c r="TAH20" s="281"/>
      <c r="TAI20" s="281"/>
      <c r="TAJ20" s="281"/>
      <c r="TAK20" s="281"/>
      <c r="TAL20" s="281"/>
      <c r="TAM20" s="281"/>
      <c r="TAN20" s="281"/>
      <c r="TAO20" s="281"/>
      <c r="TAP20" s="281"/>
      <c r="TAQ20" s="281"/>
      <c r="TAR20" s="281"/>
      <c r="TAS20" s="281"/>
      <c r="TAT20" s="281"/>
      <c r="TAU20" s="281"/>
      <c r="TAV20" s="281"/>
      <c r="TAW20" s="281"/>
      <c r="TAX20" s="281"/>
      <c r="TAY20" s="281"/>
      <c r="TAZ20" s="281"/>
      <c r="TBA20" s="281"/>
      <c r="TBB20" s="281"/>
      <c r="TBC20" s="281"/>
      <c r="TBD20" s="281"/>
      <c r="TBE20" s="281"/>
      <c r="TBF20" s="281"/>
      <c r="TBG20" s="281"/>
      <c r="TBH20" s="281"/>
      <c r="TBI20" s="281"/>
      <c r="TBJ20" s="281"/>
      <c r="TBK20" s="281"/>
      <c r="TBL20" s="281"/>
      <c r="TBM20" s="281"/>
      <c r="TBN20" s="281"/>
      <c r="TBO20" s="281"/>
      <c r="TBP20" s="281"/>
      <c r="TBQ20" s="281"/>
      <c r="TBR20" s="281"/>
      <c r="TBS20" s="281"/>
      <c r="TBT20" s="281"/>
      <c r="TBU20" s="281"/>
      <c r="TBV20" s="281"/>
      <c r="TBW20" s="281"/>
      <c r="TBX20" s="281"/>
      <c r="TBY20" s="281"/>
      <c r="TBZ20" s="281"/>
      <c r="TCA20" s="281"/>
      <c r="TCB20" s="281"/>
      <c r="TCC20" s="281"/>
      <c r="TCD20" s="281"/>
      <c r="TCE20" s="281"/>
      <c r="TCF20" s="281"/>
      <c r="TCG20" s="281"/>
      <c r="TCH20" s="281"/>
      <c r="TCI20" s="281"/>
      <c r="TCJ20" s="281"/>
      <c r="TCK20" s="281"/>
      <c r="TCL20" s="281"/>
      <c r="TCM20" s="281"/>
      <c r="TCN20" s="281"/>
      <c r="TCO20" s="281"/>
      <c r="TCP20" s="281"/>
      <c r="TCQ20" s="281"/>
      <c r="TCR20" s="281"/>
      <c r="TCS20" s="281"/>
      <c r="TCT20" s="281"/>
      <c r="TCU20" s="281"/>
      <c r="TCV20" s="281"/>
      <c r="TCW20" s="281"/>
      <c r="TCX20" s="281"/>
      <c r="TCY20" s="281"/>
      <c r="TCZ20" s="281"/>
      <c r="TDA20" s="281"/>
      <c r="TDB20" s="281"/>
      <c r="TDC20" s="281"/>
      <c r="TDD20" s="281"/>
      <c r="TDE20" s="281"/>
      <c r="TDF20" s="281"/>
      <c r="TDG20" s="281"/>
      <c r="TDH20" s="281"/>
      <c r="TDI20" s="281"/>
      <c r="TDJ20" s="281"/>
      <c r="TDK20" s="281"/>
      <c r="TDL20" s="281"/>
      <c r="TDM20" s="281"/>
      <c r="TDN20" s="281"/>
      <c r="TDO20" s="281"/>
      <c r="TDP20" s="281"/>
      <c r="TDQ20" s="281"/>
      <c r="TDR20" s="281"/>
      <c r="TDS20" s="281"/>
      <c r="TDT20" s="281"/>
      <c r="TDU20" s="281"/>
      <c r="TDV20" s="281"/>
      <c r="TDW20" s="281"/>
      <c r="TDX20" s="281"/>
      <c r="TDY20" s="281"/>
      <c r="TDZ20" s="281"/>
      <c r="TEA20" s="281"/>
      <c r="TEB20" s="281"/>
      <c r="TEC20" s="281"/>
      <c r="TED20" s="281"/>
      <c r="TEE20" s="281"/>
      <c r="TEF20" s="281"/>
      <c r="TEG20" s="281"/>
      <c r="TEH20" s="281"/>
      <c r="TEI20" s="281"/>
      <c r="TEJ20" s="281"/>
      <c r="TEK20" s="281"/>
      <c r="TEL20" s="281"/>
      <c r="TEM20" s="281"/>
      <c r="TEN20" s="281"/>
      <c r="TEO20" s="281"/>
      <c r="TEP20" s="281"/>
      <c r="TEQ20" s="281"/>
      <c r="TER20" s="281"/>
      <c r="TES20" s="281"/>
      <c r="TET20" s="281"/>
      <c r="TEU20" s="281"/>
      <c r="TEV20" s="281"/>
      <c r="TEW20" s="281"/>
      <c r="TEX20" s="281"/>
      <c r="TEY20" s="281"/>
      <c r="TEZ20" s="281"/>
      <c r="TFA20" s="281"/>
      <c r="TFB20" s="281"/>
      <c r="TFC20" s="281"/>
      <c r="TFD20" s="281"/>
      <c r="TFE20" s="281"/>
      <c r="TFF20" s="281"/>
      <c r="TFG20" s="281"/>
      <c r="TFH20" s="281"/>
      <c r="TFI20" s="281"/>
      <c r="TFJ20" s="281"/>
      <c r="TFK20" s="281"/>
      <c r="TFL20" s="281"/>
      <c r="TFM20" s="281"/>
      <c r="TFN20" s="281"/>
      <c r="TFO20" s="281"/>
      <c r="TFP20" s="281"/>
      <c r="TFQ20" s="281"/>
      <c r="TFR20" s="281"/>
      <c r="TFS20" s="281"/>
      <c r="TFT20" s="281"/>
      <c r="TFU20" s="281"/>
      <c r="TFV20" s="281"/>
      <c r="TFW20" s="281"/>
      <c r="TFX20" s="281"/>
      <c r="TFY20" s="281"/>
      <c r="TFZ20" s="281"/>
      <c r="TGA20" s="281"/>
      <c r="TGB20" s="281"/>
      <c r="TGC20" s="281"/>
      <c r="TGD20" s="281"/>
      <c r="TGE20" s="281"/>
      <c r="TGF20" s="281"/>
      <c r="TGG20" s="281"/>
      <c r="TGH20" s="281"/>
      <c r="TGI20" s="281"/>
      <c r="TGJ20" s="281"/>
      <c r="TGK20" s="281"/>
      <c r="TGL20" s="281"/>
      <c r="TGM20" s="281"/>
      <c r="TGN20" s="281"/>
      <c r="TGO20" s="281"/>
      <c r="TGP20" s="281"/>
      <c r="TGQ20" s="281"/>
      <c r="TGR20" s="281"/>
      <c r="TGS20" s="281"/>
      <c r="TGT20" s="281"/>
      <c r="TGU20" s="281"/>
      <c r="TGV20" s="281"/>
      <c r="TGW20" s="281"/>
      <c r="TGX20" s="281"/>
      <c r="TGY20" s="281"/>
      <c r="TGZ20" s="281"/>
      <c r="THA20" s="281"/>
      <c r="THB20" s="281"/>
      <c r="THC20" s="281"/>
      <c r="THD20" s="281"/>
      <c r="THE20" s="281"/>
      <c r="THF20" s="281"/>
      <c r="THG20" s="281"/>
      <c r="THH20" s="281"/>
      <c r="THI20" s="281"/>
      <c r="THJ20" s="281"/>
      <c r="THK20" s="281"/>
      <c r="THL20" s="281"/>
      <c r="THM20" s="281"/>
      <c r="THN20" s="281"/>
      <c r="THO20" s="281"/>
      <c r="THP20" s="281"/>
      <c r="THQ20" s="281"/>
      <c r="THR20" s="281"/>
      <c r="THS20" s="281"/>
      <c r="THT20" s="281"/>
      <c r="THU20" s="281"/>
      <c r="THV20" s="281"/>
      <c r="THW20" s="281"/>
      <c r="THX20" s="281"/>
      <c r="THY20" s="281"/>
      <c r="THZ20" s="281"/>
      <c r="TIA20" s="281"/>
      <c r="TIB20" s="281"/>
      <c r="TIC20" s="281"/>
      <c r="TID20" s="281"/>
      <c r="TIE20" s="281"/>
      <c r="TIF20" s="281"/>
      <c r="TIG20" s="281"/>
      <c r="TIH20" s="281"/>
      <c r="TII20" s="281"/>
      <c r="TIJ20" s="281"/>
      <c r="TIK20" s="281"/>
      <c r="TIL20" s="281"/>
      <c r="TIM20" s="281"/>
      <c r="TIN20" s="281"/>
      <c r="TIO20" s="281"/>
      <c r="TIP20" s="281"/>
      <c r="TIQ20" s="281"/>
      <c r="TIR20" s="281"/>
      <c r="TIS20" s="281"/>
      <c r="TIT20" s="281"/>
      <c r="TIU20" s="281"/>
      <c r="TIV20" s="281"/>
      <c r="TIW20" s="281"/>
      <c r="TIX20" s="281"/>
      <c r="TIY20" s="281"/>
      <c r="TIZ20" s="281"/>
      <c r="TJA20" s="281"/>
      <c r="TJB20" s="281"/>
      <c r="TJC20" s="281"/>
      <c r="TJD20" s="281"/>
      <c r="TJE20" s="281"/>
      <c r="TJF20" s="281"/>
      <c r="TJG20" s="281"/>
      <c r="TJH20" s="281"/>
      <c r="TJI20" s="281"/>
      <c r="TJJ20" s="281"/>
      <c r="TJK20" s="281"/>
      <c r="TJL20" s="281"/>
      <c r="TJM20" s="281"/>
      <c r="TJN20" s="281"/>
      <c r="TJO20" s="281"/>
      <c r="TJP20" s="281"/>
      <c r="TJQ20" s="281"/>
      <c r="TJR20" s="281"/>
      <c r="TJS20" s="281"/>
      <c r="TJT20" s="281"/>
      <c r="TJU20" s="281"/>
      <c r="TJV20" s="281"/>
      <c r="TJW20" s="281"/>
      <c r="TJX20" s="281"/>
      <c r="TJY20" s="281"/>
      <c r="TJZ20" s="281"/>
      <c r="TKA20" s="281"/>
      <c r="TKB20" s="281"/>
      <c r="TKC20" s="281"/>
      <c r="TKD20" s="281"/>
      <c r="TKE20" s="281"/>
      <c r="TKF20" s="281"/>
      <c r="TKG20" s="281"/>
      <c r="TKH20" s="281"/>
      <c r="TKI20" s="281"/>
      <c r="TKJ20" s="281"/>
      <c r="TKK20" s="281"/>
      <c r="TKL20" s="281"/>
      <c r="TKM20" s="281"/>
      <c r="TKN20" s="281"/>
      <c r="TKO20" s="281"/>
      <c r="TKP20" s="281"/>
      <c r="TKQ20" s="281"/>
      <c r="TKR20" s="281"/>
      <c r="TKS20" s="281"/>
      <c r="TKT20" s="281"/>
      <c r="TKU20" s="281"/>
      <c r="TKV20" s="281"/>
      <c r="TKW20" s="281"/>
      <c r="TKX20" s="281"/>
      <c r="TKY20" s="281"/>
      <c r="TKZ20" s="281"/>
      <c r="TLA20" s="281"/>
      <c r="TLB20" s="281"/>
      <c r="TLC20" s="281"/>
      <c r="TLD20" s="281"/>
      <c r="TLE20" s="281"/>
      <c r="TLF20" s="281"/>
      <c r="TLG20" s="281"/>
      <c r="TLH20" s="281"/>
      <c r="TLI20" s="281"/>
      <c r="TLJ20" s="281"/>
      <c r="TLK20" s="281"/>
      <c r="TLL20" s="281"/>
      <c r="TLM20" s="281"/>
      <c r="TLN20" s="281"/>
      <c r="TLO20" s="281"/>
      <c r="TLP20" s="281"/>
      <c r="TLQ20" s="281"/>
      <c r="TLR20" s="281"/>
      <c r="TLS20" s="281"/>
      <c r="TLT20" s="281"/>
      <c r="TLU20" s="281"/>
      <c r="TLV20" s="281"/>
      <c r="TLW20" s="281"/>
      <c r="TLX20" s="281"/>
      <c r="TLY20" s="281"/>
      <c r="TLZ20" s="281"/>
      <c r="TMA20" s="281"/>
      <c r="TMB20" s="281"/>
      <c r="TMC20" s="281"/>
      <c r="TMD20" s="281"/>
      <c r="TME20" s="281"/>
      <c r="TMF20" s="281"/>
      <c r="TMG20" s="281"/>
      <c r="TMH20" s="281"/>
      <c r="TMI20" s="281"/>
      <c r="TMJ20" s="281"/>
      <c r="TMK20" s="281"/>
      <c r="TML20" s="281"/>
      <c r="TMM20" s="281"/>
      <c r="TMN20" s="281"/>
      <c r="TMO20" s="281"/>
      <c r="TMP20" s="281"/>
      <c r="TMQ20" s="281"/>
      <c r="TMR20" s="281"/>
      <c r="TMS20" s="281"/>
      <c r="TMT20" s="281"/>
      <c r="TMU20" s="281"/>
      <c r="TMV20" s="281"/>
      <c r="TMW20" s="281"/>
      <c r="TMX20" s="281"/>
      <c r="TMY20" s="281"/>
      <c r="TMZ20" s="281"/>
      <c r="TNA20" s="281"/>
      <c r="TNB20" s="281"/>
      <c r="TNC20" s="281"/>
      <c r="TND20" s="281"/>
      <c r="TNE20" s="281"/>
      <c r="TNF20" s="281"/>
      <c r="TNG20" s="281"/>
      <c r="TNH20" s="281"/>
      <c r="TNI20" s="281"/>
      <c r="TNJ20" s="281"/>
      <c r="TNK20" s="281"/>
      <c r="TNL20" s="281"/>
      <c r="TNM20" s="281"/>
      <c r="TNN20" s="281"/>
      <c r="TNO20" s="281"/>
      <c r="TNP20" s="281"/>
      <c r="TNQ20" s="281"/>
      <c r="TNR20" s="281"/>
      <c r="TNS20" s="281"/>
      <c r="TNT20" s="281"/>
      <c r="TNU20" s="281"/>
      <c r="TNV20" s="281"/>
      <c r="TNW20" s="281"/>
      <c r="TNX20" s="281"/>
      <c r="TNY20" s="281"/>
      <c r="TNZ20" s="281"/>
      <c r="TOA20" s="281"/>
      <c r="TOB20" s="281"/>
      <c r="TOC20" s="281"/>
      <c r="TOD20" s="281"/>
      <c r="TOE20" s="281"/>
      <c r="TOF20" s="281"/>
      <c r="TOG20" s="281"/>
      <c r="TOH20" s="281"/>
      <c r="TOI20" s="281"/>
      <c r="TOJ20" s="281"/>
      <c r="TOK20" s="281"/>
      <c r="TOL20" s="281"/>
      <c r="TOM20" s="281"/>
      <c r="TON20" s="281"/>
      <c r="TOO20" s="281"/>
      <c r="TOP20" s="281"/>
      <c r="TOQ20" s="281"/>
      <c r="TOR20" s="281"/>
      <c r="TOS20" s="281"/>
      <c r="TOT20" s="281"/>
      <c r="TOU20" s="281"/>
      <c r="TOV20" s="281"/>
      <c r="TOW20" s="281"/>
      <c r="TOX20" s="281"/>
      <c r="TOY20" s="281"/>
      <c r="TOZ20" s="281"/>
      <c r="TPA20" s="281"/>
      <c r="TPB20" s="281"/>
      <c r="TPC20" s="281"/>
      <c r="TPD20" s="281"/>
      <c r="TPE20" s="281"/>
      <c r="TPF20" s="281"/>
      <c r="TPG20" s="281"/>
      <c r="TPH20" s="281"/>
      <c r="TPI20" s="281"/>
      <c r="TPJ20" s="281"/>
      <c r="TPK20" s="281"/>
      <c r="TPL20" s="281"/>
      <c r="TPM20" s="281"/>
      <c r="TPN20" s="281"/>
      <c r="TPO20" s="281"/>
      <c r="TPP20" s="281"/>
      <c r="TPQ20" s="281"/>
      <c r="TPR20" s="281"/>
      <c r="TPS20" s="281"/>
      <c r="TPT20" s="281"/>
      <c r="TPU20" s="281"/>
      <c r="TPV20" s="281"/>
      <c r="TPW20" s="281"/>
      <c r="TPX20" s="281"/>
      <c r="TPY20" s="281"/>
      <c r="TPZ20" s="281"/>
      <c r="TQA20" s="281"/>
      <c r="TQB20" s="281"/>
      <c r="TQC20" s="281"/>
      <c r="TQD20" s="281"/>
      <c r="TQE20" s="281"/>
      <c r="TQF20" s="281"/>
      <c r="TQG20" s="281"/>
      <c r="TQH20" s="281"/>
      <c r="TQI20" s="281"/>
      <c r="TQJ20" s="281"/>
      <c r="TQK20" s="281"/>
      <c r="TQL20" s="281"/>
      <c r="TQM20" s="281"/>
      <c r="TQN20" s="281"/>
      <c r="TQO20" s="281"/>
      <c r="TQP20" s="281"/>
      <c r="TQQ20" s="281"/>
      <c r="TQR20" s="281"/>
      <c r="TQS20" s="281"/>
      <c r="TQT20" s="281"/>
      <c r="TQU20" s="281"/>
      <c r="TQV20" s="281"/>
      <c r="TQW20" s="281"/>
      <c r="TQX20" s="281"/>
      <c r="TQY20" s="281"/>
      <c r="TQZ20" s="281"/>
      <c r="TRA20" s="281"/>
      <c r="TRB20" s="281"/>
      <c r="TRC20" s="281"/>
      <c r="TRD20" s="281"/>
      <c r="TRE20" s="281"/>
      <c r="TRF20" s="281"/>
      <c r="TRG20" s="281"/>
      <c r="TRH20" s="281"/>
      <c r="TRI20" s="281"/>
      <c r="TRJ20" s="281"/>
      <c r="TRK20" s="281"/>
      <c r="TRL20" s="281"/>
      <c r="TRM20" s="281"/>
      <c r="TRN20" s="281"/>
      <c r="TRO20" s="281"/>
      <c r="TRP20" s="281"/>
      <c r="TRQ20" s="281"/>
      <c r="TRR20" s="281"/>
      <c r="TRS20" s="281"/>
      <c r="TRT20" s="281"/>
      <c r="TRU20" s="281"/>
      <c r="TRV20" s="281"/>
      <c r="TRW20" s="281"/>
      <c r="TRX20" s="281"/>
      <c r="TRY20" s="281"/>
      <c r="TRZ20" s="281"/>
      <c r="TSA20" s="281"/>
      <c r="TSB20" s="281"/>
      <c r="TSC20" s="281"/>
      <c r="TSD20" s="281"/>
      <c r="TSE20" s="281"/>
      <c r="TSF20" s="281"/>
      <c r="TSG20" s="281"/>
      <c r="TSH20" s="281"/>
      <c r="TSI20" s="281"/>
      <c r="TSJ20" s="281"/>
      <c r="TSK20" s="281"/>
      <c r="TSL20" s="281"/>
      <c r="TSM20" s="281"/>
      <c r="TSN20" s="281"/>
      <c r="TSO20" s="281"/>
      <c r="TSP20" s="281"/>
      <c r="TSQ20" s="281"/>
      <c r="TSR20" s="281"/>
      <c r="TSS20" s="281"/>
      <c r="TST20" s="281"/>
      <c r="TSU20" s="281"/>
      <c r="TSV20" s="281"/>
      <c r="TSW20" s="281"/>
      <c r="TSX20" s="281"/>
      <c r="TSY20" s="281"/>
      <c r="TSZ20" s="281"/>
      <c r="TTA20" s="281"/>
      <c r="TTB20" s="281"/>
      <c r="TTC20" s="281"/>
      <c r="TTD20" s="281"/>
      <c r="TTE20" s="281"/>
      <c r="TTF20" s="281"/>
      <c r="TTG20" s="281"/>
      <c r="TTH20" s="281"/>
      <c r="TTI20" s="281"/>
      <c r="TTJ20" s="281"/>
      <c r="TTK20" s="281"/>
      <c r="TTL20" s="281"/>
      <c r="TTM20" s="281"/>
      <c r="TTN20" s="281"/>
      <c r="TTO20" s="281"/>
      <c r="TTP20" s="281"/>
      <c r="TTQ20" s="281"/>
      <c r="TTR20" s="281"/>
      <c r="TTS20" s="281"/>
      <c r="TTT20" s="281"/>
      <c r="TTU20" s="281"/>
      <c r="TTV20" s="281"/>
      <c r="TTW20" s="281"/>
      <c r="TTX20" s="281"/>
      <c r="TTY20" s="281"/>
      <c r="TTZ20" s="281"/>
      <c r="TUA20" s="281"/>
      <c r="TUB20" s="281"/>
      <c r="TUC20" s="281"/>
      <c r="TUD20" s="281"/>
      <c r="TUE20" s="281"/>
      <c r="TUF20" s="281"/>
      <c r="TUG20" s="281"/>
      <c r="TUH20" s="281"/>
      <c r="TUI20" s="281"/>
      <c r="TUJ20" s="281"/>
      <c r="TUK20" s="281"/>
      <c r="TUL20" s="281"/>
      <c r="TUM20" s="281"/>
      <c r="TUN20" s="281"/>
      <c r="TUO20" s="281"/>
      <c r="TUP20" s="281"/>
      <c r="TUQ20" s="281"/>
      <c r="TUR20" s="281"/>
      <c r="TUS20" s="281"/>
      <c r="TUT20" s="281"/>
      <c r="TUU20" s="281"/>
      <c r="TUV20" s="281"/>
      <c r="TUW20" s="281"/>
      <c r="TUX20" s="281"/>
      <c r="TUY20" s="281"/>
      <c r="TUZ20" s="281"/>
      <c r="TVA20" s="281"/>
      <c r="TVB20" s="281"/>
      <c r="TVC20" s="281"/>
      <c r="TVD20" s="281"/>
      <c r="TVE20" s="281"/>
      <c r="TVF20" s="281"/>
      <c r="TVG20" s="281"/>
      <c r="TVH20" s="281"/>
      <c r="TVI20" s="281"/>
      <c r="TVJ20" s="281"/>
      <c r="TVK20" s="281"/>
      <c r="TVL20" s="281"/>
      <c r="TVM20" s="281"/>
      <c r="TVN20" s="281"/>
      <c r="TVO20" s="281"/>
      <c r="TVP20" s="281"/>
      <c r="TVQ20" s="281"/>
      <c r="TVR20" s="281"/>
      <c r="TVS20" s="281"/>
      <c r="TVT20" s="281"/>
      <c r="TVU20" s="281"/>
      <c r="TVV20" s="281"/>
      <c r="TVW20" s="281"/>
      <c r="TVX20" s="281"/>
      <c r="TVY20" s="281"/>
      <c r="TVZ20" s="281"/>
      <c r="TWA20" s="281"/>
      <c r="TWB20" s="281"/>
      <c r="TWC20" s="281"/>
      <c r="TWD20" s="281"/>
      <c r="TWE20" s="281"/>
      <c r="TWF20" s="281"/>
      <c r="TWG20" s="281"/>
      <c r="TWH20" s="281"/>
      <c r="TWI20" s="281"/>
      <c r="TWJ20" s="281"/>
      <c r="TWK20" s="281"/>
      <c r="TWL20" s="281"/>
      <c r="TWM20" s="281"/>
      <c r="TWN20" s="281"/>
      <c r="TWO20" s="281"/>
      <c r="TWP20" s="281"/>
      <c r="TWQ20" s="281"/>
      <c r="TWR20" s="281"/>
      <c r="TWS20" s="281"/>
      <c r="TWT20" s="281"/>
      <c r="TWU20" s="281"/>
      <c r="TWV20" s="281"/>
      <c r="TWW20" s="281"/>
      <c r="TWX20" s="281"/>
      <c r="TWY20" s="281"/>
      <c r="TWZ20" s="281"/>
      <c r="TXA20" s="281"/>
      <c r="TXB20" s="281"/>
      <c r="TXC20" s="281"/>
      <c r="TXD20" s="281"/>
      <c r="TXE20" s="281"/>
      <c r="TXF20" s="281"/>
      <c r="TXG20" s="281"/>
      <c r="TXH20" s="281"/>
      <c r="TXI20" s="281"/>
      <c r="TXJ20" s="281"/>
      <c r="TXK20" s="281"/>
      <c r="TXL20" s="281"/>
      <c r="TXM20" s="281"/>
      <c r="TXN20" s="281"/>
      <c r="TXO20" s="281"/>
      <c r="TXP20" s="281"/>
      <c r="TXQ20" s="281"/>
      <c r="TXR20" s="281"/>
      <c r="TXS20" s="281"/>
      <c r="TXT20" s="281"/>
      <c r="TXU20" s="281"/>
      <c r="TXV20" s="281"/>
      <c r="TXW20" s="281"/>
      <c r="TXX20" s="281"/>
      <c r="TXY20" s="281"/>
      <c r="TXZ20" s="281"/>
      <c r="TYA20" s="281"/>
      <c r="TYB20" s="281"/>
      <c r="TYC20" s="281"/>
      <c r="TYD20" s="281"/>
      <c r="TYE20" s="281"/>
      <c r="TYF20" s="281"/>
      <c r="TYG20" s="281"/>
      <c r="TYH20" s="281"/>
      <c r="TYI20" s="281"/>
      <c r="TYJ20" s="281"/>
      <c r="TYK20" s="281"/>
      <c r="TYL20" s="281"/>
      <c r="TYM20" s="281"/>
      <c r="TYN20" s="281"/>
      <c r="TYO20" s="281"/>
      <c r="TYP20" s="281"/>
      <c r="TYQ20" s="281"/>
      <c r="TYR20" s="281"/>
      <c r="TYS20" s="281"/>
      <c r="TYT20" s="281"/>
      <c r="TYU20" s="281"/>
      <c r="TYV20" s="281"/>
      <c r="TYW20" s="281"/>
      <c r="TYX20" s="281"/>
      <c r="TYY20" s="281"/>
      <c r="TYZ20" s="281"/>
      <c r="TZA20" s="281"/>
      <c r="TZB20" s="281"/>
      <c r="TZC20" s="281"/>
      <c r="TZD20" s="281"/>
      <c r="TZE20" s="281"/>
      <c r="TZF20" s="281"/>
      <c r="TZG20" s="281"/>
      <c r="TZH20" s="281"/>
      <c r="TZI20" s="281"/>
      <c r="TZJ20" s="281"/>
      <c r="TZK20" s="281"/>
      <c r="TZL20" s="281"/>
      <c r="TZM20" s="281"/>
      <c r="TZN20" s="281"/>
      <c r="TZO20" s="281"/>
      <c r="TZP20" s="281"/>
      <c r="TZQ20" s="281"/>
      <c r="TZR20" s="281"/>
      <c r="TZS20" s="281"/>
      <c r="TZT20" s="281"/>
      <c r="TZU20" s="281"/>
      <c r="TZV20" s="281"/>
      <c r="TZW20" s="281"/>
      <c r="TZX20" s="281"/>
      <c r="TZY20" s="281"/>
      <c r="TZZ20" s="281"/>
      <c r="UAA20" s="281"/>
      <c r="UAB20" s="281"/>
      <c r="UAC20" s="281"/>
      <c r="UAD20" s="281"/>
      <c r="UAE20" s="281"/>
      <c r="UAF20" s="281"/>
      <c r="UAG20" s="281"/>
      <c r="UAH20" s="281"/>
      <c r="UAI20" s="281"/>
      <c r="UAJ20" s="281"/>
      <c r="UAK20" s="281"/>
      <c r="UAL20" s="281"/>
      <c r="UAM20" s="281"/>
      <c r="UAN20" s="281"/>
      <c r="UAO20" s="281"/>
      <c r="UAP20" s="281"/>
      <c r="UAQ20" s="281"/>
      <c r="UAR20" s="281"/>
      <c r="UAS20" s="281"/>
      <c r="UAT20" s="281"/>
      <c r="UAU20" s="281"/>
      <c r="UAV20" s="281"/>
      <c r="UAW20" s="281"/>
      <c r="UAX20" s="281"/>
      <c r="UAY20" s="281"/>
      <c r="UAZ20" s="281"/>
      <c r="UBA20" s="281"/>
      <c r="UBB20" s="281"/>
      <c r="UBC20" s="281"/>
      <c r="UBD20" s="281"/>
      <c r="UBE20" s="281"/>
      <c r="UBF20" s="281"/>
      <c r="UBG20" s="281"/>
      <c r="UBH20" s="281"/>
      <c r="UBI20" s="281"/>
      <c r="UBJ20" s="281"/>
      <c r="UBK20" s="281"/>
      <c r="UBL20" s="281"/>
      <c r="UBM20" s="281"/>
      <c r="UBN20" s="281"/>
      <c r="UBO20" s="281"/>
      <c r="UBP20" s="281"/>
      <c r="UBQ20" s="281"/>
      <c r="UBR20" s="281"/>
      <c r="UBS20" s="281"/>
      <c r="UBT20" s="281"/>
      <c r="UBU20" s="281"/>
      <c r="UBV20" s="281"/>
      <c r="UBW20" s="281"/>
      <c r="UBX20" s="281"/>
      <c r="UBY20" s="281"/>
      <c r="UBZ20" s="281"/>
      <c r="UCA20" s="281"/>
      <c r="UCB20" s="281"/>
      <c r="UCC20" s="281"/>
      <c r="UCD20" s="281"/>
      <c r="UCE20" s="281"/>
      <c r="UCF20" s="281"/>
      <c r="UCG20" s="281"/>
      <c r="UCH20" s="281"/>
      <c r="UCI20" s="281"/>
      <c r="UCJ20" s="281"/>
      <c r="UCK20" s="281"/>
      <c r="UCL20" s="281"/>
      <c r="UCM20" s="281"/>
      <c r="UCN20" s="281"/>
      <c r="UCO20" s="281"/>
      <c r="UCP20" s="281"/>
      <c r="UCQ20" s="281"/>
      <c r="UCR20" s="281"/>
      <c r="UCS20" s="281"/>
      <c r="UCT20" s="281"/>
      <c r="UCU20" s="281"/>
      <c r="UCV20" s="281"/>
      <c r="UCW20" s="281"/>
      <c r="UCX20" s="281"/>
      <c r="UCY20" s="281"/>
      <c r="UCZ20" s="281"/>
      <c r="UDA20" s="281"/>
      <c r="UDB20" s="281"/>
      <c r="UDC20" s="281"/>
      <c r="UDD20" s="281"/>
      <c r="UDE20" s="281"/>
      <c r="UDF20" s="281"/>
      <c r="UDG20" s="281"/>
      <c r="UDH20" s="281"/>
      <c r="UDI20" s="281"/>
      <c r="UDJ20" s="281"/>
      <c r="UDK20" s="281"/>
      <c r="UDL20" s="281"/>
      <c r="UDM20" s="281"/>
      <c r="UDN20" s="281"/>
      <c r="UDO20" s="281"/>
      <c r="UDP20" s="281"/>
      <c r="UDQ20" s="281"/>
      <c r="UDR20" s="281"/>
      <c r="UDS20" s="281"/>
      <c r="UDT20" s="281"/>
      <c r="UDU20" s="281"/>
      <c r="UDV20" s="281"/>
      <c r="UDW20" s="281"/>
      <c r="UDX20" s="281"/>
      <c r="UDY20" s="281"/>
      <c r="UDZ20" s="281"/>
      <c r="UEA20" s="281"/>
      <c r="UEB20" s="281"/>
      <c r="UEC20" s="281"/>
      <c r="UED20" s="281"/>
      <c r="UEE20" s="281"/>
      <c r="UEF20" s="281"/>
      <c r="UEG20" s="281"/>
      <c r="UEH20" s="281"/>
      <c r="UEI20" s="281"/>
      <c r="UEJ20" s="281"/>
      <c r="UEK20" s="281"/>
      <c r="UEL20" s="281"/>
      <c r="UEM20" s="281"/>
      <c r="UEN20" s="281"/>
      <c r="UEO20" s="281"/>
      <c r="UEP20" s="281"/>
      <c r="UEQ20" s="281"/>
      <c r="UER20" s="281"/>
      <c r="UES20" s="281"/>
      <c r="UET20" s="281"/>
      <c r="UEU20" s="281"/>
      <c r="UEV20" s="281"/>
      <c r="UEW20" s="281"/>
      <c r="UEX20" s="281"/>
      <c r="UEY20" s="281"/>
      <c r="UEZ20" s="281"/>
      <c r="UFA20" s="281"/>
      <c r="UFB20" s="281"/>
      <c r="UFC20" s="281"/>
      <c r="UFD20" s="281"/>
      <c r="UFE20" s="281"/>
      <c r="UFF20" s="281"/>
      <c r="UFG20" s="281"/>
      <c r="UFH20" s="281"/>
      <c r="UFI20" s="281"/>
      <c r="UFJ20" s="281"/>
      <c r="UFK20" s="281"/>
      <c r="UFL20" s="281"/>
      <c r="UFM20" s="281"/>
      <c r="UFN20" s="281"/>
      <c r="UFO20" s="281"/>
      <c r="UFP20" s="281"/>
      <c r="UFQ20" s="281"/>
      <c r="UFR20" s="281"/>
      <c r="UFS20" s="281"/>
      <c r="UFT20" s="281"/>
      <c r="UFU20" s="281"/>
      <c r="UFV20" s="281"/>
      <c r="UFW20" s="281"/>
      <c r="UFX20" s="281"/>
      <c r="UFY20" s="281"/>
      <c r="UFZ20" s="281"/>
      <c r="UGA20" s="281"/>
      <c r="UGB20" s="281"/>
      <c r="UGC20" s="281"/>
      <c r="UGD20" s="281"/>
      <c r="UGE20" s="281"/>
      <c r="UGF20" s="281"/>
      <c r="UGG20" s="281"/>
      <c r="UGH20" s="281"/>
      <c r="UGI20" s="281"/>
      <c r="UGJ20" s="281"/>
      <c r="UGK20" s="281"/>
      <c r="UGL20" s="281"/>
      <c r="UGM20" s="281"/>
      <c r="UGN20" s="281"/>
      <c r="UGO20" s="281"/>
      <c r="UGP20" s="281"/>
      <c r="UGQ20" s="281"/>
      <c r="UGR20" s="281"/>
      <c r="UGS20" s="281"/>
      <c r="UGT20" s="281"/>
      <c r="UGU20" s="281"/>
      <c r="UGV20" s="281"/>
      <c r="UGW20" s="281"/>
      <c r="UGX20" s="281"/>
      <c r="UGY20" s="281"/>
      <c r="UGZ20" s="281"/>
      <c r="UHA20" s="281"/>
      <c r="UHB20" s="281"/>
      <c r="UHC20" s="281"/>
      <c r="UHD20" s="281"/>
      <c r="UHE20" s="281"/>
      <c r="UHF20" s="281"/>
      <c r="UHG20" s="281"/>
      <c r="UHH20" s="281"/>
      <c r="UHI20" s="281"/>
      <c r="UHJ20" s="281"/>
      <c r="UHK20" s="281"/>
      <c r="UHL20" s="281"/>
      <c r="UHM20" s="281"/>
      <c r="UHN20" s="281"/>
      <c r="UHO20" s="281"/>
      <c r="UHP20" s="281"/>
      <c r="UHQ20" s="281"/>
      <c r="UHR20" s="281"/>
      <c r="UHS20" s="281"/>
      <c r="UHT20" s="281"/>
      <c r="UHU20" s="281"/>
      <c r="UHV20" s="281"/>
      <c r="UHW20" s="281"/>
      <c r="UHX20" s="281"/>
      <c r="UHY20" s="281"/>
      <c r="UHZ20" s="281"/>
      <c r="UIA20" s="281"/>
      <c r="UIB20" s="281"/>
      <c r="UIC20" s="281"/>
      <c r="UID20" s="281"/>
      <c r="UIE20" s="281"/>
      <c r="UIF20" s="281"/>
      <c r="UIG20" s="281"/>
      <c r="UIH20" s="281"/>
      <c r="UII20" s="281"/>
      <c r="UIJ20" s="281"/>
      <c r="UIK20" s="281"/>
      <c r="UIL20" s="281"/>
      <c r="UIM20" s="281"/>
      <c r="UIN20" s="281"/>
      <c r="UIO20" s="281"/>
      <c r="UIP20" s="281"/>
      <c r="UIQ20" s="281"/>
      <c r="UIR20" s="281"/>
      <c r="UIS20" s="281"/>
      <c r="UIT20" s="281"/>
      <c r="UIU20" s="281"/>
      <c r="UIV20" s="281"/>
      <c r="UIW20" s="281"/>
      <c r="UIX20" s="281"/>
      <c r="UIY20" s="281"/>
      <c r="UIZ20" s="281"/>
      <c r="UJA20" s="281"/>
      <c r="UJB20" s="281"/>
      <c r="UJC20" s="281"/>
      <c r="UJD20" s="281"/>
      <c r="UJE20" s="281"/>
      <c r="UJF20" s="281"/>
      <c r="UJG20" s="281"/>
      <c r="UJH20" s="281"/>
      <c r="UJI20" s="281"/>
      <c r="UJJ20" s="281"/>
      <c r="UJK20" s="281"/>
      <c r="UJL20" s="281"/>
      <c r="UJM20" s="281"/>
      <c r="UJN20" s="281"/>
      <c r="UJO20" s="281"/>
      <c r="UJP20" s="281"/>
      <c r="UJQ20" s="281"/>
      <c r="UJR20" s="281"/>
      <c r="UJS20" s="281"/>
      <c r="UJT20" s="281"/>
      <c r="UJU20" s="281"/>
      <c r="UJV20" s="281"/>
      <c r="UJW20" s="281"/>
      <c r="UJX20" s="281"/>
      <c r="UJY20" s="281"/>
      <c r="UJZ20" s="281"/>
      <c r="UKA20" s="281"/>
      <c r="UKB20" s="281"/>
      <c r="UKC20" s="281"/>
      <c r="UKD20" s="281"/>
      <c r="UKE20" s="281"/>
      <c r="UKF20" s="281"/>
      <c r="UKG20" s="281"/>
      <c r="UKH20" s="281"/>
      <c r="UKI20" s="281"/>
      <c r="UKJ20" s="281"/>
      <c r="UKK20" s="281"/>
      <c r="UKL20" s="281"/>
      <c r="UKM20" s="281"/>
      <c r="UKN20" s="281"/>
      <c r="UKO20" s="281"/>
      <c r="UKP20" s="281"/>
      <c r="UKQ20" s="281"/>
      <c r="UKR20" s="281"/>
      <c r="UKS20" s="281"/>
      <c r="UKT20" s="281"/>
      <c r="UKU20" s="281"/>
      <c r="UKV20" s="281"/>
      <c r="UKW20" s="281"/>
      <c r="UKX20" s="281"/>
      <c r="UKY20" s="281"/>
      <c r="UKZ20" s="281"/>
      <c r="ULA20" s="281"/>
      <c r="ULB20" s="281"/>
      <c r="ULC20" s="281"/>
      <c r="ULD20" s="281"/>
      <c r="ULE20" s="281"/>
      <c r="ULF20" s="281"/>
      <c r="ULG20" s="281"/>
      <c r="ULH20" s="281"/>
      <c r="ULI20" s="281"/>
      <c r="ULJ20" s="281"/>
      <c r="ULK20" s="281"/>
      <c r="ULL20" s="281"/>
      <c r="ULM20" s="281"/>
      <c r="ULN20" s="281"/>
      <c r="ULO20" s="281"/>
      <c r="ULP20" s="281"/>
      <c r="ULQ20" s="281"/>
      <c r="ULR20" s="281"/>
      <c r="ULS20" s="281"/>
      <c r="ULT20" s="281"/>
      <c r="ULU20" s="281"/>
      <c r="ULV20" s="281"/>
      <c r="ULW20" s="281"/>
      <c r="ULX20" s="281"/>
      <c r="ULY20" s="281"/>
      <c r="ULZ20" s="281"/>
      <c r="UMA20" s="281"/>
      <c r="UMB20" s="281"/>
      <c r="UMC20" s="281"/>
      <c r="UMD20" s="281"/>
      <c r="UME20" s="281"/>
      <c r="UMF20" s="281"/>
      <c r="UMG20" s="281"/>
      <c r="UMH20" s="281"/>
      <c r="UMI20" s="281"/>
      <c r="UMJ20" s="281"/>
      <c r="UMK20" s="281"/>
      <c r="UML20" s="281"/>
      <c r="UMM20" s="281"/>
      <c r="UMN20" s="281"/>
      <c r="UMO20" s="281"/>
      <c r="UMP20" s="281"/>
      <c r="UMQ20" s="281"/>
      <c r="UMR20" s="281"/>
      <c r="UMS20" s="281"/>
      <c r="UMT20" s="281"/>
      <c r="UMU20" s="281"/>
      <c r="UMV20" s="281"/>
      <c r="UMW20" s="281"/>
      <c r="UMX20" s="281"/>
      <c r="UMY20" s="281"/>
      <c r="UMZ20" s="281"/>
      <c r="UNA20" s="281"/>
      <c r="UNB20" s="281"/>
      <c r="UNC20" s="281"/>
      <c r="UND20" s="281"/>
      <c r="UNE20" s="281"/>
      <c r="UNF20" s="281"/>
      <c r="UNG20" s="281"/>
      <c r="UNH20" s="281"/>
      <c r="UNI20" s="281"/>
      <c r="UNJ20" s="281"/>
      <c r="UNK20" s="281"/>
      <c r="UNL20" s="281"/>
      <c r="UNM20" s="281"/>
      <c r="UNN20" s="281"/>
      <c r="UNO20" s="281"/>
      <c r="UNP20" s="281"/>
      <c r="UNQ20" s="281"/>
      <c r="UNR20" s="281"/>
      <c r="UNS20" s="281"/>
      <c r="UNT20" s="281"/>
      <c r="UNU20" s="281"/>
      <c r="UNV20" s="281"/>
      <c r="UNW20" s="281"/>
      <c r="UNX20" s="281"/>
      <c r="UNY20" s="281"/>
      <c r="UNZ20" s="281"/>
      <c r="UOA20" s="281"/>
      <c r="UOB20" s="281"/>
      <c r="UOC20" s="281"/>
      <c r="UOD20" s="281"/>
      <c r="UOE20" s="281"/>
      <c r="UOF20" s="281"/>
      <c r="UOG20" s="281"/>
      <c r="UOH20" s="281"/>
      <c r="UOI20" s="281"/>
      <c r="UOJ20" s="281"/>
      <c r="UOK20" s="281"/>
      <c r="UOL20" s="281"/>
      <c r="UOM20" s="281"/>
      <c r="UON20" s="281"/>
      <c r="UOO20" s="281"/>
      <c r="UOP20" s="281"/>
      <c r="UOQ20" s="281"/>
      <c r="UOR20" s="281"/>
      <c r="UOS20" s="281"/>
      <c r="UOT20" s="281"/>
      <c r="UOU20" s="281"/>
      <c r="UOV20" s="281"/>
      <c r="UOW20" s="281"/>
      <c r="UOX20" s="281"/>
      <c r="UOY20" s="281"/>
      <c r="UOZ20" s="281"/>
      <c r="UPA20" s="281"/>
      <c r="UPB20" s="281"/>
      <c r="UPC20" s="281"/>
      <c r="UPD20" s="281"/>
      <c r="UPE20" s="281"/>
      <c r="UPF20" s="281"/>
      <c r="UPG20" s="281"/>
      <c r="UPH20" s="281"/>
      <c r="UPI20" s="281"/>
      <c r="UPJ20" s="281"/>
      <c r="UPK20" s="281"/>
      <c r="UPL20" s="281"/>
      <c r="UPM20" s="281"/>
      <c r="UPN20" s="281"/>
      <c r="UPO20" s="281"/>
      <c r="UPP20" s="281"/>
      <c r="UPQ20" s="281"/>
      <c r="UPR20" s="281"/>
      <c r="UPS20" s="281"/>
      <c r="UPT20" s="281"/>
      <c r="UPU20" s="281"/>
      <c r="UPV20" s="281"/>
      <c r="UPW20" s="281"/>
      <c r="UPX20" s="281"/>
      <c r="UPY20" s="281"/>
      <c r="UPZ20" s="281"/>
      <c r="UQA20" s="281"/>
      <c r="UQB20" s="281"/>
      <c r="UQC20" s="281"/>
      <c r="UQD20" s="281"/>
      <c r="UQE20" s="281"/>
      <c r="UQF20" s="281"/>
      <c r="UQG20" s="281"/>
      <c r="UQH20" s="281"/>
      <c r="UQI20" s="281"/>
      <c r="UQJ20" s="281"/>
      <c r="UQK20" s="281"/>
      <c r="UQL20" s="281"/>
      <c r="UQM20" s="281"/>
      <c r="UQN20" s="281"/>
      <c r="UQO20" s="281"/>
      <c r="UQP20" s="281"/>
      <c r="UQQ20" s="281"/>
      <c r="UQR20" s="281"/>
      <c r="UQS20" s="281"/>
      <c r="UQT20" s="281"/>
      <c r="UQU20" s="281"/>
      <c r="UQV20" s="281"/>
      <c r="UQW20" s="281"/>
      <c r="UQX20" s="281"/>
      <c r="UQY20" s="281"/>
      <c r="UQZ20" s="281"/>
      <c r="URA20" s="281"/>
      <c r="URB20" s="281"/>
      <c r="URC20" s="281"/>
      <c r="URD20" s="281"/>
      <c r="URE20" s="281"/>
      <c r="URF20" s="281"/>
      <c r="URG20" s="281"/>
      <c r="URH20" s="281"/>
      <c r="URI20" s="281"/>
      <c r="URJ20" s="281"/>
      <c r="URK20" s="281"/>
      <c r="URL20" s="281"/>
      <c r="URM20" s="281"/>
      <c r="URN20" s="281"/>
      <c r="URO20" s="281"/>
      <c r="URP20" s="281"/>
      <c r="URQ20" s="281"/>
      <c r="URR20" s="281"/>
      <c r="URS20" s="281"/>
      <c r="URT20" s="281"/>
      <c r="URU20" s="281"/>
      <c r="URV20" s="281"/>
      <c r="URW20" s="281"/>
      <c r="URX20" s="281"/>
      <c r="URY20" s="281"/>
      <c r="URZ20" s="281"/>
      <c r="USA20" s="281"/>
      <c r="USB20" s="281"/>
      <c r="USC20" s="281"/>
      <c r="USD20" s="281"/>
      <c r="USE20" s="281"/>
      <c r="USF20" s="281"/>
      <c r="USG20" s="281"/>
      <c r="USH20" s="281"/>
      <c r="USI20" s="281"/>
      <c r="USJ20" s="281"/>
      <c r="USK20" s="281"/>
      <c r="USL20" s="281"/>
      <c r="USM20" s="281"/>
      <c r="USN20" s="281"/>
      <c r="USO20" s="281"/>
      <c r="USP20" s="281"/>
      <c r="USQ20" s="281"/>
      <c r="USR20" s="281"/>
      <c r="USS20" s="281"/>
      <c r="UST20" s="281"/>
      <c r="USU20" s="281"/>
      <c r="USV20" s="281"/>
      <c r="USW20" s="281"/>
      <c r="USX20" s="281"/>
      <c r="USY20" s="281"/>
      <c r="USZ20" s="281"/>
      <c r="UTA20" s="281"/>
      <c r="UTB20" s="281"/>
      <c r="UTC20" s="281"/>
      <c r="UTD20" s="281"/>
      <c r="UTE20" s="281"/>
      <c r="UTF20" s="281"/>
      <c r="UTG20" s="281"/>
      <c r="UTH20" s="281"/>
      <c r="UTI20" s="281"/>
      <c r="UTJ20" s="281"/>
      <c r="UTK20" s="281"/>
      <c r="UTL20" s="281"/>
      <c r="UTM20" s="281"/>
      <c r="UTN20" s="281"/>
      <c r="UTO20" s="281"/>
      <c r="UTP20" s="281"/>
      <c r="UTQ20" s="281"/>
      <c r="UTR20" s="281"/>
      <c r="UTS20" s="281"/>
      <c r="UTT20" s="281"/>
      <c r="UTU20" s="281"/>
      <c r="UTV20" s="281"/>
      <c r="UTW20" s="281"/>
      <c r="UTX20" s="281"/>
      <c r="UTY20" s="281"/>
      <c r="UTZ20" s="281"/>
      <c r="UUA20" s="281"/>
      <c r="UUB20" s="281"/>
      <c r="UUC20" s="281"/>
      <c r="UUD20" s="281"/>
      <c r="UUE20" s="281"/>
      <c r="UUF20" s="281"/>
      <c r="UUG20" s="281"/>
      <c r="UUH20" s="281"/>
      <c r="UUI20" s="281"/>
      <c r="UUJ20" s="281"/>
      <c r="UUK20" s="281"/>
      <c r="UUL20" s="281"/>
      <c r="UUM20" s="281"/>
      <c r="UUN20" s="281"/>
      <c r="UUO20" s="281"/>
      <c r="UUP20" s="281"/>
      <c r="UUQ20" s="281"/>
      <c r="UUR20" s="281"/>
      <c r="UUS20" s="281"/>
      <c r="UUT20" s="281"/>
      <c r="UUU20" s="281"/>
      <c r="UUV20" s="281"/>
      <c r="UUW20" s="281"/>
      <c r="UUX20" s="281"/>
      <c r="UUY20" s="281"/>
      <c r="UUZ20" s="281"/>
      <c r="UVA20" s="281"/>
      <c r="UVB20" s="281"/>
      <c r="UVC20" s="281"/>
      <c r="UVD20" s="281"/>
      <c r="UVE20" s="281"/>
      <c r="UVF20" s="281"/>
      <c r="UVG20" s="281"/>
      <c r="UVH20" s="281"/>
      <c r="UVI20" s="281"/>
      <c r="UVJ20" s="281"/>
      <c r="UVK20" s="281"/>
      <c r="UVL20" s="281"/>
      <c r="UVM20" s="281"/>
      <c r="UVN20" s="281"/>
      <c r="UVO20" s="281"/>
      <c r="UVP20" s="281"/>
      <c r="UVQ20" s="281"/>
      <c r="UVR20" s="281"/>
      <c r="UVS20" s="281"/>
      <c r="UVT20" s="281"/>
      <c r="UVU20" s="281"/>
      <c r="UVV20" s="281"/>
      <c r="UVW20" s="281"/>
      <c r="UVX20" s="281"/>
      <c r="UVY20" s="281"/>
      <c r="UVZ20" s="281"/>
      <c r="UWA20" s="281"/>
      <c r="UWB20" s="281"/>
      <c r="UWC20" s="281"/>
      <c r="UWD20" s="281"/>
      <c r="UWE20" s="281"/>
      <c r="UWF20" s="281"/>
      <c r="UWG20" s="281"/>
      <c r="UWH20" s="281"/>
      <c r="UWI20" s="281"/>
      <c r="UWJ20" s="281"/>
      <c r="UWK20" s="281"/>
      <c r="UWL20" s="281"/>
      <c r="UWM20" s="281"/>
      <c r="UWN20" s="281"/>
      <c r="UWO20" s="281"/>
      <c r="UWP20" s="281"/>
      <c r="UWQ20" s="281"/>
      <c r="UWR20" s="281"/>
      <c r="UWS20" s="281"/>
      <c r="UWT20" s="281"/>
      <c r="UWU20" s="281"/>
      <c r="UWV20" s="281"/>
      <c r="UWW20" s="281"/>
      <c r="UWX20" s="281"/>
      <c r="UWY20" s="281"/>
      <c r="UWZ20" s="281"/>
      <c r="UXA20" s="281"/>
      <c r="UXB20" s="281"/>
      <c r="UXC20" s="281"/>
      <c r="UXD20" s="281"/>
      <c r="UXE20" s="281"/>
      <c r="UXF20" s="281"/>
      <c r="UXG20" s="281"/>
      <c r="UXH20" s="281"/>
      <c r="UXI20" s="281"/>
      <c r="UXJ20" s="281"/>
      <c r="UXK20" s="281"/>
      <c r="UXL20" s="281"/>
      <c r="UXM20" s="281"/>
      <c r="UXN20" s="281"/>
      <c r="UXO20" s="281"/>
      <c r="UXP20" s="281"/>
      <c r="UXQ20" s="281"/>
      <c r="UXR20" s="281"/>
      <c r="UXS20" s="281"/>
      <c r="UXT20" s="281"/>
      <c r="UXU20" s="281"/>
      <c r="UXV20" s="281"/>
      <c r="UXW20" s="281"/>
      <c r="UXX20" s="281"/>
      <c r="UXY20" s="281"/>
      <c r="UXZ20" s="281"/>
      <c r="UYA20" s="281"/>
      <c r="UYB20" s="281"/>
      <c r="UYC20" s="281"/>
      <c r="UYD20" s="281"/>
      <c r="UYE20" s="281"/>
      <c r="UYF20" s="281"/>
      <c r="UYG20" s="281"/>
      <c r="UYH20" s="281"/>
      <c r="UYI20" s="281"/>
      <c r="UYJ20" s="281"/>
      <c r="UYK20" s="281"/>
      <c r="UYL20" s="281"/>
      <c r="UYM20" s="281"/>
      <c r="UYN20" s="281"/>
      <c r="UYO20" s="281"/>
      <c r="UYP20" s="281"/>
      <c r="UYQ20" s="281"/>
      <c r="UYR20" s="281"/>
      <c r="UYS20" s="281"/>
      <c r="UYT20" s="281"/>
      <c r="UYU20" s="281"/>
      <c r="UYV20" s="281"/>
      <c r="UYW20" s="281"/>
      <c r="UYX20" s="281"/>
      <c r="UYY20" s="281"/>
      <c r="UYZ20" s="281"/>
      <c r="UZA20" s="281"/>
      <c r="UZB20" s="281"/>
      <c r="UZC20" s="281"/>
      <c r="UZD20" s="281"/>
      <c r="UZE20" s="281"/>
      <c r="UZF20" s="281"/>
      <c r="UZG20" s="281"/>
      <c r="UZH20" s="281"/>
      <c r="UZI20" s="281"/>
      <c r="UZJ20" s="281"/>
      <c r="UZK20" s="281"/>
      <c r="UZL20" s="281"/>
      <c r="UZM20" s="281"/>
      <c r="UZN20" s="281"/>
      <c r="UZO20" s="281"/>
      <c r="UZP20" s="281"/>
      <c r="UZQ20" s="281"/>
      <c r="UZR20" s="281"/>
      <c r="UZS20" s="281"/>
      <c r="UZT20" s="281"/>
      <c r="UZU20" s="281"/>
      <c r="UZV20" s="281"/>
      <c r="UZW20" s="281"/>
      <c r="UZX20" s="281"/>
      <c r="UZY20" s="281"/>
      <c r="UZZ20" s="281"/>
      <c r="VAA20" s="281"/>
      <c r="VAB20" s="281"/>
      <c r="VAC20" s="281"/>
      <c r="VAD20" s="281"/>
      <c r="VAE20" s="281"/>
      <c r="VAF20" s="281"/>
      <c r="VAG20" s="281"/>
      <c r="VAH20" s="281"/>
      <c r="VAI20" s="281"/>
      <c r="VAJ20" s="281"/>
      <c r="VAK20" s="281"/>
      <c r="VAL20" s="281"/>
      <c r="VAM20" s="281"/>
      <c r="VAN20" s="281"/>
      <c r="VAO20" s="281"/>
      <c r="VAP20" s="281"/>
      <c r="VAQ20" s="281"/>
      <c r="VAR20" s="281"/>
      <c r="VAS20" s="281"/>
      <c r="VAT20" s="281"/>
      <c r="VAU20" s="281"/>
      <c r="VAV20" s="281"/>
      <c r="VAW20" s="281"/>
      <c r="VAX20" s="281"/>
      <c r="VAY20" s="281"/>
      <c r="VAZ20" s="281"/>
      <c r="VBA20" s="281"/>
      <c r="VBB20" s="281"/>
      <c r="VBC20" s="281"/>
      <c r="VBD20" s="281"/>
      <c r="VBE20" s="281"/>
      <c r="VBF20" s="281"/>
      <c r="VBG20" s="281"/>
      <c r="VBH20" s="281"/>
      <c r="VBI20" s="281"/>
      <c r="VBJ20" s="281"/>
      <c r="VBK20" s="281"/>
      <c r="VBL20" s="281"/>
      <c r="VBM20" s="281"/>
      <c r="VBN20" s="281"/>
      <c r="VBO20" s="281"/>
      <c r="VBP20" s="281"/>
      <c r="VBQ20" s="281"/>
      <c r="VBR20" s="281"/>
      <c r="VBS20" s="281"/>
      <c r="VBT20" s="281"/>
      <c r="VBU20" s="281"/>
      <c r="VBV20" s="281"/>
      <c r="VBW20" s="281"/>
      <c r="VBX20" s="281"/>
      <c r="VBY20" s="281"/>
      <c r="VBZ20" s="281"/>
      <c r="VCA20" s="281"/>
      <c r="VCB20" s="281"/>
      <c r="VCC20" s="281"/>
      <c r="VCD20" s="281"/>
      <c r="VCE20" s="281"/>
      <c r="VCF20" s="281"/>
      <c r="VCG20" s="281"/>
      <c r="VCH20" s="281"/>
      <c r="VCI20" s="281"/>
      <c r="VCJ20" s="281"/>
      <c r="VCK20" s="281"/>
      <c r="VCL20" s="281"/>
      <c r="VCM20" s="281"/>
      <c r="VCN20" s="281"/>
      <c r="VCO20" s="281"/>
      <c r="VCP20" s="281"/>
      <c r="VCQ20" s="281"/>
      <c r="VCR20" s="281"/>
      <c r="VCS20" s="281"/>
      <c r="VCT20" s="281"/>
      <c r="VCU20" s="281"/>
      <c r="VCV20" s="281"/>
      <c r="VCW20" s="281"/>
      <c r="VCX20" s="281"/>
      <c r="VCY20" s="281"/>
      <c r="VCZ20" s="281"/>
      <c r="VDA20" s="281"/>
      <c r="VDB20" s="281"/>
      <c r="VDC20" s="281"/>
      <c r="VDD20" s="281"/>
      <c r="VDE20" s="281"/>
      <c r="VDF20" s="281"/>
      <c r="VDG20" s="281"/>
      <c r="VDH20" s="281"/>
      <c r="VDI20" s="281"/>
      <c r="VDJ20" s="281"/>
      <c r="VDK20" s="281"/>
      <c r="VDL20" s="281"/>
      <c r="VDM20" s="281"/>
      <c r="VDN20" s="281"/>
      <c r="VDO20" s="281"/>
      <c r="VDP20" s="281"/>
      <c r="VDQ20" s="281"/>
      <c r="VDR20" s="281"/>
      <c r="VDS20" s="281"/>
      <c r="VDT20" s="281"/>
      <c r="VDU20" s="281"/>
      <c r="VDV20" s="281"/>
      <c r="VDW20" s="281"/>
      <c r="VDX20" s="281"/>
      <c r="VDY20" s="281"/>
      <c r="VDZ20" s="281"/>
      <c r="VEA20" s="281"/>
      <c r="VEB20" s="281"/>
      <c r="VEC20" s="281"/>
      <c r="VED20" s="281"/>
      <c r="VEE20" s="281"/>
      <c r="VEF20" s="281"/>
      <c r="VEG20" s="281"/>
      <c r="VEH20" s="281"/>
      <c r="VEI20" s="281"/>
      <c r="VEJ20" s="281"/>
      <c r="VEK20" s="281"/>
      <c r="VEL20" s="281"/>
      <c r="VEM20" s="281"/>
      <c r="VEN20" s="281"/>
      <c r="VEO20" s="281"/>
      <c r="VEP20" s="281"/>
      <c r="VEQ20" s="281"/>
      <c r="VER20" s="281"/>
      <c r="VES20" s="281"/>
      <c r="VET20" s="281"/>
      <c r="VEU20" s="281"/>
      <c r="VEV20" s="281"/>
      <c r="VEW20" s="281"/>
      <c r="VEX20" s="281"/>
      <c r="VEY20" s="281"/>
      <c r="VEZ20" s="281"/>
      <c r="VFA20" s="281"/>
      <c r="VFB20" s="281"/>
      <c r="VFC20" s="281"/>
      <c r="VFD20" s="281"/>
      <c r="VFE20" s="281"/>
      <c r="VFF20" s="281"/>
      <c r="VFG20" s="281"/>
      <c r="VFH20" s="281"/>
      <c r="VFI20" s="281"/>
      <c r="VFJ20" s="281"/>
      <c r="VFK20" s="281"/>
      <c r="VFL20" s="281"/>
      <c r="VFM20" s="281"/>
      <c r="VFN20" s="281"/>
      <c r="VFO20" s="281"/>
      <c r="VFP20" s="281"/>
      <c r="VFQ20" s="281"/>
      <c r="VFR20" s="281"/>
      <c r="VFS20" s="281"/>
      <c r="VFT20" s="281"/>
      <c r="VFU20" s="281"/>
      <c r="VFV20" s="281"/>
      <c r="VFW20" s="281"/>
      <c r="VFX20" s="281"/>
      <c r="VFY20" s="281"/>
      <c r="VFZ20" s="281"/>
      <c r="VGA20" s="281"/>
      <c r="VGB20" s="281"/>
      <c r="VGC20" s="281"/>
      <c r="VGD20" s="281"/>
      <c r="VGE20" s="281"/>
      <c r="VGF20" s="281"/>
      <c r="VGG20" s="281"/>
      <c r="VGH20" s="281"/>
      <c r="VGI20" s="281"/>
      <c r="VGJ20" s="281"/>
      <c r="VGK20" s="281"/>
      <c r="VGL20" s="281"/>
      <c r="VGM20" s="281"/>
      <c r="VGN20" s="281"/>
      <c r="VGO20" s="281"/>
      <c r="VGP20" s="281"/>
      <c r="VGQ20" s="281"/>
      <c r="VGR20" s="281"/>
      <c r="VGS20" s="281"/>
      <c r="VGT20" s="281"/>
      <c r="VGU20" s="281"/>
      <c r="VGV20" s="281"/>
      <c r="VGW20" s="281"/>
      <c r="VGX20" s="281"/>
      <c r="VGY20" s="281"/>
      <c r="VGZ20" s="281"/>
      <c r="VHA20" s="281"/>
      <c r="VHB20" s="281"/>
      <c r="VHC20" s="281"/>
      <c r="VHD20" s="281"/>
      <c r="VHE20" s="281"/>
      <c r="VHF20" s="281"/>
      <c r="VHG20" s="281"/>
      <c r="VHH20" s="281"/>
      <c r="VHI20" s="281"/>
      <c r="VHJ20" s="281"/>
      <c r="VHK20" s="281"/>
      <c r="VHL20" s="281"/>
      <c r="VHM20" s="281"/>
      <c r="VHN20" s="281"/>
      <c r="VHO20" s="281"/>
      <c r="VHP20" s="281"/>
      <c r="VHQ20" s="281"/>
      <c r="VHR20" s="281"/>
      <c r="VHS20" s="281"/>
      <c r="VHT20" s="281"/>
      <c r="VHU20" s="281"/>
      <c r="VHV20" s="281"/>
      <c r="VHW20" s="281"/>
      <c r="VHX20" s="281"/>
      <c r="VHY20" s="281"/>
      <c r="VHZ20" s="281"/>
      <c r="VIA20" s="281"/>
      <c r="VIB20" s="281"/>
      <c r="VIC20" s="281"/>
      <c r="VID20" s="281"/>
      <c r="VIE20" s="281"/>
      <c r="VIF20" s="281"/>
      <c r="VIG20" s="281"/>
      <c r="VIH20" s="281"/>
      <c r="VII20" s="281"/>
      <c r="VIJ20" s="281"/>
      <c r="VIK20" s="281"/>
      <c r="VIL20" s="281"/>
      <c r="VIM20" s="281"/>
      <c r="VIN20" s="281"/>
      <c r="VIO20" s="281"/>
      <c r="VIP20" s="281"/>
      <c r="VIQ20" s="281"/>
      <c r="VIR20" s="281"/>
      <c r="VIS20" s="281"/>
      <c r="VIT20" s="281"/>
      <c r="VIU20" s="281"/>
      <c r="VIV20" s="281"/>
      <c r="VIW20" s="281"/>
      <c r="VIX20" s="281"/>
      <c r="VIY20" s="281"/>
      <c r="VIZ20" s="281"/>
      <c r="VJA20" s="281"/>
      <c r="VJB20" s="281"/>
      <c r="VJC20" s="281"/>
      <c r="VJD20" s="281"/>
      <c r="VJE20" s="281"/>
      <c r="VJF20" s="281"/>
      <c r="VJG20" s="281"/>
      <c r="VJH20" s="281"/>
      <c r="VJI20" s="281"/>
      <c r="VJJ20" s="281"/>
      <c r="VJK20" s="281"/>
      <c r="VJL20" s="281"/>
      <c r="VJM20" s="281"/>
      <c r="VJN20" s="281"/>
      <c r="VJO20" s="281"/>
      <c r="VJP20" s="281"/>
      <c r="VJQ20" s="281"/>
      <c r="VJR20" s="281"/>
      <c r="VJS20" s="281"/>
      <c r="VJT20" s="281"/>
      <c r="VJU20" s="281"/>
      <c r="VJV20" s="281"/>
      <c r="VJW20" s="281"/>
      <c r="VJX20" s="281"/>
      <c r="VJY20" s="281"/>
      <c r="VJZ20" s="281"/>
      <c r="VKA20" s="281"/>
      <c r="VKB20" s="281"/>
      <c r="VKC20" s="281"/>
      <c r="VKD20" s="281"/>
      <c r="VKE20" s="281"/>
      <c r="VKF20" s="281"/>
      <c r="VKG20" s="281"/>
      <c r="VKH20" s="281"/>
      <c r="VKI20" s="281"/>
      <c r="VKJ20" s="281"/>
      <c r="VKK20" s="281"/>
      <c r="VKL20" s="281"/>
      <c r="VKM20" s="281"/>
      <c r="VKN20" s="281"/>
      <c r="VKO20" s="281"/>
      <c r="VKP20" s="281"/>
      <c r="VKQ20" s="281"/>
      <c r="VKR20" s="281"/>
      <c r="VKS20" s="281"/>
      <c r="VKT20" s="281"/>
      <c r="VKU20" s="281"/>
      <c r="VKV20" s="281"/>
      <c r="VKW20" s="281"/>
      <c r="VKX20" s="281"/>
      <c r="VKY20" s="281"/>
      <c r="VKZ20" s="281"/>
      <c r="VLA20" s="281"/>
      <c r="VLB20" s="281"/>
      <c r="VLC20" s="281"/>
      <c r="VLD20" s="281"/>
      <c r="VLE20" s="281"/>
      <c r="VLF20" s="281"/>
      <c r="VLG20" s="281"/>
      <c r="VLH20" s="281"/>
      <c r="VLI20" s="281"/>
      <c r="VLJ20" s="281"/>
      <c r="VLK20" s="281"/>
      <c r="VLL20" s="281"/>
      <c r="VLM20" s="281"/>
      <c r="VLN20" s="281"/>
      <c r="VLO20" s="281"/>
      <c r="VLP20" s="281"/>
      <c r="VLQ20" s="281"/>
      <c r="VLR20" s="281"/>
      <c r="VLS20" s="281"/>
      <c r="VLT20" s="281"/>
      <c r="VLU20" s="281"/>
      <c r="VLV20" s="281"/>
      <c r="VLW20" s="281"/>
      <c r="VLX20" s="281"/>
      <c r="VLY20" s="281"/>
      <c r="VLZ20" s="281"/>
      <c r="VMA20" s="281"/>
      <c r="VMB20" s="281"/>
      <c r="VMC20" s="281"/>
      <c r="VMD20" s="281"/>
      <c r="VME20" s="281"/>
      <c r="VMF20" s="281"/>
      <c r="VMG20" s="281"/>
      <c r="VMH20" s="281"/>
      <c r="VMI20" s="281"/>
      <c r="VMJ20" s="281"/>
      <c r="VMK20" s="281"/>
      <c r="VML20" s="281"/>
      <c r="VMM20" s="281"/>
      <c r="VMN20" s="281"/>
      <c r="VMO20" s="281"/>
      <c r="VMP20" s="281"/>
      <c r="VMQ20" s="281"/>
      <c r="VMR20" s="281"/>
      <c r="VMS20" s="281"/>
      <c r="VMT20" s="281"/>
      <c r="VMU20" s="281"/>
      <c r="VMV20" s="281"/>
      <c r="VMW20" s="281"/>
      <c r="VMX20" s="281"/>
      <c r="VMY20" s="281"/>
      <c r="VMZ20" s="281"/>
      <c r="VNA20" s="281"/>
      <c r="VNB20" s="281"/>
      <c r="VNC20" s="281"/>
      <c r="VND20" s="281"/>
      <c r="VNE20" s="281"/>
      <c r="VNF20" s="281"/>
      <c r="VNG20" s="281"/>
      <c r="VNH20" s="281"/>
      <c r="VNI20" s="281"/>
      <c r="VNJ20" s="281"/>
      <c r="VNK20" s="281"/>
      <c r="VNL20" s="281"/>
      <c r="VNM20" s="281"/>
      <c r="VNN20" s="281"/>
      <c r="VNO20" s="281"/>
      <c r="VNP20" s="281"/>
      <c r="VNQ20" s="281"/>
      <c r="VNR20" s="281"/>
      <c r="VNS20" s="281"/>
      <c r="VNT20" s="281"/>
      <c r="VNU20" s="281"/>
      <c r="VNV20" s="281"/>
      <c r="VNW20" s="281"/>
      <c r="VNX20" s="281"/>
      <c r="VNY20" s="281"/>
      <c r="VNZ20" s="281"/>
      <c r="VOA20" s="281"/>
      <c r="VOB20" s="281"/>
      <c r="VOC20" s="281"/>
      <c r="VOD20" s="281"/>
      <c r="VOE20" s="281"/>
      <c r="VOF20" s="281"/>
      <c r="VOG20" s="281"/>
      <c r="VOH20" s="281"/>
      <c r="VOI20" s="281"/>
      <c r="VOJ20" s="281"/>
      <c r="VOK20" s="281"/>
      <c r="VOL20" s="281"/>
      <c r="VOM20" s="281"/>
      <c r="VON20" s="281"/>
      <c r="VOO20" s="281"/>
      <c r="VOP20" s="281"/>
      <c r="VOQ20" s="281"/>
      <c r="VOR20" s="281"/>
      <c r="VOS20" s="281"/>
      <c r="VOT20" s="281"/>
      <c r="VOU20" s="281"/>
      <c r="VOV20" s="281"/>
      <c r="VOW20" s="281"/>
      <c r="VOX20" s="281"/>
      <c r="VOY20" s="281"/>
      <c r="VOZ20" s="281"/>
      <c r="VPA20" s="281"/>
      <c r="VPB20" s="281"/>
      <c r="VPC20" s="281"/>
      <c r="VPD20" s="281"/>
      <c r="VPE20" s="281"/>
      <c r="VPF20" s="281"/>
      <c r="VPG20" s="281"/>
      <c r="VPH20" s="281"/>
      <c r="VPI20" s="281"/>
      <c r="VPJ20" s="281"/>
      <c r="VPK20" s="281"/>
      <c r="VPL20" s="281"/>
      <c r="VPM20" s="281"/>
      <c r="VPN20" s="281"/>
      <c r="VPO20" s="281"/>
      <c r="VPP20" s="281"/>
      <c r="VPQ20" s="281"/>
      <c r="VPR20" s="281"/>
      <c r="VPS20" s="281"/>
      <c r="VPT20" s="281"/>
      <c r="VPU20" s="281"/>
      <c r="VPV20" s="281"/>
      <c r="VPW20" s="281"/>
      <c r="VPX20" s="281"/>
      <c r="VPY20" s="281"/>
      <c r="VPZ20" s="281"/>
      <c r="VQA20" s="281"/>
      <c r="VQB20" s="281"/>
      <c r="VQC20" s="281"/>
      <c r="VQD20" s="281"/>
      <c r="VQE20" s="281"/>
      <c r="VQF20" s="281"/>
      <c r="VQG20" s="281"/>
      <c r="VQH20" s="281"/>
      <c r="VQI20" s="281"/>
      <c r="VQJ20" s="281"/>
      <c r="VQK20" s="281"/>
      <c r="VQL20" s="281"/>
      <c r="VQM20" s="281"/>
      <c r="VQN20" s="281"/>
      <c r="VQO20" s="281"/>
      <c r="VQP20" s="281"/>
      <c r="VQQ20" s="281"/>
      <c r="VQR20" s="281"/>
      <c r="VQS20" s="281"/>
      <c r="VQT20" s="281"/>
      <c r="VQU20" s="281"/>
      <c r="VQV20" s="281"/>
      <c r="VQW20" s="281"/>
      <c r="VQX20" s="281"/>
      <c r="VQY20" s="281"/>
      <c r="VQZ20" s="281"/>
      <c r="VRA20" s="281"/>
      <c r="VRB20" s="281"/>
      <c r="VRC20" s="281"/>
      <c r="VRD20" s="281"/>
      <c r="VRE20" s="281"/>
      <c r="VRF20" s="281"/>
      <c r="VRG20" s="281"/>
      <c r="VRH20" s="281"/>
      <c r="VRI20" s="281"/>
      <c r="VRJ20" s="281"/>
      <c r="VRK20" s="281"/>
      <c r="VRL20" s="281"/>
      <c r="VRM20" s="281"/>
      <c r="VRN20" s="281"/>
      <c r="VRO20" s="281"/>
      <c r="VRP20" s="281"/>
      <c r="VRQ20" s="281"/>
      <c r="VRR20" s="281"/>
      <c r="VRS20" s="281"/>
      <c r="VRT20" s="281"/>
      <c r="VRU20" s="281"/>
      <c r="VRV20" s="281"/>
      <c r="VRW20" s="281"/>
      <c r="VRX20" s="281"/>
      <c r="VRY20" s="281"/>
      <c r="VRZ20" s="281"/>
      <c r="VSA20" s="281"/>
      <c r="VSB20" s="281"/>
      <c r="VSC20" s="281"/>
      <c r="VSD20" s="281"/>
      <c r="VSE20" s="281"/>
      <c r="VSF20" s="281"/>
      <c r="VSG20" s="281"/>
      <c r="VSH20" s="281"/>
      <c r="VSI20" s="281"/>
      <c r="VSJ20" s="281"/>
      <c r="VSK20" s="281"/>
      <c r="VSL20" s="281"/>
      <c r="VSM20" s="281"/>
      <c r="VSN20" s="281"/>
      <c r="VSO20" s="281"/>
      <c r="VSP20" s="281"/>
      <c r="VSQ20" s="281"/>
      <c r="VSR20" s="281"/>
      <c r="VSS20" s="281"/>
      <c r="VST20" s="281"/>
      <c r="VSU20" s="281"/>
      <c r="VSV20" s="281"/>
      <c r="VSW20" s="281"/>
      <c r="VSX20" s="281"/>
      <c r="VSY20" s="281"/>
      <c r="VSZ20" s="281"/>
      <c r="VTA20" s="281"/>
      <c r="VTB20" s="281"/>
      <c r="VTC20" s="281"/>
      <c r="VTD20" s="281"/>
      <c r="VTE20" s="281"/>
      <c r="VTF20" s="281"/>
      <c r="VTG20" s="281"/>
      <c r="VTH20" s="281"/>
      <c r="VTI20" s="281"/>
      <c r="VTJ20" s="281"/>
      <c r="VTK20" s="281"/>
      <c r="VTL20" s="281"/>
      <c r="VTM20" s="281"/>
      <c r="VTN20" s="281"/>
      <c r="VTO20" s="281"/>
      <c r="VTP20" s="281"/>
      <c r="VTQ20" s="281"/>
      <c r="VTR20" s="281"/>
      <c r="VTS20" s="281"/>
      <c r="VTT20" s="281"/>
      <c r="VTU20" s="281"/>
      <c r="VTV20" s="281"/>
      <c r="VTW20" s="281"/>
      <c r="VTX20" s="281"/>
      <c r="VTY20" s="281"/>
      <c r="VTZ20" s="281"/>
      <c r="VUA20" s="281"/>
      <c r="VUB20" s="281"/>
      <c r="VUC20" s="281"/>
      <c r="VUD20" s="281"/>
      <c r="VUE20" s="281"/>
      <c r="VUF20" s="281"/>
      <c r="VUG20" s="281"/>
      <c r="VUH20" s="281"/>
      <c r="VUI20" s="281"/>
      <c r="VUJ20" s="281"/>
      <c r="VUK20" s="281"/>
      <c r="VUL20" s="281"/>
      <c r="VUM20" s="281"/>
      <c r="VUN20" s="281"/>
      <c r="VUO20" s="281"/>
      <c r="VUP20" s="281"/>
      <c r="VUQ20" s="281"/>
      <c r="VUR20" s="281"/>
      <c r="VUS20" s="281"/>
      <c r="VUT20" s="281"/>
      <c r="VUU20" s="281"/>
      <c r="VUV20" s="281"/>
      <c r="VUW20" s="281"/>
      <c r="VUX20" s="281"/>
      <c r="VUY20" s="281"/>
      <c r="VUZ20" s="281"/>
      <c r="VVA20" s="281"/>
      <c r="VVB20" s="281"/>
      <c r="VVC20" s="281"/>
      <c r="VVD20" s="281"/>
      <c r="VVE20" s="281"/>
      <c r="VVF20" s="281"/>
      <c r="VVG20" s="281"/>
      <c r="VVH20" s="281"/>
      <c r="VVI20" s="281"/>
      <c r="VVJ20" s="281"/>
      <c r="VVK20" s="281"/>
      <c r="VVL20" s="281"/>
      <c r="VVM20" s="281"/>
      <c r="VVN20" s="281"/>
      <c r="VVO20" s="281"/>
      <c r="VVP20" s="281"/>
      <c r="VVQ20" s="281"/>
      <c r="VVR20" s="281"/>
      <c r="VVS20" s="281"/>
      <c r="VVT20" s="281"/>
      <c r="VVU20" s="281"/>
      <c r="VVV20" s="281"/>
      <c r="VVW20" s="281"/>
      <c r="VVX20" s="281"/>
      <c r="VVY20" s="281"/>
      <c r="VVZ20" s="281"/>
      <c r="VWA20" s="281"/>
      <c r="VWB20" s="281"/>
      <c r="VWC20" s="281"/>
      <c r="VWD20" s="281"/>
      <c r="VWE20" s="281"/>
      <c r="VWF20" s="281"/>
      <c r="VWG20" s="281"/>
      <c r="VWH20" s="281"/>
      <c r="VWI20" s="281"/>
      <c r="VWJ20" s="281"/>
      <c r="VWK20" s="281"/>
      <c r="VWL20" s="281"/>
      <c r="VWM20" s="281"/>
      <c r="VWN20" s="281"/>
      <c r="VWO20" s="281"/>
      <c r="VWP20" s="281"/>
      <c r="VWQ20" s="281"/>
      <c r="VWR20" s="281"/>
      <c r="VWS20" s="281"/>
      <c r="VWT20" s="281"/>
      <c r="VWU20" s="281"/>
      <c r="VWV20" s="281"/>
      <c r="VWW20" s="281"/>
      <c r="VWX20" s="281"/>
      <c r="VWY20" s="281"/>
      <c r="VWZ20" s="281"/>
      <c r="VXA20" s="281"/>
      <c r="VXB20" s="281"/>
      <c r="VXC20" s="281"/>
      <c r="VXD20" s="281"/>
      <c r="VXE20" s="281"/>
      <c r="VXF20" s="281"/>
      <c r="VXG20" s="281"/>
      <c r="VXH20" s="281"/>
      <c r="VXI20" s="281"/>
      <c r="VXJ20" s="281"/>
      <c r="VXK20" s="281"/>
      <c r="VXL20" s="281"/>
      <c r="VXM20" s="281"/>
      <c r="VXN20" s="281"/>
      <c r="VXO20" s="281"/>
      <c r="VXP20" s="281"/>
      <c r="VXQ20" s="281"/>
      <c r="VXR20" s="281"/>
      <c r="VXS20" s="281"/>
      <c r="VXT20" s="281"/>
      <c r="VXU20" s="281"/>
      <c r="VXV20" s="281"/>
      <c r="VXW20" s="281"/>
      <c r="VXX20" s="281"/>
      <c r="VXY20" s="281"/>
      <c r="VXZ20" s="281"/>
      <c r="VYA20" s="281"/>
      <c r="VYB20" s="281"/>
      <c r="VYC20" s="281"/>
      <c r="VYD20" s="281"/>
      <c r="VYE20" s="281"/>
      <c r="VYF20" s="281"/>
      <c r="VYG20" s="281"/>
      <c r="VYH20" s="281"/>
      <c r="VYI20" s="281"/>
      <c r="VYJ20" s="281"/>
      <c r="VYK20" s="281"/>
      <c r="VYL20" s="281"/>
      <c r="VYM20" s="281"/>
      <c r="VYN20" s="281"/>
      <c r="VYO20" s="281"/>
      <c r="VYP20" s="281"/>
      <c r="VYQ20" s="281"/>
      <c r="VYR20" s="281"/>
      <c r="VYS20" s="281"/>
      <c r="VYT20" s="281"/>
      <c r="VYU20" s="281"/>
      <c r="VYV20" s="281"/>
      <c r="VYW20" s="281"/>
      <c r="VYX20" s="281"/>
      <c r="VYY20" s="281"/>
      <c r="VYZ20" s="281"/>
      <c r="VZA20" s="281"/>
      <c r="VZB20" s="281"/>
      <c r="VZC20" s="281"/>
      <c r="VZD20" s="281"/>
      <c r="VZE20" s="281"/>
      <c r="VZF20" s="281"/>
      <c r="VZG20" s="281"/>
      <c r="VZH20" s="281"/>
      <c r="VZI20" s="281"/>
      <c r="VZJ20" s="281"/>
      <c r="VZK20" s="281"/>
      <c r="VZL20" s="281"/>
      <c r="VZM20" s="281"/>
      <c r="VZN20" s="281"/>
      <c r="VZO20" s="281"/>
      <c r="VZP20" s="281"/>
      <c r="VZQ20" s="281"/>
      <c r="VZR20" s="281"/>
      <c r="VZS20" s="281"/>
      <c r="VZT20" s="281"/>
      <c r="VZU20" s="281"/>
      <c r="VZV20" s="281"/>
      <c r="VZW20" s="281"/>
      <c r="VZX20" s="281"/>
      <c r="VZY20" s="281"/>
      <c r="VZZ20" s="281"/>
      <c r="WAA20" s="281"/>
      <c r="WAB20" s="281"/>
      <c r="WAC20" s="281"/>
      <c r="WAD20" s="281"/>
      <c r="WAE20" s="281"/>
      <c r="WAF20" s="281"/>
      <c r="WAG20" s="281"/>
      <c r="WAH20" s="281"/>
      <c r="WAI20" s="281"/>
      <c r="WAJ20" s="281"/>
      <c r="WAK20" s="281"/>
      <c r="WAL20" s="281"/>
      <c r="WAM20" s="281"/>
      <c r="WAN20" s="281"/>
      <c r="WAO20" s="281"/>
      <c r="WAP20" s="281"/>
      <c r="WAQ20" s="281"/>
      <c r="WAR20" s="281"/>
      <c r="WAS20" s="281"/>
      <c r="WAT20" s="281"/>
      <c r="WAU20" s="281"/>
      <c r="WAV20" s="281"/>
      <c r="WAW20" s="281"/>
      <c r="WAX20" s="281"/>
      <c r="WAY20" s="281"/>
      <c r="WAZ20" s="281"/>
      <c r="WBA20" s="281"/>
      <c r="WBB20" s="281"/>
      <c r="WBC20" s="281"/>
      <c r="WBD20" s="281"/>
      <c r="WBE20" s="281"/>
      <c r="WBF20" s="281"/>
      <c r="WBG20" s="281"/>
      <c r="WBH20" s="281"/>
      <c r="WBI20" s="281"/>
      <c r="WBJ20" s="281"/>
      <c r="WBK20" s="281"/>
      <c r="WBL20" s="281"/>
      <c r="WBM20" s="281"/>
      <c r="WBN20" s="281"/>
      <c r="WBO20" s="281"/>
      <c r="WBP20" s="281"/>
      <c r="WBQ20" s="281"/>
      <c r="WBR20" s="281"/>
      <c r="WBS20" s="281"/>
      <c r="WBT20" s="281"/>
      <c r="WBU20" s="281"/>
      <c r="WBV20" s="281"/>
      <c r="WBW20" s="281"/>
      <c r="WBX20" s="281"/>
      <c r="WBY20" s="281"/>
      <c r="WBZ20" s="281"/>
      <c r="WCA20" s="281"/>
      <c r="WCB20" s="281"/>
      <c r="WCC20" s="281"/>
      <c r="WCD20" s="281"/>
      <c r="WCE20" s="281"/>
      <c r="WCF20" s="281"/>
      <c r="WCG20" s="281"/>
      <c r="WCH20" s="281"/>
      <c r="WCI20" s="281"/>
      <c r="WCJ20" s="281"/>
      <c r="WCK20" s="281"/>
      <c r="WCL20" s="281"/>
      <c r="WCM20" s="281"/>
      <c r="WCN20" s="281"/>
      <c r="WCO20" s="281"/>
      <c r="WCP20" s="281"/>
      <c r="WCQ20" s="281"/>
      <c r="WCR20" s="281"/>
      <c r="WCS20" s="281"/>
      <c r="WCT20" s="281"/>
      <c r="WCU20" s="281"/>
      <c r="WCV20" s="281"/>
      <c r="WCW20" s="281"/>
      <c r="WCX20" s="281"/>
      <c r="WCY20" s="281"/>
      <c r="WCZ20" s="281"/>
      <c r="WDA20" s="281"/>
      <c r="WDB20" s="281"/>
      <c r="WDC20" s="281"/>
      <c r="WDD20" s="281"/>
      <c r="WDE20" s="281"/>
      <c r="WDF20" s="281"/>
      <c r="WDG20" s="281"/>
      <c r="WDH20" s="281"/>
      <c r="WDI20" s="281"/>
      <c r="WDJ20" s="281"/>
      <c r="WDK20" s="281"/>
      <c r="WDL20" s="281"/>
      <c r="WDM20" s="281"/>
      <c r="WDN20" s="281"/>
      <c r="WDO20" s="281"/>
      <c r="WDP20" s="281"/>
      <c r="WDQ20" s="281"/>
      <c r="WDR20" s="281"/>
      <c r="WDS20" s="281"/>
      <c r="WDT20" s="281"/>
      <c r="WDU20" s="281"/>
      <c r="WDV20" s="281"/>
      <c r="WDW20" s="281"/>
      <c r="WDX20" s="281"/>
      <c r="WDY20" s="281"/>
      <c r="WDZ20" s="281"/>
      <c r="WEA20" s="281"/>
      <c r="WEB20" s="281"/>
      <c r="WEC20" s="281"/>
      <c r="WED20" s="281"/>
      <c r="WEE20" s="281"/>
      <c r="WEF20" s="281"/>
      <c r="WEG20" s="281"/>
      <c r="WEH20" s="281"/>
      <c r="WEI20" s="281"/>
      <c r="WEJ20" s="281"/>
      <c r="WEK20" s="281"/>
      <c r="WEL20" s="281"/>
      <c r="WEM20" s="281"/>
      <c r="WEN20" s="281"/>
      <c r="WEO20" s="281"/>
      <c r="WEP20" s="281"/>
      <c r="WEQ20" s="281"/>
      <c r="WER20" s="281"/>
      <c r="WES20" s="281"/>
      <c r="WET20" s="281"/>
      <c r="WEU20" s="281"/>
      <c r="WEV20" s="281"/>
      <c r="WEW20" s="281"/>
      <c r="WEX20" s="281"/>
      <c r="WEY20" s="281"/>
      <c r="WEZ20" s="281"/>
      <c r="WFA20" s="281"/>
      <c r="WFB20" s="281"/>
      <c r="WFC20" s="281"/>
      <c r="WFD20" s="281"/>
      <c r="WFE20" s="281"/>
      <c r="WFF20" s="281"/>
      <c r="WFG20" s="281"/>
      <c r="WFH20" s="281"/>
      <c r="WFI20" s="281"/>
      <c r="WFJ20" s="281"/>
      <c r="WFK20" s="281"/>
      <c r="WFL20" s="281"/>
      <c r="WFM20" s="281"/>
      <c r="WFN20" s="281"/>
      <c r="WFO20" s="281"/>
      <c r="WFP20" s="281"/>
      <c r="WFQ20" s="281"/>
      <c r="WFR20" s="281"/>
      <c r="WFS20" s="281"/>
      <c r="WFT20" s="281"/>
      <c r="WFU20" s="281"/>
      <c r="WFV20" s="281"/>
      <c r="WFW20" s="281"/>
      <c r="WFX20" s="281"/>
      <c r="WFY20" s="281"/>
      <c r="WFZ20" s="281"/>
      <c r="WGA20" s="281"/>
      <c r="WGB20" s="281"/>
      <c r="WGC20" s="281"/>
      <c r="WGD20" s="281"/>
      <c r="WGE20" s="281"/>
      <c r="WGF20" s="281"/>
      <c r="WGG20" s="281"/>
      <c r="WGH20" s="281"/>
      <c r="WGI20" s="281"/>
      <c r="WGJ20" s="281"/>
      <c r="WGK20" s="281"/>
      <c r="WGL20" s="281"/>
      <c r="WGM20" s="281"/>
      <c r="WGN20" s="281"/>
      <c r="WGO20" s="281"/>
      <c r="WGP20" s="281"/>
      <c r="WGQ20" s="281"/>
      <c r="WGR20" s="281"/>
      <c r="WGS20" s="281"/>
      <c r="WGT20" s="281"/>
      <c r="WGU20" s="281"/>
      <c r="WGV20" s="281"/>
      <c r="WGW20" s="281"/>
      <c r="WGX20" s="281"/>
      <c r="WGY20" s="281"/>
      <c r="WGZ20" s="281"/>
      <c r="WHA20" s="281"/>
      <c r="WHB20" s="281"/>
      <c r="WHC20" s="281"/>
      <c r="WHD20" s="281"/>
      <c r="WHE20" s="281"/>
      <c r="WHF20" s="281"/>
      <c r="WHG20" s="281"/>
      <c r="WHH20" s="281"/>
      <c r="WHI20" s="281"/>
      <c r="WHJ20" s="281"/>
      <c r="WHK20" s="281"/>
      <c r="WHL20" s="281"/>
      <c r="WHM20" s="281"/>
      <c r="WHN20" s="281"/>
      <c r="WHO20" s="281"/>
      <c r="WHP20" s="281"/>
      <c r="WHQ20" s="281"/>
      <c r="WHR20" s="281"/>
      <c r="WHS20" s="281"/>
      <c r="WHT20" s="281"/>
      <c r="WHU20" s="281"/>
      <c r="WHV20" s="281"/>
      <c r="WHW20" s="281"/>
      <c r="WHX20" s="281"/>
      <c r="WHY20" s="281"/>
      <c r="WHZ20" s="281"/>
      <c r="WIA20" s="281"/>
      <c r="WIB20" s="281"/>
      <c r="WIC20" s="281"/>
      <c r="WID20" s="281"/>
      <c r="WIE20" s="281"/>
      <c r="WIF20" s="281"/>
      <c r="WIG20" s="281"/>
      <c r="WIH20" s="281"/>
      <c r="WII20" s="281"/>
      <c r="WIJ20" s="281"/>
      <c r="WIK20" s="281"/>
      <c r="WIL20" s="281"/>
      <c r="WIM20" s="281"/>
      <c r="WIN20" s="281"/>
      <c r="WIO20" s="281"/>
      <c r="WIP20" s="281"/>
      <c r="WIQ20" s="281"/>
      <c r="WIR20" s="281"/>
      <c r="WIS20" s="281"/>
      <c r="WIT20" s="281"/>
      <c r="WIU20" s="281"/>
      <c r="WIV20" s="281"/>
      <c r="WIW20" s="281"/>
      <c r="WIX20" s="281"/>
      <c r="WIY20" s="281"/>
      <c r="WIZ20" s="281"/>
      <c r="WJA20" s="281"/>
      <c r="WJB20" s="281"/>
      <c r="WJC20" s="281"/>
      <c r="WJD20" s="281"/>
      <c r="WJE20" s="281"/>
      <c r="WJF20" s="281"/>
      <c r="WJG20" s="281"/>
      <c r="WJH20" s="281"/>
      <c r="WJI20" s="281"/>
      <c r="WJJ20" s="281"/>
      <c r="WJK20" s="281"/>
      <c r="WJL20" s="281"/>
      <c r="WJM20" s="281"/>
      <c r="WJN20" s="281"/>
      <c r="WJO20" s="281"/>
      <c r="WJP20" s="281"/>
      <c r="WJQ20" s="281"/>
      <c r="WJR20" s="281"/>
      <c r="WJS20" s="281"/>
      <c r="WJT20" s="281"/>
      <c r="WJU20" s="281"/>
      <c r="WJV20" s="281"/>
      <c r="WJW20" s="281"/>
      <c r="WJX20" s="281"/>
      <c r="WJY20" s="281"/>
      <c r="WJZ20" s="281"/>
      <c r="WKA20" s="281"/>
      <c r="WKB20" s="281"/>
      <c r="WKC20" s="281"/>
      <c r="WKD20" s="281"/>
      <c r="WKE20" s="281"/>
      <c r="WKF20" s="281"/>
      <c r="WKG20" s="281"/>
      <c r="WKH20" s="281"/>
      <c r="WKI20" s="281"/>
      <c r="WKJ20" s="281"/>
      <c r="WKK20" s="281"/>
      <c r="WKL20" s="281"/>
      <c r="WKM20" s="281"/>
      <c r="WKN20" s="281"/>
      <c r="WKO20" s="281"/>
      <c r="WKP20" s="281"/>
      <c r="WKQ20" s="281"/>
      <c r="WKR20" s="281"/>
      <c r="WKS20" s="281"/>
      <c r="WKT20" s="281"/>
      <c r="WKU20" s="281"/>
      <c r="WKV20" s="281"/>
      <c r="WKW20" s="281"/>
      <c r="WKX20" s="281"/>
      <c r="WKY20" s="281"/>
      <c r="WKZ20" s="281"/>
      <c r="WLA20" s="281"/>
      <c r="WLB20" s="281"/>
      <c r="WLC20" s="281"/>
      <c r="WLD20" s="281"/>
      <c r="WLE20" s="281"/>
      <c r="WLF20" s="281"/>
      <c r="WLG20" s="281"/>
      <c r="WLH20" s="281"/>
      <c r="WLI20" s="281"/>
      <c r="WLJ20" s="281"/>
      <c r="WLK20" s="281"/>
      <c r="WLL20" s="281"/>
      <c r="WLM20" s="281"/>
      <c r="WLN20" s="281"/>
      <c r="WLO20" s="281"/>
      <c r="WLP20" s="281"/>
      <c r="WLQ20" s="281"/>
      <c r="WLR20" s="281"/>
      <c r="WLS20" s="281"/>
      <c r="WLT20" s="281"/>
      <c r="WLU20" s="281"/>
      <c r="WLV20" s="281"/>
      <c r="WLW20" s="281"/>
      <c r="WLX20" s="281"/>
      <c r="WLY20" s="281"/>
      <c r="WLZ20" s="281"/>
      <c r="WMA20" s="281"/>
      <c r="WMB20" s="281"/>
      <c r="WMC20" s="281"/>
      <c r="WMD20" s="281"/>
      <c r="WME20" s="281"/>
      <c r="WMF20" s="281"/>
      <c r="WMG20" s="281"/>
      <c r="WMH20" s="281"/>
      <c r="WMI20" s="281"/>
      <c r="WMJ20" s="281"/>
      <c r="WMK20" s="281"/>
      <c r="WML20" s="281"/>
      <c r="WMM20" s="281"/>
      <c r="WMN20" s="281"/>
      <c r="WMO20" s="281"/>
      <c r="WMP20" s="281"/>
      <c r="WMQ20" s="281"/>
      <c r="WMR20" s="281"/>
      <c r="WMS20" s="281"/>
      <c r="WMT20" s="281"/>
      <c r="WMU20" s="281"/>
      <c r="WMV20" s="281"/>
      <c r="WMW20" s="281"/>
      <c r="WMX20" s="281"/>
      <c r="WMY20" s="281"/>
      <c r="WMZ20" s="281"/>
      <c r="WNA20" s="281"/>
      <c r="WNB20" s="281"/>
      <c r="WNC20" s="281"/>
      <c r="WND20" s="281"/>
      <c r="WNE20" s="281"/>
      <c r="WNF20" s="281"/>
      <c r="WNG20" s="281"/>
      <c r="WNH20" s="281"/>
      <c r="WNI20" s="281"/>
      <c r="WNJ20" s="281"/>
      <c r="WNK20" s="281"/>
      <c r="WNL20" s="281"/>
      <c r="WNM20" s="281"/>
      <c r="WNN20" s="281"/>
      <c r="WNO20" s="281"/>
      <c r="WNP20" s="281"/>
      <c r="WNQ20" s="281"/>
      <c r="WNR20" s="281"/>
      <c r="WNS20" s="281"/>
      <c r="WNT20" s="281"/>
      <c r="WNU20" s="281"/>
      <c r="WNV20" s="281"/>
      <c r="WNW20" s="281"/>
      <c r="WNX20" s="281"/>
      <c r="WNY20" s="281"/>
      <c r="WNZ20" s="281"/>
      <c r="WOA20" s="281"/>
      <c r="WOB20" s="281"/>
      <c r="WOC20" s="281"/>
      <c r="WOD20" s="281"/>
      <c r="WOE20" s="281"/>
      <c r="WOF20" s="281"/>
      <c r="WOG20" s="281"/>
      <c r="WOH20" s="281"/>
      <c r="WOI20" s="281"/>
      <c r="WOJ20" s="281"/>
      <c r="WOK20" s="281"/>
      <c r="WOL20" s="281"/>
      <c r="WOM20" s="281"/>
      <c r="WON20" s="281"/>
      <c r="WOO20" s="281"/>
      <c r="WOP20" s="281"/>
      <c r="WOQ20" s="281"/>
      <c r="WOR20" s="281"/>
      <c r="WOS20" s="281"/>
      <c r="WOT20" s="281"/>
      <c r="WOU20" s="281"/>
      <c r="WOV20" s="281"/>
      <c r="WOW20" s="281"/>
      <c r="WOX20" s="281"/>
      <c r="WOY20" s="281"/>
      <c r="WOZ20" s="281"/>
      <c r="WPA20" s="281"/>
      <c r="WPB20" s="281"/>
      <c r="WPC20" s="281"/>
      <c r="WPD20" s="281"/>
      <c r="WPE20" s="281"/>
      <c r="WPF20" s="281"/>
      <c r="WPG20" s="281"/>
      <c r="WPH20" s="281"/>
      <c r="WPI20" s="281"/>
      <c r="WPJ20" s="281"/>
      <c r="WPK20" s="281"/>
      <c r="WPL20" s="281"/>
      <c r="WPM20" s="281"/>
      <c r="WPN20" s="281"/>
      <c r="WPO20" s="281"/>
      <c r="WPP20" s="281"/>
      <c r="WPQ20" s="281"/>
      <c r="WPR20" s="281"/>
      <c r="WPS20" s="281"/>
      <c r="WPT20" s="281"/>
      <c r="WPU20" s="281"/>
      <c r="WPV20" s="281"/>
      <c r="WPW20" s="281"/>
      <c r="WPX20" s="281"/>
      <c r="WPY20" s="281"/>
      <c r="WPZ20" s="281"/>
      <c r="WQA20" s="281"/>
      <c r="WQB20" s="281"/>
      <c r="WQC20" s="281"/>
      <c r="WQD20" s="281"/>
      <c r="WQE20" s="281"/>
      <c r="WQF20" s="281"/>
      <c r="WQG20" s="281"/>
      <c r="WQH20" s="281"/>
      <c r="WQI20" s="281"/>
      <c r="WQJ20" s="281"/>
      <c r="WQK20" s="281"/>
      <c r="WQL20" s="281"/>
      <c r="WQM20" s="281"/>
      <c r="WQN20" s="281"/>
      <c r="WQO20" s="281"/>
      <c r="WQP20" s="281"/>
      <c r="WQQ20" s="281"/>
      <c r="WQR20" s="281"/>
      <c r="WQS20" s="281"/>
      <c r="WQT20" s="281"/>
      <c r="WQU20" s="281"/>
      <c r="WQV20" s="281"/>
      <c r="WQW20" s="281"/>
      <c r="WQX20" s="281"/>
      <c r="WQY20" s="281"/>
      <c r="WQZ20" s="281"/>
      <c r="WRA20" s="281"/>
      <c r="WRB20" s="281"/>
      <c r="WRC20" s="281"/>
      <c r="WRD20" s="281"/>
      <c r="WRE20" s="281"/>
      <c r="WRF20" s="281"/>
      <c r="WRG20" s="281"/>
      <c r="WRH20" s="281"/>
      <c r="WRI20" s="281"/>
      <c r="WRJ20" s="281"/>
      <c r="WRK20" s="281"/>
      <c r="WRL20" s="281"/>
      <c r="WRM20" s="281"/>
      <c r="WRN20" s="281"/>
      <c r="WRO20" s="281"/>
      <c r="WRP20" s="281"/>
      <c r="WRQ20" s="281"/>
      <c r="WRR20" s="281"/>
      <c r="WRS20" s="281"/>
      <c r="WRT20" s="281"/>
      <c r="WRU20" s="281"/>
      <c r="WRV20" s="281"/>
      <c r="WRW20" s="281"/>
      <c r="WRX20" s="281"/>
      <c r="WRY20" s="281"/>
      <c r="WRZ20" s="281"/>
      <c r="WSA20" s="281"/>
      <c r="WSB20" s="281"/>
      <c r="WSC20" s="281"/>
      <c r="WSD20" s="281"/>
      <c r="WSE20" s="281"/>
      <c r="WSF20" s="281"/>
      <c r="WSG20" s="281"/>
      <c r="WSH20" s="281"/>
      <c r="WSI20" s="281"/>
      <c r="WSJ20" s="281"/>
      <c r="WSK20" s="281"/>
      <c r="WSL20" s="281"/>
      <c r="WSM20" s="281"/>
      <c r="WSN20" s="281"/>
      <c r="WSO20" s="281"/>
      <c r="WSP20" s="281"/>
      <c r="WSQ20" s="281"/>
      <c r="WSR20" s="281"/>
      <c r="WSS20" s="281"/>
      <c r="WST20" s="281"/>
      <c r="WSU20" s="281"/>
      <c r="WSV20" s="281"/>
      <c r="WSW20" s="281"/>
      <c r="WSX20" s="281"/>
      <c r="WSY20" s="281"/>
      <c r="WSZ20" s="281"/>
      <c r="WTA20" s="281"/>
      <c r="WTB20" s="281"/>
      <c r="WTC20" s="281"/>
      <c r="WTD20" s="281"/>
      <c r="WTE20" s="281"/>
      <c r="WTF20" s="281"/>
      <c r="WTG20" s="281"/>
      <c r="WTH20" s="281"/>
      <c r="WTI20" s="281"/>
      <c r="WTJ20" s="281"/>
      <c r="WTK20" s="281"/>
      <c r="WTL20" s="281"/>
      <c r="WTM20" s="281"/>
      <c r="WTN20" s="281"/>
      <c r="WTO20" s="281"/>
      <c r="WTP20" s="281"/>
      <c r="WTQ20" s="281"/>
      <c r="WTR20" s="281"/>
      <c r="WTS20" s="281"/>
      <c r="WTT20" s="281"/>
      <c r="WTU20" s="281"/>
      <c r="WTV20" s="281"/>
      <c r="WTW20" s="281"/>
      <c r="WTX20" s="281"/>
      <c r="WTY20" s="281"/>
      <c r="WTZ20" s="281"/>
      <c r="WUA20" s="281"/>
      <c r="WUB20" s="281"/>
      <c r="WUC20" s="281"/>
      <c r="WUD20" s="281"/>
      <c r="WUE20" s="281"/>
      <c r="WUF20" s="281"/>
      <c r="WUG20" s="281"/>
      <c r="WUH20" s="281"/>
      <c r="WUI20" s="281"/>
      <c r="WUJ20" s="281"/>
      <c r="WUK20" s="281"/>
      <c r="WUL20" s="281"/>
      <c r="WUM20" s="281"/>
      <c r="WUN20" s="281"/>
      <c r="WUO20" s="281"/>
      <c r="WUP20" s="281"/>
      <c r="WUQ20" s="281"/>
      <c r="WUR20" s="281"/>
      <c r="WUS20" s="281"/>
      <c r="WUT20" s="281"/>
      <c r="WUU20" s="281"/>
      <c r="WUV20" s="281"/>
      <c r="WUW20" s="281"/>
      <c r="WUX20" s="281"/>
      <c r="WUY20" s="281"/>
      <c r="WUZ20" s="281"/>
      <c r="WVA20" s="281"/>
      <c r="WVB20" s="281"/>
      <c r="WVC20" s="281"/>
      <c r="WVD20" s="281"/>
      <c r="WVE20" s="281"/>
      <c r="WVF20" s="281"/>
      <c r="WVG20" s="281"/>
      <c r="WVH20" s="281"/>
      <c r="WVI20" s="281"/>
      <c r="WVJ20" s="281"/>
      <c r="WVK20" s="281"/>
      <c r="WVL20" s="281"/>
      <c r="WVM20" s="281"/>
      <c r="WVN20" s="281"/>
      <c r="WVO20" s="281"/>
      <c r="WVP20" s="281"/>
      <c r="WVQ20" s="281"/>
      <c r="WVR20" s="281"/>
      <c r="WVS20" s="281"/>
      <c r="WVT20" s="281"/>
      <c r="WVU20" s="281"/>
      <c r="WVV20" s="281"/>
      <c r="WVW20" s="281"/>
      <c r="WVX20" s="281"/>
      <c r="WVY20" s="281"/>
      <c r="WVZ20" s="281"/>
      <c r="WWA20" s="281"/>
      <c r="WWB20" s="281"/>
      <c r="WWC20" s="281"/>
      <c r="WWD20" s="281"/>
      <c r="WWE20" s="281"/>
      <c r="WWF20" s="281"/>
      <c r="WWG20" s="281"/>
      <c r="WWH20" s="281"/>
      <c r="WWI20" s="281"/>
      <c r="WWJ20" s="281"/>
      <c r="WWK20" s="281"/>
      <c r="WWL20" s="281"/>
      <c r="WWM20" s="281"/>
      <c r="WWN20" s="281"/>
      <c r="WWO20" s="281"/>
      <c r="WWP20" s="281"/>
      <c r="WWQ20" s="281"/>
      <c r="WWR20" s="281"/>
      <c r="WWS20" s="281"/>
      <c r="WWT20" s="281"/>
      <c r="WWU20" s="281"/>
      <c r="WWV20" s="281"/>
      <c r="WWW20" s="281"/>
      <c r="WWX20" s="281"/>
      <c r="WWY20" s="281"/>
      <c r="WWZ20" s="281"/>
      <c r="WXA20" s="281"/>
      <c r="WXB20" s="281"/>
      <c r="WXC20" s="281"/>
      <c r="WXD20" s="281"/>
      <c r="WXE20" s="281"/>
      <c r="WXF20" s="281"/>
      <c r="WXG20" s="281"/>
      <c r="WXH20" s="281"/>
      <c r="WXI20" s="281"/>
      <c r="WXJ20" s="281"/>
      <c r="WXK20" s="281"/>
      <c r="WXL20" s="281"/>
      <c r="WXM20" s="281"/>
      <c r="WXN20" s="281"/>
      <c r="WXO20" s="281"/>
      <c r="WXP20" s="281"/>
      <c r="WXQ20" s="281"/>
      <c r="WXR20" s="281"/>
      <c r="WXS20" s="281"/>
      <c r="WXT20" s="281"/>
      <c r="WXU20" s="281"/>
      <c r="WXV20" s="281"/>
      <c r="WXW20" s="281"/>
      <c r="WXX20" s="281"/>
      <c r="WXY20" s="281"/>
      <c r="WXZ20" s="281"/>
      <c r="WYA20" s="281"/>
      <c r="WYB20" s="281"/>
      <c r="WYC20" s="281"/>
      <c r="WYD20" s="281"/>
      <c r="WYE20" s="281"/>
      <c r="WYF20" s="281"/>
      <c r="WYG20" s="281"/>
      <c r="WYH20" s="281"/>
      <c r="WYI20" s="281"/>
      <c r="WYJ20" s="281"/>
      <c r="WYK20" s="281"/>
      <c r="WYL20" s="281"/>
      <c r="WYM20" s="281"/>
      <c r="WYN20" s="281"/>
      <c r="WYO20" s="281"/>
      <c r="WYP20" s="281"/>
      <c r="WYQ20" s="281"/>
      <c r="WYR20" s="281"/>
      <c r="WYS20" s="281"/>
      <c r="WYT20" s="281"/>
      <c r="WYU20" s="281"/>
      <c r="WYV20" s="281"/>
      <c r="WYW20" s="281"/>
      <c r="WYX20" s="281"/>
      <c r="WYY20" s="281"/>
      <c r="WYZ20" s="281"/>
      <c r="WZA20" s="281"/>
      <c r="WZB20" s="281"/>
      <c r="WZC20" s="281"/>
      <c r="WZD20" s="281"/>
      <c r="WZE20" s="281"/>
      <c r="WZF20" s="281"/>
      <c r="WZG20" s="281"/>
      <c r="WZH20" s="281"/>
      <c r="WZI20" s="281"/>
      <c r="WZJ20" s="281"/>
      <c r="WZK20" s="281"/>
      <c r="WZL20" s="281"/>
      <c r="WZM20" s="281"/>
      <c r="WZN20" s="281"/>
      <c r="WZO20" s="281"/>
      <c r="WZP20" s="281"/>
      <c r="WZQ20" s="281"/>
      <c r="WZR20" s="281"/>
      <c r="WZS20" s="281"/>
      <c r="WZT20" s="281"/>
      <c r="WZU20" s="281"/>
      <c r="WZV20" s="281"/>
      <c r="WZW20" s="281"/>
      <c r="WZX20" s="281"/>
      <c r="WZY20" s="281"/>
      <c r="WZZ20" s="281"/>
      <c r="XAA20" s="281"/>
      <c r="XAB20" s="281"/>
      <c r="XAC20" s="281"/>
      <c r="XAD20" s="281"/>
      <c r="XAE20" s="281"/>
      <c r="XAF20" s="281"/>
      <c r="XAG20" s="281"/>
      <c r="XAH20" s="281"/>
      <c r="XAI20" s="281"/>
      <c r="XAJ20" s="281"/>
      <c r="XAK20" s="281"/>
      <c r="XAL20" s="281"/>
      <c r="XAM20" s="281"/>
      <c r="XAN20" s="281"/>
      <c r="XAO20" s="281"/>
      <c r="XAP20" s="281"/>
      <c r="XAQ20" s="281"/>
      <c r="XAR20" s="281"/>
      <c r="XAS20" s="281"/>
      <c r="XAT20" s="281"/>
      <c r="XAU20" s="281"/>
      <c r="XAV20" s="281"/>
      <c r="XAW20" s="281"/>
      <c r="XAX20" s="281"/>
      <c r="XAY20" s="281"/>
      <c r="XAZ20" s="281"/>
      <c r="XBA20" s="281"/>
      <c r="XBB20" s="281"/>
      <c r="XBC20" s="281"/>
      <c r="XBD20" s="281"/>
      <c r="XBE20" s="281"/>
      <c r="XBF20" s="281"/>
      <c r="XBG20" s="281"/>
      <c r="XBH20" s="281"/>
      <c r="XBI20" s="281"/>
      <c r="XBJ20" s="281"/>
      <c r="XBK20" s="281"/>
      <c r="XBL20" s="281"/>
      <c r="XBM20" s="281"/>
      <c r="XBN20" s="281"/>
      <c r="XBO20" s="281"/>
      <c r="XBP20" s="281"/>
      <c r="XBQ20" s="281"/>
      <c r="XBR20" s="281"/>
      <c r="XBS20" s="281"/>
      <c r="XBT20" s="281"/>
      <c r="XBU20" s="281"/>
      <c r="XBV20" s="281"/>
      <c r="XBW20" s="281"/>
      <c r="XBX20" s="281"/>
      <c r="XBY20" s="281"/>
      <c r="XBZ20" s="281"/>
      <c r="XCA20" s="281"/>
      <c r="XCB20" s="281"/>
      <c r="XCC20" s="281"/>
      <c r="XCD20" s="281"/>
      <c r="XCE20" s="281"/>
      <c r="XCF20" s="281"/>
      <c r="XCG20" s="281"/>
      <c r="XCH20" s="281"/>
      <c r="XCI20" s="281"/>
      <c r="XCJ20" s="281"/>
      <c r="XCK20" s="281"/>
      <c r="XCL20" s="281"/>
      <c r="XCM20" s="281"/>
      <c r="XCN20" s="281"/>
      <c r="XCO20" s="281"/>
      <c r="XCP20" s="281"/>
      <c r="XCQ20" s="281"/>
      <c r="XCR20" s="281"/>
      <c r="XCS20" s="281"/>
      <c r="XCT20" s="281"/>
      <c r="XCU20" s="281"/>
      <c r="XCV20" s="281"/>
      <c r="XCW20" s="281"/>
      <c r="XCX20" s="281"/>
      <c r="XCY20" s="281"/>
      <c r="XCZ20" s="281"/>
      <c r="XDA20" s="281"/>
      <c r="XDB20" s="281"/>
      <c r="XDC20" s="281"/>
      <c r="XDD20" s="281"/>
      <c r="XDE20" s="281"/>
      <c r="XDF20" s="281"/>
      <c r="XDG20" s="281"/>
      <c r="XDH20" s="281"/>
      <c r="XDI20" s="281"/>
      <c r="XDJ20" s="281"/>
      <c r="XDK20" s="281"/>
      <c r="XDL20" s="281"/>
      <c r="XDM20" s="281"/>
      <c r="XDN20" s="281"/>
      <c r="XDO20" s="281"/>
      <c r="XDP20" s="281"/>
      <c r="XDQ20" s="281"/>
      <c r="XDR20" s="281"/>
      <c r="XDS20" s="281"/>
      <c r="XDT20" s="281"/>
      <c r="XDU20" s="281"/>
      <c r="XDV20" s="281"/>
      <c r="XDW20" s="281"/>
      <c r="XDX20" s="281"/>
      <c r="XDY20" s="281"/>
      <c r="XDZ20" s="281"/>
      <c r="XEA20" s="281"/>
      <c r="XEB20" s="281"/>
      <c r="XEC20" s="281"/>
      <c r="XED20" s="281"/>
      <c r="XEE20" s="281"/>
      <c r="XEF20" s="281"/>
      <c r="XEG20" s="281"/>
      <c r="XEH20" s="281"/>
      <c r="XEI20" s="281"/>
      <c r="XEJ20" s="281"/>
      <c r="XEK20" s="281"/>
      <c r="XEL20" s="281"/>
      <c r="XEM20" s="281"/>
      <c r="XEN20" s="281"/>
      <c r="XEO20" s="281"/>
      <c r="XEP20" s="281"/>
      <c r="XEQ20" s="281"/>
      <c r="XER20" s="281"/>
      <c r="XES20" s="281"/>
      <c r="XET20" s="281"/>
      <c r="XEU20" s="281"/>
      <c r="XEV20" s="281"/>
      <c r="XEW20" s="281"/>
      <c r="XEX20" s="281"/>
      <c r="XEY20" s="281"/>
      <c r="XEZ20" s="281"/>
      <c r="XFA20" s="281"/>
      <c r="XFB20" s="281"/>
      <c r="XFC20" s="281"/>
      <c r="XFD20" s="281"/>
    </row>
    <row r="21" spans="2:16384">
      <c r="B21" s="274" t="s">
        <v>25</v>
      </c>
      <c r="C21" s="274" t="s">
        <v>15</v>
      </c>
      <c r="D21" s="274" t="s">
        <v>26</v>
      </c>
      <c r="E21" s="276" t="s">
        <v>27</v>
      </c>
      <c r="F21" s="276" t="s">
        <v>28</v>
      </c>
      <c r="G21" s="9">
        <v>8.4499999999999993</v>
      </c>
      <c r="H21" s="9">
        <v>8.4499999999999993</v>
      </c>
      <c r="I21" s="9">
        <v>8.4499999999999993</v>
      </c>
      <c r="J21" s="9">
        <v>8.4499999999999993</v>
      </c>
      <c r="K21" s="9">
        <v>8.4499999999999993</v>
      </c>
      <c r="L21" s="9">
        <v>8.4499999999999993</v>
      </c>
      <c r="M21" s="9">
        <v>8.4499999999999993</v>
      </c>
      <c r="N21" s="9">
        <v>8.4499999999999993</v>
      </c>
      <c r="O21" s="9">
        <v>8.4499999999999993</v>
      </c>
      <c r="P21" s="9">
        <v>8.4499999999999993</v>
      </c>
      <c r="Q21" s="9">
        <v>8.4499999999999993</v>
      </c>
      <c r="R21" s="9">
        <v>8.4499999999999993</v>
      </c>
      <c r="S21" s="9">
        <v>10.64</v>
      </c>
      <c r="T21" s="9">
        <v>10.64</v>
      </c>
      <c r="U21" s="9">
        <v>10.64</v>
      </c>
      <c r="V21" s="9">
        <v>10.64</v>
      </c>
      <c r="W21" s="9">
        <v>10.64</v>
      </c>
      <c r="X21" s="9">
        <v>10.64</v>
      </c>
      <c r="Y21" s="9">
        <v>10.64</v>
      </c>
      <c r="Z21" s="9">
        <v>10.64</v>
      </c>
      <c r="AA21" s="9">
        <v>10.64</v>
      </c>
      <c r="AB21" s="9">
        <v>10.64</v>
      </c>
      <c r="AC21" s="9">
        <v>10.64</v>
      </c>
      <c r="AD21" s="9">
        <v>10.64</v>
      </c>
      <c r="AE21" s="9">
        <v>11.53</v>
      </c>
      <c r="AF21" s="9">
        <v>11.53</v>
      </c>
      <c r="AG21" s="9">
        <v>11.53</v>
      </c>
      <c r="AH21" s="9">
        <v>11.53</v>
      </c>
      <c r="AI21" s="9">
        <v>11.53</v>
      </c>
      <c r="AJ21" s="9">
        <v>11.53</v>
      </c>
      <c r="AK21" s="9">
        <v>11.53</v>
      </c>
      <c r="AL21" s="9">
        <v>11.53</v>
      </c>
      <c r="AM21" s="9">
        <v>11.53</v>
      </c>
      <c r="AN21" s="9">
        <v>11.53</v>
      </c>
      <c r="AO21" s="9">
        <v>11.53</v>
      </c>
      <c r="AP21" s="9">
        <v>11.53</v>
      </c>
    </row>
    <row r="22" spans="2:16384">
      <c r="B22" s="274" t="s">
        <v>29</v>
      </c>
      <c r="C22" s="274" t="s">
        <v>15</v>
      </c>
      <c r="D22" s="274" t="s">
        <v>26</v>
      </c>
      <c r="E22" s="276" t="s">
        <v>30</v>
      </c>
      <c r="F22" s="276" t="s">
        <v>31</v>
      </c>
      <c r="G22" s="9">
        <v>12.49</v>
      </c>
      <c r="H22" s="9">
        <v>12.49</v>
      </c>
      <c r="I22" s="9">
        <v>12.49</v>
      </c>
      <c r="J22" s="9">
        <v>12.49</v>
      </c>
      <c r="K22" s="9">
        <v>12.49</v>
      </c>
      <c r="L22" s="9">
        <v>12.49</v>
      </c>
      <c r="M22" s="9">
        <v>12.49</v>
      </c>
      <c r="N22" s="9">
        <v>12.49</v>
      </c>
      <c r="O22" s="9">
        <v>12.49</v>
      </c>
      <c r="P22" s="9">
        <v>12.49</v>
      </c>
      <c r="Q22" s="9">
        <v>12.49</v>
      </c>
      <c r="R22" s="9">
        <v>12.49</v>
      </c>
      <c r="S22" s="10">
        <v>14.5</v>
      </c>
      <c r="T22" s="10">
        <v>14.5</v>
      </c>
      <c r="U22" s="10">
        <v>14.5</v>
      </c>
      <c r="V22" s="10">
        <v>14.5</v>
      </c>
      <c r="W22" s="10">
        <v>14.5</v>
      </c>
      <c r="X22" s="10">
        <v>14.5</v>
      </c>
      <c r="Y22" s="10">
        <v>14.5</v>
      </c>
      <c r="Z22" s="10">
        <v>14.5</v>
      </c>
      <c r="AA22" s="10">
        <v>14.5</v>
      </c>
      <c r="AB22" s="10">
        <v>14.5</v>
      </c>
      <c r="AC22" s="10">
        <v>14.5</v>
      </c>
      <c r="AD22" s="10">
        <v>14.5</v>
      </c>
      <c r="AE22" s="10">
        <v>14.5</v>
      </c>
      <c r="AF22" s="10">
        <v>14.5</v>
      </c>
      <c r="AG22" s="10">
        <v>14.5</v>
      </c>
      <c r="AH22" s="10">
        <v>14.5</v>
      </c>
      <c r="AI22" s="10">
        <v>14.5</v>
      </c>
      <c r="AJ22" s="10">
        <v>14.5</v>
      </c>
      <c r="AK22" s="10">
        <v>14.5</v>
      </c>
      <c r="AL22" s="10">
        <v>14.5</v>
      </c>
      <c r="AM22" s="10">
        <v>14.5</v>
      </c>
      <c r="AN22" s="10">
        <v>14.5</v>
      </c>
      <c r="AO22" s="10">
        <v>14.5</v>
      </c>
      <c r="AP22" s="10">
        <v>14.5</v>
      </c>
    </row>
    <row r="23" spans="2:16384">
      <c r="B23" s="274" t="s">
        <v>32</v>
      </c>
      <c r="C23" s="274" t="s">
        <v>15</v>
      </c>
      <c r="D23" s="274" t="s">
        <v>33</v>
      </c>
      <c r="E23" s="276" t="s">
        <v>30</v>
      </c>
      <c r="F23" s="276" t="s">
        <v>31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>
        <v>15</v>
      </c>
      <c r="AF23" s="9">
        <v>15</v>
      </c>
      <c r="AG23" s="9">
        <v>15</v>
      </c>
      <c r="AH23" s="9">
        <v>15</v>
      </c>
      <c r="AI23" s="9">
        <v>15</v>
      </c>
      <c r="AJ23" s="9">
        <v>15</v>
      </c>
      <c r="AK23" s="9">
        <v>15</v>
      </c>
      <c r="AL23" s="9">
        <v>15</v>
      </c>
      <c r="AM23" s="9">
        <v>15</v>
      </c>
      <c r="AN23" s="9">
        <v>15</v>
      </c>
      <c r="AO23" s="9">
        <v>15</v>
      </c>
      <c r="AP23" s="9">
        <v>15</v>
      </c>
    </row>
    <row r="24" spans="2:16384">
      <c r="B24" s="276" t="s">
        <v>34</v>
      </c>
      <c r="C24" s="274" t="s">
        <v>15</v>
      </c>
      <c r="D24" s="274" t="s">
        <v>26</v>
      </c>
      <c r="E24" s="276" t="s">
        <v>35</v>
      </c>
      <c r="F24" s="276" t="s">
        <v>36</v>
      </c>
      <c r="G24" s="9">
        <v>14.68</v>
      </c>
      <c r="H24" s="9">
        <v>14.68</v>
      </c>
      <c r="I24" s="9">
        <v>14.68</v>
      </c>
      <c r="J24" s="9">
        <v>15.36</v>
      </c>
      <c r="K24" s="9">
        <v>15.36</v>
      </c>
      <c r="L24" s="9">
        <v>15.36</v>
      </c>
      <c r="M24" s="10">
        <v>16</v>
      </c>
      <c r="N24" s="10">
        <v>16</v>
      </c>
      <c r="O24" s="10">
        <v>16</v>
      </c>
      <c r="P24" s="10">
        <v>16</v>
      </c>
      <c r="Q24" s="10">
        <v>16</v>
      </c>
      <c r="R24" s="10">
        <v>16</v>
      </c>
      <c r="S24" s="10">
        <v>16</v>
      </c>
      <c r="T24" s="10">
        <v>16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16</v>
      </c>
      <c r="AJ24" s="10">
        <v>16</v>
      </c>
      <c r="AK24" s="10">
        <v>16</v>
      </c>
      <c r="AL24" s="10">
        <v>16</v>
      </c>
      <c r="AM24" s="10">
        <v>16</v>
      </c>
      <c r="AN24" s="10">
        <v>16</v>
      </c>
      <c r="AO24" s="10">
        <v>16</v>
      </c>
      <c r="AP24" s="10">
        <v>16</v>
      </c>
    </row>
    <row r="25" spans="2:16384">
      <c r="B25" s="276" t="s">
        <v>37</v>
      </c>
      <c r="C25" s="274" t="s">
        <v>15</v>
      </c>
      <c r="D25" s="274" t="s">
        <v>26</v>
      </c>
      <c r="E25" s="276" t="s">
        <v>35</v>
      </c>
      <c r="F25" s="276" t="s">
        <v>36</v>
      </c>
      <c r="G25" s="9">
        <v>14.68</v>
      </c>
      <c r="H25" s="9">
        <v>14.68</v>
      </c>
      <c r="I25" s="9">
        <v>14.68</v>
      </c>
      <c r="J25" s="9">
        <v>15.36</v>
      </c>
      <c r="K25" s="9">
        <v>15.36</v>
      </c>
      <c r="L25" s="9">
        <v>15.36</v>
      </c>
      <c r="M25" s="10">
        <v>16</v>
      </c>
      <c r="N25" s="10">
        <v>16</v>
      </c>
      <c r="O25" s="10">
        <v>16</v>
      </c>
      <c r="P25" s="10">
        <v>16</v>
      </c>
      <c r="Q25" s="10">
        <v>16</v>
      </c>
      <c r="R25" s="10">
        <v>16</v>
      </c>
      <c r="S25" s="10">
        <v>16</v>
      </c>
      <c r="T25" s="10">
        <v>16</v>
      </c>
      <c r="U25" s="10">
        <v>16</v>
      </c>
      <c r="V25" s="10">
        <v>16</v>
      </c>
      <c r="W25" s="10">
        <v>16</v>
      </c>
      <c r="X25" s="10">
        <v>16</v>
      </c>
      <c r="Y25" s="10">
        <v>16</v>
      </c>
      <c r="Z25" s="10">
        <v>16</v>
      </c>
      <c r="AA25" s="10">
        <v>16</v>
      </c>
      <c r="AB25" s="10">
        <v>16</v>
      </c>
      <c r="AC25" s="10">
        <v>16</v>
      </c>
      <c r="AD25" s="10">
        <v>16</v>
      </c>
      <c r="AE25" s="10">
        <v>16</v>
      </c>
      <c r="AF25" s="10">
        <v>16</v>
      </c>
      <c r="AG25" s="10">
        <v>16</v>
      </c>
      <c r="AH25" s="10">
        <v>16</v>
      </c>
      <c r="AI25" s="10">
        <v>16</v>
      </c>
      <c r="AJ25" s="10">
        <v>16</v>
      </c>
      <c r="AK25" s="10">
        <v>16</v>
      </c>
      <c r="AL25" s="10">
        <v>16</v>
      </c>
      <c r="AM25" s="10">
        <v>16</v>
      </c>
      <c r="AN25" s="10">
        <v>16</v>
      </c>
      <c r="AO25" s="10">
        <v>16</v>
      </c>
      <c r="AP25" s="10">
        <v>16</v>
      </c>
    </row>
    <row r="26" spans="2:16384">
      <c r="B26" s="274"/>
      <c r="C26" s="274"/>
      <c r="D26" s="274"/>
      <c r="E26" s="276"/>
      <c r="F26" s="276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</row>
    <row r="27" spans="2:16384">
      <c r="B27" s="279" t="s">
        <v>40</v>
      </c>
      <c r="C27" s="279"/>
      <c r="D27" s="279"/>
      <c r="E27" s="274"/>
      <c r="F27" s="7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</row>
    <row r="28" spans="2:16384">
      <c r="B28" s="278" t="s">
        <v>20</v>
      </c>
      <c r="C28" s="278"/>
      <c r="D28" s="278"/>
      <c r="E28" s="278" t="s">
        <v>23</v>
      </c>
      <c r="F28" s="278" t="s">
        <v>24</v>
      </c>
      <c r="G28" s="277">
        <v>43101</v>
      </c>
      <c r="H28" s="277">
        <v>43132</v>
      </c>
      <c r="I28" s="277">
        <v>43160</v>
      </c>
      <c r="J28" s="277">
        <v>43191</v>
      </c>
      <c r="K28" s="277">
        <v>43221</v>
      </c>
      <c r="L28" s="277">
        <v>43252</v>
      </c>
      <c r="M28" s="277">
        <v>43282</v>
      </c>
      <c r="N28" s="277">
        <v>43313</v>
      </c>
      <c r="O28" s="277">
        <v>43344</v>
      </c>
      <c r="P28" s="277">
        <v>43374</v>
      </c>
      <c r="Q28" s="277">
        <v>43405</v>
      </c>
      <c r="R28" s="277">
        <v>43435</v>
      </c>
      <c r="S28" s="277">
        <v>43466</v>
      </c>
      <c r="T28" s="277">
        <v>43497</v>
      </c>
      <c r="U28" s="277">
        <v>43525</v>
      </c>
      <c r="V28" s="277">
        <v>43556</v>
      </c>
      <c r="W28" s="277">
        <v>43586</v>
      </c>
      <c r="X28" s="277">
        <v>43617</v>
      </c>
      <c r="Y28" s="277">
        <v>43647</v>
      </c>
      <c r="Z28" s="277">
        <v>43678</v>
      </c>
      <c r="AA28" s="277">
        <v>43709</v>
      </c>
      <c r="AB28" s="277">
        <v>43739</v>
      </c>
      <c r="AC28" s="277">
        <v>43770</v>
      </c>
      <c r="AD28" s="277">
        <v>43800</v>
      </c>
      <c r="AE28" s="277">
        <v>43831</v>
      </c>
      <c r="AF28" s="277">
        <v>43862</v>
      </c>
      <c r="AG28" s="277">
        <v>43891</v>
      </c>
      <c r="AH28" s="277">
        <v>43922</v>
      </c>
      <c r="AI28" s="277">
        <v>43952</v>
      </c>
      <c r="AJ28" s="277">
        <v>43983</v>
      </c>
      <c r="AK28" s="277">
        <v>44013</v>
      </c>
      <c r="AL28" s="277">
        <v>44044</v>
      </c>
      <c r="AM28" s="277">
        <v>44075</v>
      </c>
      <c r="AN28" s="277">
        <v>44105</v>
      </c>
      <c r="AO28" s="277">
        <v>44136</v>
      </c>
      <c r="AP28" s="277">
        <v>44166</v>
      </c>
      <c r="AQ28" s="281"/>
      <c r="AR28" s="281"/>
      <c r="AS28" s="281"/>
      <c r="AT28" s="281"/>
      <c r="AU28" s="281"/>
      <c r="AV28" s="281"/>
      <c r="AW28" s="281"/>
      <c r="AX28" s="281"/>
      <c r="AY28" s="281"/>
      <c r="AZ28" s="281"/>
      <c r="BA28" s="281"/>
      <c r="BB28" s="281"/>
      <c r="BC28" s="281"/>
      <c r="BD28" s="281"/>
      <c r="BE28" s="281"/>
      <c r="BF28" s="281"/>
      <c r="BG28" s="281"/>
      <c r="BH28" s="281"/>
      <c r="BI28" s="281"/>
      <c r="BJ28" s="281"/>
      <c r="BK28" s="281"/>
      <c r="BL28" s="281"/>
      <c r="BM28" s="281"/>
      <c r="BN28" s="281"/>
      <c r="BO28" s="281"/>
      <c r="BP28" s="281"/>
      <c r="BQ28" s="281"/>
      <c r="BR28" s="281"/>
      <c r="BS28" s="281"/>
      <c r="BT28" s="281"/>
      <c r="BU28" s="281"/>
      <c r="BV28" s="281"/>
      <c r="BW28" s="281"/>
      <c r="BX28" s="281"/>
      <c r="BY28" s="281"/>
      <c r="BZ28" s="281"/>
      <c r="CA28" s="281"/>
      <c r="CB28" s="281"/>
      <c r="CC28" s="281"/>
      <c r="CD28" s="281"/>
      <c r="CE28" s="281"/>
      <c r="CF28" s="281"/>
      <c r="CG28" s="281"/>
      <c r="CH28" s="281"/>
      <c r="CI28" s="281"/>
      <c r="CJ28" s="281"/>
      <c r="CK28" s="281"/>
      <c r="CL28" s="281"/>
      <c r="CM28" s="281"/>
      <c r="CN28" s="281"/>
      <c r="CO28" s="281"/>
      <c r="CP28" s="281"/>
      <c r="CQ28" s="281"/>
      <c r="CR28" s="281"/>
      <c r="CS28" s="281"/>
      <c r="CT28" s="281"/>
      <c r="CU28" s="281"/>
      <c r="CV28" s="281"/>
      <c r="CW28" s="281"/>
      <c r="CX28" s="281"/>
      <c r="CY28" s="281"/>
      <c r="CZ28" s="281"/>
      <c r="DA28" s="281"/>
      <c r="DB28" s="281"/>
      <c r="DC28" s="281"/>
      <c r="DD28" s="281"/>
      <c r="DE28" s="281"/>
      <c r="DF28" s="281"/>
      <c r="DG28" s="281"/>
      <c r="DH28" s="281"/>
      <c r="DI28" s="281"/>
      <c r="DJ28" s="281"/>
      <c r="DK28" s="281"/>
      <c r="DL28" s="281"/>
      <c r="DM28" s="281"/>
      <c r="DN28" s="281"/>
      <c r="DO28" s="281"/>
      <c r="DP28" s="281"/>
      <c r="DQ28" s="281"/>
      <c r="DR28" s="281"/>
      <c r="DS28" s="281"/>
      <c r="DT28" s="281"/>
      <c r="DU28" s="281"/>
      <c r="DV28" s="281"/>
      <c r="DW28" s="281"/>
      <c r="DX28" s="281"/>
      <c r="DY28" s="281"/>
      <c r="DZ28" s="281"/>
      <c r="EA28" s="281"/>
      <c r="EB28" s="281"/>
      <c r="EC28" s="281"/>
      <c r="ED28" s="281"/>
      <c r="EE28" s="281"/>
      <c r="EF28" s="281"/>
      <c r="EG28" s="281"/>
      <c r="EH28" s="281"/>
      <c r="EI28" s="281"/>
      <c r="EJ28" s="281"/>
      <c r="EK28" s="281"/>
      <c r="EL28" s="281"/>
      <c r="EM28" s="281"/>
      <c r="EN28" s="281"/>
      <c r="EO28" s="281"/>
      <c r="EP28" s="281"/>
      <c r="EQ28" s="281"/>
      <c r="ER28" s="281"/>
      <c r="ES28" s="281"/>
      <c r="ET28" s="281"/>
      <c r="EU28" s="281"/>
      <c r="EV28" s="281"/>
      <c r="EW28" s="281"/>
      <c r="EX28" s="281"/>
      <c r="EY28" s="281"/>
      <c r="EZ28" s="281"/>
      <c r="FA28" s="281"/>
      <c r="FB28" s="281"/>
      <c r="FC28" s="281"/>
      <c r="FD28" s="281"/>
      <c r="FE28" s="281"/>
      <c r="FF28" s="281"/>
      <c r="FG28" s="281"/>
      <c r="FH28" s="281"/>
      <c r="FI28" s="281"/>
      <c r="FJ28" s="281"/>
      <c r="FK28" s="281"/>
      <c r="FL28" s="281"/>
      <c r="FM28" s="281"/>
      <c r="FN28" s="281"/>
      <c r="FO28" s="281"/>
      <c r="FP28" s="281"/>
      <c r="FQ28" s="281"/>
      <c r="FR28" s="281"/>
      <c r="FS28" s="281"/>
      <c r="FT28" s="281"/>
      <c r="FU28" s="281"/>
      <c r="FV28" s="281"/>
      <c r="FW28" s="281"/>
      <c r="FX28" s="281"/>
      <c r="FY28" s="281"/>
      <c r="FZ28" s="281"/>
      <c r="GA28" s="281"/>
      <c r="GB28" s="281"/>
      <c r="GC28" s="281"/>
      <c r="GD28" s="281"/>
      <c r="GE28" s="281"/>
      <c r="GF28" s="281"/>
      <c r="GG28" s="281"/>
      <c r="GH28" s="281"/>
      <c r="GI28" s="281"/>
      <c r="GJ28" s="281"/>
      <c r="GK28" s="281"/>
      <c r="GL28" s="281"/>
      <c r="GM28" s="281"/>
      <c r="GN28" s="281"/>
      <c r="GO28" s="281"/>
      <c r="GP28" s="281"/>
      <c r="GQ28" s="281"/>
      <c r="GR28" s="281"/>
      <c r="GS28" s="281"/>
      <c r="GT28" s="281"/>
      <c r="GU28" s="281"/>
      <c r="GV28" s="281"/>
      <c r="GW28" s="281"/>
      <c r="GX28" s="281"/>
      <c r="GY28" s="281"/>
      <c r="GZ28" s="281"/>
      <c r="HA28" s="281"/>
      <c r="HB28" s="281"/>
      <c r="HC28" s="281"/>
      <c r="HD28" s="281"/>
      <c r="HE28" s="281"/>
      <c r="HF28" s="281"/>
      <c r="HG28" s="281"/>
      <c r="HH28" s="281"/>
      <c r="HI28" s="281"/>
      <c r="HJ28" s="281"/>
      <c r="HK28" s="281"/>
      <c r="HL28" s="281"/>
      <c r="HM28" s="281"/>
      <c r="HN28" s="281"/>
      <c r="HO28" s="281"/>
      <c r="HP28" s="281"/>
      <c r="HQ28" s="281"/>
      <c r="HR28" s="281"/>
      <c r="HS28" s="281"/>
      <c r="HT28" s="281"/>
      <c r="HU28" s="281"/>
      <c r="HV28" s="281"/>
      <c r="HW28" s="281"/>
      <c r="HX28" s="281"/>
      <c r="HY28" s="281"/>
      <c r="HZ28" s="281"/>
      <c r="IA28" s="281"/>
      <c r="IB28" s="281"/>
      <c r="IC28" s="281"/>
      <c r="ID28" s="281"/>
      <c r="IE28" s="281"/>
      <c r="IF28" s="281"/>
      <c r="IG28" s="281"/>
      <c r="IH28" s="281"/>
      <c r="II28" s="281"/>
      <c r="IJ28" s="281"/>
      <c r="IK28" s="281"/>
      <c r="IL28" s="281"/>
      <c r="IM28" s="281"/>
      <c r="IN28" s="281"/>
      <c r="IO28" s="281"/>
      <c r="IP28" s="281"/>
      <c r="IQ28" s="281"/>
      <c r="IR28" s="281"/>
      <c r="IS28" s="281"/>
      <c r="IT28" s="281"/>
      <c r="IU28" s="281"/>
      <c r="IV28" s="281"/>
      <c r="IW28" s="281"/>
      <c r="IX28" s="281"/>
      <c r="IY28" s="281"/>
      <c r="IZ28" s="281"/>
      <c r="JA28" s="281"/>
      <c r="JB28" s="281"/>
      <c r="JC28" s="281"/>
      <c r="JD28" s="281"/>
      <c r="JE28" s="281"/>
      <c r="JF28" s="281"/>
      <c r="JG28" s="281"/>
      <c r="JH28" s="281"/>
      <c r="JI28" s="281"/>
      <c r="JJ28" s="281"/>
      <c r="JK28" s="281"/>
      <c r="JL28" s="281"/>
      <c r="JM28" s="281"/>
      <c r="JN28" s="281"/>
      <c r="JO28" s="281"/>
      <c r="JP28" s="281"/>
      <c r="JQ28" s="281"/>
      <c r="JR28" s="281"/>
      <c r="JS28" s="281"/>
      <c r="JT28" s="281"/>
      <c r="JU28" s="281"/>
      <c r="JV28" s="281"/>
      <c r="JW28" s="281"/>
      <c r="JX28" s="281"/>
      <c r="JY28" s="281"/>
      <c r="JZ28" s="281"/>
      <c r="KA28" s="281"/>
      <c r="KB28" s="281"/>
      <c r="KC28" s="281"/>
      <c r="KD28" s="281"/>
      <c r="KE28" s="281"/>
      <c r="KF28" s="281"/>
      <c r="KG28" s="281"/>
      <c r="KH28" s="281"/>
      <c r="KI28" s="281"/>
      <c r="KJ28" s="281"/>
      <c r="KK28" s="281"/>
      <c r="KL28" s="281"/>
      <c r="KM28" s="281"/>
      <c r="KN28" s="281"/>
      <c r="KO28" s="281"/>
      <c r="KP28" s="281"/>
      <c r="KQ28" s="281"/>
      <c r="KR28" s="281"/>
      <c r="KS28" s="281"/>
      <c r="KT28" s="281"/>
      <c r="KU28" s="281"/>
      <c r="KV28" s="281"/>
      <c r="KW28" s="281"/>
      <c r="KX28" s="281"/>
      <c r="KY28" s="281"/>
      <c r="KZ28" s="281"/>
      <c r="LA28" s="281"/>
      <c r="LB28" s="281"/>
      <c r="LC28" s="281"/>
      <c r="LD28" s="281"/>
      <c r="LE28" s="281"/>
      <c r="LF28" s="281"/>
      <c r="LG28" s="281"/>
      <c r="LH28" s="281"/>
      <c r="LI28" s="281"/>
      <c r="LJ28" s="281"/>
      <c r="LK28" s="281"/>
      <c r="LL28" s="281"/>
      <c r="LM28" s="281"/>
      <c r="LN28" s="281"/>
      <c r="LO28" s="281"/>
      <c r="LP28" s="281"/>
      <c r="LQ28" s="281"/>
      <c r="LR28" s="281"/>
      <c r="LS28" s="281"/>
      <c r="LT28" s="281"/>
      <c r="LU28" s="281"/>
      <c r="LV28" s="281"/>
      <c r="LW28" s="281"/>
      <c r="LX28" s="281"/>
      <c r="LY28" s="281"/>
      <c r="LZ28" s="281"/>
      <c r="MA28" s="281"/>
      <c r="MB28" s="281"/>
      <c r="MC28" s="281"/>
      <c r="MD28" s="281"/>
      <c r="ME28" s="281"/>
      <c r="MF28" s="281"/>
      <c r="MG28" s="281"/>
      <c r="MH28" s="281"/>
      <c r="MI28" s="281"/>
      <c r="MJ28" s="281"/>
      <c r="MK28" s="281"/>
      <c r="ML28" s="281"/>
      <c r="MM28" s="281"/>
      <c r="MN28" s="281"/>
      <c r="MO28" s="281"/>
      <c r="MP28" s="281"/>
      <c r="MQ28" s="281"/>
      <c r="MR28" s="281"/>
      <c r="MS28" s="281"/>
      <c r="MT28" s="281"/>
      <c r="MU28" s="281"/>
      <c r="MV28" s="281"/>
      <c r="MW28" s="281"/>
      <c r="MX28" s="281"/>
      <c r="MY28" s="281"/>
      <c r="MZ28" s="281"/>
      <c r="NA28" s="281"/>
      <c r="NB28" s="281"/>
      <c r="NC28" s="281"/>
      <c r="ND28" s="281"/>
      <c r="NE28" s="281"/>
      <c r="NF28" s="281"/>
      <c r="NG28" s="281"/>
      <c r="NH28" s="281"/>
      <c r="NI28" s="281"/>
      <c r="NJ28" s="281"/>
      <c r="NK28" s="281"/>
      <c r="NL28" s="281"/>
      <c r="NM28" s="281"/>
      <c r="NN28" s="281"/>
      <c r="NO28" s="281"/>
      <c r="NP28" s="281"/>
      <c r="NQ28" s="281"/>
      <c r="NR28" s="281"/>
      <c r="NS28" s="281"/>
      <c r="NT28" s="281"/>
      <c r="NU28" s="281"/>
      <c r="NV28" s="281"/>
      <c r="NW28" s="281"/>
      <c r="NX28" s="281"/>
      <c r="NY28" s="281"/>
      <c r="NZ28" s="281"/>
      <c r="OA28" s="281"/>
      <c r="OB28" s="281"/>
      <c r="OC28" s="281"/>
      <c r="OD28" s="281"/>
      <c r="OE28" s="281"/>
      <c r="OF28" s="281"/>
      <c r="OG28" s="281"/>
      <c r="OH28" s="281"/>
      <c r="OI28" s="281"/>
      <c r="OJ28" s="281"/>
      <c r="OK28" s="281"/>
      <c r="OL28" s="281"/>
      <c r="OM28" s="281"/>
      <c r="ON28" s="281"/>
      <c r="OO28" s="281"/>
      <c r="OP28" s="281"/>
      <c r="OQ28" s="281"/>
      <c r="OR28" s="281"/>
      <c r="OS28" s="281"/>
      <c r="OT28" s="281"/>
      <c r="OU28" s="281"/>
      <c r="OV28" s="281"/>
      <c r="OW28" s="281"/>
      <c r="OX28" s="281"/>
      <c r="OY28" s="281"/>
      <c r="OZ28" s="281"/>
      <c r="PA28" s="281"/>
      <c r="PB28" s="281"/>
      <c r="PC28" s="281"/>
      <c r="PD28" s="281"/>
      <c r="PE28" s="281"/>
      <c r="PF28" s="281"/>
      <c r="PG28" s="281"/>
      <c r="PH28" s="281"/>
      <c r="PI28" s="281"/>
      <c r="PJ28" s="281"/>
      <c r="PK28" s="281"/>
      <c r="PL28" s="281"/>
      <c r="PM28" s="281"/>
      <c r="PN28" s="281"/>
      <c r="PO28" s="281"/>
      <c r="PP28" s="281"/>
      <c r="PQ28" s="281"/>
      <c r="PR28" s="281"/>
      <c r="PS28" s="281"/>
      <c r="PT28" s="281"/>
      <c r="PU28" s="281"/>
      <c r="PV28" s="281"/>
      <c r="PW28" s="281"/>
      <c r="PX28" s="281"/>
      <c r="PY28" s="281"/>
      <c r="PZ28" s="281"/>
      <c r="QA28" s="281"/>
      <c r="QB28" s="281"/>
      <c r="QC28" s="281"/>
      <c r="QD28" s="281"/>
      <c r="QE28" s="281"/>
      <c r="QF28" s="281"/>
      <c r="QG28" s="281"/>
      <c r="QH28" s="281"/>
      <c r="QI28" s="281"/>
      <c r="QJ28" s="281"/>
      <c r="QK28" s="281"/>
      <c r="QL28" s="281"/>
      <c r="QM28" s="281"/>
      <c r="QN28" s="281"/>
      <c r="QO28" s="281"/>
      <c r="QP28" s="281"/>
      <c r="QQ28" s="281"/>
      <c r="QR28" s="281"/>
      <c r="QS28" s="281"/>
      <c r="QT28" s="281"/>
      <c r="QU28" s="281"/>
      <c r="QV28" s="281"/>
      <c r="QW28" s="281"/>
      <c r="QX28" s="281"/>
      <c r="QY28" s="281"/>
      <c r="QZ28" s="281"/>
      <c r="RA28" s="281"/>
      <c r="RB28" s="281"/>
      <c r="RC28" s="281"/>
      <c r="RD28" s="281"/>
      <c r="RE28" s="281"/>
      <c r="RF28" s="281"/>
      <c r="RG28" s="281"/>
      <c r="RH28" s="281"/>
      <c r="RI28" s="281"/>
      <c r="RJ28" s="281"/>
      <c r="RK28" s="281"/>
      <c r="RL28" s="281"/>
      <c r="RM28" s="281"/>
      <c r="RN28" s="281"/>
      <c r="RO28" s="281"/>
      <c r="RP28" s="281"/>
      <c r="RQ28" s="281"/>
      <c r="RR28" s="281"/>
      <c r="RS28" s="281"/>
      <c r="RT28" s="281"/>
      <c r="RU28" s="281"/>
      <c r="RV28" s="281"/>
      <c r="RW28" s="281"/>
      <c r="RX28" s="281"/>
      <c r="RY28" s="281"/>
      <c r="RZ28" s="281"/>
      <c r="SA28" s="281"/>
      <c r="SB28" s="281"/>
      <c r="SC28" s="281"/>
      <c r="SD28" s="281"/>
      <c r="SE28" s="281"/>
      <c r="SF28" s="281"/>
      <c r="SG28" s="281"/>
      <c r="SH28" s="281"/>
      <c r="SI28" s="281"/>
      <c r="SJ28" s="281"/>
      <c r="SK28" s="281"/>
      <c r="SL28" s="281"/>
      <c r="SM28" s="281"/>
      <c r="SN28" s="281"/>
      <c r="SO28" s="281"/>
      <c r="SP28" s="281"/>
      <c r="SQ28" s="281"/>
      <c r="SR28" s="281"/>
      <c r="SS28" s="281"/>
      <c r="ST28" s="281"/>
      <c r="SU28" s="281"/>
      <c r="SV28" s="281"/>
      <c r="SW28" s="281"/>
      <c r="SX28" s="281"/>
      <c r="SY28" s="281"/>
      <c r="SZ28" s="281"/>
      <c r="TA28" s="281"/>
      <c r="TB28" s="281"/>
      <c r="TC28" s="281"/>
      <c r="TD28" s="281"/>
      <c r="TE28" s="281"/>
      <c r="TF28" s="281"/>
      <c r="TG28" s="281"/>
      <c r="TH28" s="281"/>
      <c r="TI28" s="281"/>
      <c r="TJ28" s="281"/>
      <c r="TK28" s="281"/>
      <c r="TL28" s="281"/>
      <c r="TM28" s="281"/>
      <c r="TN28" s="281"/>
      <c r="TO28" s="281"/>
      <c r="TP28" s="281"/>
      <c r="TQ28" s="281"/>
      <c r="TR28" s="281"/>
      <c r="TS28" s="281"/>
      <c r="TT28" s="281"/>
      <c r="TU28" s="281"/>
      <c r="TV28" s="281"/>
      <c r="TW28" s="281"/>
      <c r="TX28" s="281"/>
      <c r="TY28" s="281"/>
      <c r="TZ28" s="281"/>
      <c r="UA28" s="281"/>
      <c r="UB28" s="281"/>
      <c r="UC28" s="281"/>
      <c r="UD28" s="281"/>
      <c r="UE28" s="281"/>
      <c r="UF28" s="281"/>
      <c r="UG28" s="281"/>
      <c r="UH28" s="281"/>
      <c r="UI28" s="281"/>
      <c r="UJ28" s="281"/>
      <c r="UK28" s="281"/>
      <c r="UL28" s="281"/>
      <c r="UM28" s="281"/>
      <c r="UN28" s="281"/>
      <c r="UO28" s="281"/>
      <c r="UP28" s="281"/>
      <c r="UQ28" s="281"/>
      <c r="UR28" s="281"/>
      <c r="US28" s="281"/>
      <c r="UT28" s="281"/>
      <c r="UU28" s="281"/>
      <c r="UV28" s="281"/>
      <c r="UW28" s="281"/>
      <c r="UX28" s="281"/>
      <c r="UY28" s="281"/>
      <c r="UZ28" s="281"/>
      <c r="VA28" s="281"/>
      <c r="VB28" s="281"/>
      <c r="VC28" s="281"/>
      <c r="VD28" s="281"/>
      <c r="VE28" s="281"/>
      <c r="VF28" s="281"/>
      <c r="VG28" s="281"/>
      <c r="VH28" s="281"/>
      <c r="VI28" s="281"/>
      <c r="VJ28" s="281"/>
      <c r="VK28" s="281"/>
      <c r="VL28" s="281"/>
      <c r="VM28" s="281"/>
      <c r="VN28" s="281"/>
      <c r="VO28" s="281"/>
      <c r="VP28" s="281"/>
      <c r="VQ28" s="281"/>
      <c r="VR28" s="281"/>
      <c r="VS28" s="281"/>
      <c r="VT28" s="281"/>
      <c r="VU28" s="281"/>
      <c r="VV28" s="281"/>
      <c r="VW28" s="281"/>
      <c r="VX28" s="281"/>
      <c r="VY28" s="281"/>
      <c r="VZ28" s="281"/>
      <c r="WA28" s="281"/>
      <c r="WB28" s="281"/>
      <c r="WC28" s="281"/>
      <c r="WD28" s="281"/>
      <c r="WE28" s="281"/>
      <c r="WF28" s="281"/>
      <c r="WG28" s="281"/>
      <c r="WH28" s="281"/>
      <c r="WI28" s="281"/>
      <c r="WJ28" s="281"/>
      <c r="WK28" s="281"/>
      <c r="WL28" s="281"/>
      <c r="WM28" s="281"/>
      <c r="WN28" s="281"/>
      <c r="WO28" s="281"/>
      <c r="WP28" s="281"/>
      <c r="WQ28" s="281"/>
      <c r="WR28" s="281"/>
      <c r="WS28" s="281"/>
      <c r="WT28" s="281"/>
      <c r="WU28" s="281"/>
      <c r="WV28" s="281"/>
      <c r="WW28" s="281"/>
      <c r="WX28" s="281"/>
      <c r="WY28" s="281"/>
      <c r="WZ28" s="281"/>
      <c r="XA28" s="281"/>
      <c r="XB28" s="281"/>
      <c r="XC28" s="281"/>
      <c r="XD28" s="281"/>
      <c r="XE28" s="281"/>
      <c r="XF28" s="281"/>
      <c r="XG28" s="281"/>
      <c r="XH28" s="281"/>
      <c r="XI28" s="281"/>
      <c r="XJ28" s="281"/>
      <c r="XK28" s="281"/>
      <c r="XL28" s="281"/>
      <c r="XM28" s="281"/>
      <c r="XN28" s="281"/>
      <c r="XO28" s="281"/>
      <c r="XP28" s="281"/>
      <c r="XQ28" s="281"/>
      <c r="XR28" s="281"/>
      <c r="XS28" s="281"/>
      <c r="XT28" s="281"/>
      <c r="XU28" s="281"/>
      <c r="XV28" s="281"/>
      <c r="XW28" s="281"/>
      <c r="XX28" s="281"/>
      <c r="XY28" s="281"/>
      <c r="XZ28" s="281"/>
      <c r="YA28" s="281"/>
      <c r="YB28" s="281"/>
      <c r="YC28" s="281"/>
      <c r="YD28" s="281"/>
      <c r="YE28" s="281"/>
      <c r="YF28" s="281"/>
      <c r="YG28" s="281"/>
      <c r="YH28" s="281"/>
      <c r="YI28" s="281"/>
      <c r="YJ28" s="281"/>
      <c r="YK28" s="281"/>
      <c r="YL28" s="281"/>
      <c r="YM28" s="281"/>
      <c r="YN28" s="281"/>
      <c r="YO28" s="281"/>
      <c r="YP28" s="281"/>
      <c r="YQ28" s="281"/>
      <c r="YR28" s="281"/>
      <c r="YS28" s="281"/>
      <c r="YT28" s="281"/>
      <c r="YU28" s="281"/>
      <c r="YV28" s="281"/>
      <c r="YW28" s="281"/>
      <c r="YX28" s="281"/>
      <c r="YY28" s="281"/>
      <c r="YZ28" s="281"/>
      <c r="ZA28" s="281"/>
      <c r="ZB28" s="281"/>
      <c r="ZC28" s="281"/>
      <c r="ZD28" s="281"/>
      <c r="ZE28" s="281"/>
      <c r="ZF28" s="281"/>
      <c r="ZG28" s="281"/>
      <c r="ZH28" s="281"/>
      <c r="ZI28" s="281"/>
      <c r="ZJ28" s="281"/>
      <c r="ZK28" s="281"/>
      <c r="ZL28" s="281"/>
      <c r="ZM28" s="281"/>
      <c r="ZN28" s="281"/>
      <c r="ZO28" s="281"/>
      <c r="ZP28" s="281"/>
      <c r="ZQ28" s="281"/>
      <c r="ZR28" s="281"/>
      <c r="ZS28" s="281"/>
      <c r="ZT28" s="281"/>
      <c r="ZU28" s="281"/>
      <c r="ZV28" s="281"/>
      <c r="ZW28" s="281"/>
      <c r="ZX28" s="281"/>
      <c r="ZY28" s="281"/>
      <c r="ZZ28" s="281"/>
      <c r="AAA28" s="281"/>
      <c r="AAB28" s="281"/>
      <c r="AAC28" s="281"/>
      <c r="AAD28" s="281"/>
      <c r="AAE28" s="281"/>
      <c r="AAF28" s="281"/>
      <c r="AAG28" s="281"/>
      <c r="AAH28" s="281"/>
      <c r="AAI28" s="281"/>
      <c r="AAJ28" s="281"/>
      <c r="AAK28" s="281"/>
      <c r="AAL28" s="281"/>
      <c r="AAM28" s="281"/>
      <c r="AAN28" s="281"/>
      <c r="AAO28" s="281"/>
      <c r="AAP28" s="281"/>
      <c r="AAQ28" s="281"/>
      <c r="AAR28" s="281"/>
      <c r="AAS28" s="281"/>
      <c r="AAT28" s="281"/>
      <c r="AAU28" s="281"/>
      <c r="AAV28" s="281"/>
      <c r="AAW28" s="281"/>
      <c r="AAX28" s="281"/>
      <c r="AAY28" s="281"/>
      <c r="AAZ28" s="281"/>
      <c r="ABA28" s="281"/>
      <c r="ABB28" s="281"/>
      <c r="ABC28" s="281"/>
      <c r="ABD28" s="281"/>
      <c r="ABE28" s="281"/>
      <c r="ABF28" s="281"/>
      <c r="ABG28" s="281"/>
      <c r="ABH28" s="281"/>
      <c r="ABI28" s="281"/>
      <c r="ABJ28" s="281"/>
      <c r="ABK28" s="281"/>
      <c r="ABL28" s="281"/>
      <c r="ABM28" s="281"/>
      <c r="ABN28" s="281"/>
      <c r="ABO28" s="281"/>
      <c r="ABP28" s="281"/>
      <c r="ABQ28" s="281"/>
      <c r="ABR28" s="281"/>
      <c r="ABS28" s="281"/>
      <c r="ABT28" s="281"/>
      <c r="ABU28" s="281"/>
      <c r="ABV28" s="281"/>
      <c r="ABW28" s="281"/>
      <c r="ABX28" s="281"/>
      <c r="ABY28" s="281"/>
      <c r="ABZ28" s="281"/>
      <c r="ACA28" s="281"/>
      <c r="ACB28" s="281"/>
      <c r="ACC28" s="281"/>
      <c r="ACD28" s="281"/>
      <c r="ACE28" s="281"/>
      <c r="ACF28" s="281"/>
      <c r="ACG28" s="281"/>
      <c r="ACH28" s="281"/>
      <c r="ACI28" s="281"/>
      <c r="ACJ28" s="281"/>
      <c r="ACK28" s="281"/>
      <c r="ACL28" s="281"/>
      <c r="ACM28" s="281"/>
      <c r="ACN28" s="281"/>
      <c r="ACO28" s="281"/>
      <c r="ACP28" s="281"/>
      <c r="ACQ28" s="281"/>
      <c r="ACR28" s="281"/>
      <c r="ACS28" s="281"/>
      <c r="ACT28" s="281"/>
      <c r="ACU28" s="281"/>
      <c r="ACV28" s="281"/>
      <c r="ACW28" s="281"/>
      <c r="ACX28" s="281"/>
      <c r="ACY28" s="281"/>
      <c r="ACZ28" s="281"/>
      <c r="ADA28" s="281"/>
      <c r="ADB28" s="281"/>
      <c r="ADC28" s="281"/>
      <c r="ADD28" s="281"/>
      <c r="ADE28" s="281"/>
      <c r="ADF28" s="281"/>
      <c r="ADG28" s="281"/>
      <c r="ADH28" s="281"/>
      <c r="ADI28" s="281"/>
      <c r="ADJ28" s="281"/>
      <c r="ADK28" s="281"/>
      <c r="ADL28" s="281"/>
      <c r="ADM28" s="281"/>
      <c r="ADN28" s="281"/>
      <c r="ADO28" s="281"/>
      <c r="ADP28" s="281"/>
      <c r="ADQ28" s="281"/>
      <c r="ADR28" s="281"/>
      <c r="ADS28" s="281"/>
      <c r="ADT28" s="281"/>
      <c r="ADU28" s="281"/>
      <c r="ADV28" s="281"/>
      <c r="ADW28" s="281"/>
      <c r="ADX28" s="281"/>
      <c r="ADY28" s="281"/>
      <c r="ADZ28" s="281"/>
      <c r="AEA28" s="281"/>
      <c r="AEB28" s="281"/>
      <c r="AEC28" s="281"/>
      <c r="AED28" s="281"/>
      <c r="AEE28" s="281"/>
      <c r="AEF28" s="281"/>
      <c r="AEG28" s="281"/>
      <c r="AEH28" s="281"/>
      <c r="AEI28" s="281"/>
      <c r="AEJ28" s="281"/>
      <c r="AEK28" s="281"/>
      <c r="AEL28" s="281"/>
      <c r="AEM28" s="281"/>
      <c r="AEN28" s="281"/>
      <c r="AEO28" s="281"/>
      <c r="AEP28" s="281"/>
      <c r="AEQ28" s="281"/>
      <c r="AER28" s="281"/>
      <c r="AES28" s="281"/>
      <c r="AET28" s="281"/>
      <c r="AEU28" s="281"/>
      <c r="AEV28" s="281"/>
      <c r="AEW28" s="281"/>
      <c r="AEX28" s="281"/>
      <c r="AEY28" s="281"/>
      <c r="AEZ28" s="281"/>
      <c r="AFA28" s="281"/>
      <c r="AFB28" s="281"/>
      <c r="AFC28" s="281"/>
      <c r="AFD28" s="281"/>
      <c r="AFE28" s="281"/>
      <c r="AFF28" s="281"/>
      <c r="AFG28" s="281"/>
      <c r="AFH28" s="281"/>
      <c r="AFI28" s="281"/>
      <c r="AFJ28" s="281"/>
      <c r="AFK28" s="281"/>
      <c r="AFL28" s="281"/>
      <c r="AFM28" s="281"/>
      <c r="AFN28" s="281"/>
      <c r="AFO28" s="281"/>
      <c r="AFP28" s="281"/>
      <c r="AFQ28" s="281"/>
      <c r="AFR28" s="281"/>
      <c r="AFS28" s="281"/>
      <c r="AFT28" s="281"/>
      <c r="AFU28" s="281"/>
      <c r="AFV28" s="281"/>
      <c r="AFW28" s="281"/>
      <c r="AFX28" s="281"/>
      <c r="AFY28" s="281"/>
      <c r="AFZ28" s="281"/>
      <c r="AGA28" s="281"/>
      <c r="AGB28" s="281"/>
      <c r="AGC28" s="281"/>
      <c r="AGD28" s="281"/>
      <c r="AGE28" s="281"/>
      <c r="AGF28" s="281"/>
      <c r="AGG28" s="281"/>
      <c r="AGH28" s="281"/>
      <c r="AGI28" s="281"/>
      <c r="AGJ28" s="281"/>
      <c r="AGK28" s="281"/>
      <c r="AGL28" s="281"/>
      <c r="AGM28" s="281"/>
      <c r="AGN28" s="281"/>
      <c r="AGO28" s="281"/>
      <c r="AGP28" s="281"/>
      <c r="AGQ28" s="281"/>
      <c r="AGR28" s="281"/>
      <c r="AGS28" s="281"/>
      <c r="AGT28" s="281"/>
      <c r="AGU28" s="281"/>
      <c r="AGV28" s="281"/>
      <c r="AGW28" s="281"/>
      <c r="AGX28" s="281"/>
      <c r="AGY28" s="281"/>
      <c r="AGZ28" s="281"/>
      <c r="AHA28" s="281"/>
      <c r="AHB28" s="281"/>
      <c r="AHC28" s="281"/>
      <c r="AHD28" s="281"/>
      <c r="AHE28" s="281"/>
      <c r="AHF28" s="281"/>
      <c r="AHG28" s="281"/>
      <c r="AHH28" s="281"/>
      <c r="AHI28" s="281"/>
      <c r="AHJ28" s="281"/>
      <c r="AHK28" s="281"/>
      <c r="AHL28" s="281"/>
      <c r="AHM28" s="281"/>
      <c r="AHN28" s="281"/>
      <c r="AHO28" s="281"/>
      <c r="AHP28" s="281"/>
      <c r="AHQ28" s="281"/>
      <c r="AHR28" s="281"/>
      <c r="AHS28" s="281"/>
      <c r="AHT28" s="281"/>
      <c r="AHU28" s="281"/>
      <c r="AHV28" s="281"/>
      <c r="AHW28" s="281"/>
      <c r="AHX28" s="281"/>
      <c r="AHY28" s="281"/>
      <c r="AHZ28" s="281"/>
      <c r="AIA28" s="281"/>
      <c r="AIB28" s="281"/>
      <c r="AIC28" s="281"/>
      <c r="AID28" s="281"/>
      <c r="AIE28" s="281"/>
      <c r="AIF28" s="281"/>
      <c r="AIG28" s="281"/>
      <c r="AIH28" s="281"/>
      <c r="AII28" s="281"/>
      <c r="AIJ28" s="281"/>
      <c r="AIK28" s="281"/>
      <c r="AIL28" s="281"/>
      <c r="AIM28" s="281"/>
      <c r="AIN28" s="281"/>
      <c r="AIO28" s="281"/>
      <c r="AIP28" s="281"/>
      <c r="AIQ28" s="281"/>
      <c r="AIR28" s="281"/>
      <c r="AIS28" s="281"/>
      <c r="AIT28" s="281"/>
      <c r="AIU28" s="281"/>
      <c r="AIV28" s="281"/>
      <c r="AIW28" s="281"/>
      <c r="AIX28" s="281"/>
      <c r="AIY28" s="281"/>
      <c r="AIZ28" s="281"/>
      <c r="AJA28" s="281"/>
      <c r="AJB28" s="281"/>
      <c r="AJC28" s="281"/>
      <c r="AJD28" s="281"/>
      <c r="AJE28" s="281"/>
      <c r="AJF28" s="281"/>
      <c r="AJG28" s="281"/>
      <c r="AJH28" s="281"/>
      <c r="AJI28" s="281"/>
      <c r="AJJ28" s="281"/>
      <c r="AJK28" s="281"/>
      <c r="AJL28" s="281"/>
      <c r="AJM28" s="281"/>
      <c r="AJN28" s="281"/>
      <c r="AJO28" s="281"/>
      <c r="AJP28" s="281"/>
      <c r="AJQ28" s="281"/>
      <c r="AJR28" s="281"/>
      <c r="AJS28" s="281"/>
      <c r="AJT28" s="281"/>
      <c r="AJU28" s="281"/>
      <c r="AJV28" s="281"/>
      <c r="AJW28" s="281"/>
      <c r="AJX28" s="281"/>
      <c r="AJY28" s="281"/>
      <c r="AJZ28" s="281"/>
      <c r="AKA28" s="281"/>
      <c r="AKB28" s="281"/>
      <c r="AKC28" s="281"/>
      <c r="AKD28" s="281"/>
      <c r="AKE28" s="281"/>
      <c r="AKF28" s="281"/>
      <c r="AKG28" s="281"/>
      <c r="AKH28" s="281"/>
      <c r="AKI28" s="281"/>
      <c r="AKJ28" s="281"/>
      <c r="AKK28" s="281"/>
      <c r="AKL28" s="281"/>
      <c r="AKM28" s="281"/>
      <c r="AKN28" s="281"/>
      <c r="AKO28" s="281"/>
      <c r="AKP28" s="281"/>
      <c r="AKQ28" s="281"/>
      <c r="AKR28" s="281"/>
      <c r="AKS28" s="281"/>
      <c r="AKT28" s="281"/>
      <c r="AKU28" s="281"/>
      <c r="AKV28" s="281"/>
      <c r="AKW28" s="281"/>
      <c r="AKX28" s="281"/>
      <c r="AKY28" s="281"/>
      <c r="AKZ28" s="281"/>
      <c r="ALA28" s="281"/>
      <c r="ALB28" s="281"/>
      <c r="ALC28" s="281"/>
      <c r="ALD28" s="281"/>
      <c r="ALE28" s="281"/>
      <c r="ALF28" s="281"/>
      <c r="ALG28" s="281"/>
      <c r="ALH28" s="281"/>
      <c r="ALI28" s="281"/>
      <c r="ALJ28" s="281"/>
      <c r="ALK28" s="281"/>
      <c r="ALL28" s="281"/>
      <c r="ALM28" s="281"/>
      <c r="ALN28" s="281"/>
      <c r="ALO28" s="281"/>
      <c r="ALP28" s="281"/>
      <c r="ALQ28" s="281"/>
      <c r="ALR28" s="281"/>
      <c r="ALS28" s="281"/>
      <c r="ALT28" s="281"/>
      <c r="ALU28" s="281"/>
      <c r="ALV28" s="281"/>
      <c r="ALW28" s="281"/>
      <c r="ALX28" s="281"/>
      <c r="ALY28" s="281"/>
      <c r="ALZ28" s="281"/>
      <c r="AMA28" s="281"/>
      <c r="AMB28" s="281"/>
      <c r="AMC28" s="281"/>
      <c r="AMD28" s="281"/>
      <c r="AME28" s="281"/>
      <c r="AMF28" s="281"/>
      <c r="AMG28" s="281"/>
      <c r="AMH28" s="281"/>
      <c r="AMI28" s="281"/>
      <c r="AMJ28" s="281"/>
      <c r="AMK28" s="281"/>
      <c r="AML28" s="281"/>
      <c r="AMM28" s="281"/>
      <c r="AMN28" s="281"/>
      <c r="AMO28" s="281"/>
      <c r="AMP28" s="281"/>
      <c r="AMQ28" s="281"/>
      <c r="AMR28" s="281"/>
      <c r="AMS28" s="281"/>
      <c r="AMT28" s="281"/>
      <c r="AMU28" s="281"/>
      <c r="AMV28" s="281"/>
      <c r="AMW28" s="281"/>
      <c r="AMX28" s="281"/>
      <c r="AMY28" s="281"/>
      <c r="AMZ28" s="281"/>
      <c r="ANA28" s="281"/>
      <c r="ANB28" s="281"/>
      <c r="ANC28" s="281"/>
      <c r="AND28" s="281"/>
      <c r="ANE28" s="281"/>
      <c r="ANF28" s="281"/>
      <c r="ANG28" s="281"/>
      <c r="ANH28" s="281"/>
      <c r="ANI28" s="281"/>
      <c r="ANJ28" s="281"/>
      <c r="ANK28" s="281"/>
      <c r="ANL28" s="281"/>
      <c r="ANM28" s="281"/>
      <c r="ANN28" s="281"/>
      <c r="ANO28" s="281"/>
      <c r="ANP28" s="281"/>
      <c r="ANQ28" s="281"/>
      <c r="ANR28" s="281"/>
      <c r="ANS28" s="281"/>
      <c r="ANT28" s="281"/>
      <c r="ANU28" s="281"/>
      <c r="ANV28" s="281"/>
      <c r="ANW28" s="281"/>
      <c r="ANX28" s="281"/>
      <c r="ANY28" s="281"/>
      <c r="ANZ28" s="281"/>
      <c r="AOA28" s="281"/>
      <c r="AOB28" s="281"/>
      <c r="AOC28" s="281"/>
      <c r="AOD28" s="281"/>
      <c r="AOE28" s="281"/>
      <c r="AOF28" s="281"/>
      <c r="AOG28" s="281"/>
      <c r="AOH28" s="281"/>
      <c r="AOI28" s="281"/>
      <c r="AOJ28" s="281"/>
      <c r="AOK28" s="281"/>
      <c r="AOL28" s="281"/>
      <c r="AOM28" s="281"/>
      <c r="AON28" s="281"/>
      <c r="AOO28" s="281"/>
      <c r="AOP28" s="281"/>
      <c r="AOQ28" s="281"/>
      <c r="AOR28" s="281"/>
      <c r="AOS28" s="281"/>
      <c r="AOT28" s="281"/>
      <c r="AOU28" s="281"/>
      <c r="AOV28" s="281"/>
      <c r="AOW28" s="281"/>
      <c r="AOX28" s="281"/>
      <c r="AOY28" s="281"/>
      <c r="AOZ28" s="281"/>
      <c r="APA28" s="281"/>
      <c r="APB28" s="281"/>
      <c r="APC28" s="281"/>
      <c r="APD28" s="281"/>
      <c r="APE28" s="281"/>
      <c r="APF28" s="281"/>
      <c r="APG28" s="281"/>
      <c r="APH28" s="281"/>
      <c r="API28" s="281"/>
      <c r="APJ28" s="281"/>
      <c r="APK28" s="281"/>
      <c r="APL28" s="281"/>
      <c r="APM28" s="281"/>
      <c r="APN28" s="281"/>
      <c r="APO28" s="281"/>
      <c r="APP28" s="281"/>
      <c r="APQ28" s="281"/>
      <c r="APR28" s="281"/>
      <c r="APS28" s="281"/>
      <c r="APT28" s="281"/>
      <c r="APU28" s="281"/>
      <c r="APV28" s="281"/>
      <c r="APW28" s="281"/>
      <c r="APX28" s="281"/>
      <c r="APY28" s="281"/>
      <c r="APZ28" s="281"/>
      <c r="AQA28" s="281"/>
      <c r="AQB28" s="281"/>
      <c r="AQC28" s="281"/>
      <c r="AQD28" s="281"/>
      <c r="AQE28" s="281"/>
      <c r="AQF28" s="281"/>
      <c r="AQG28" s="281"/>
      <c r="AQH28" s="281"/>
      <c r="AQI28" s="281"/>
      <c r="AQJ28" s="281"/>
      <c r="AQK28" s="281"/>
      <c r="AQL28" s="281"/>
      <c r="AQM28" s="281"/>
      <c r="AQN28" s="281"/>
      <c r="AQO28" s="281"/>
      <c r="AQP28" s="281"/>
      <c r="AQQ28" s="281"/>
      <c r="AQR28" s="281"/>
      <c r="AQS28" s="281"/>
      <c r="AQT28" s="281"/>
      <c r="AQU28" s="281"/>
      <c r="AQV28" s="281"/>
      <c r="AQW28" s="281"/>
      <c r="AQX28" s="281"/>
      <c r="AQY28" s="281"/>
      <c r="AQZ28" s="281"/>
      <c r="ARA28" s="281"/>
      <c r="ARB28" s="281"/>
      <c r="ARC28" s="281"/>
      <c r="ARD28" s="281"/>
      <c r="ARE28" s="281"/>
      <c r="ARF28" s="281"/>
      <c r="ARG28" s="281"/>
      <c r="ARH28" s="281"/>
      <c r="ARI28" s="281"/>
      <c r="ARJ28" s="281"/>
      <c r="ARK28" s="281"/>
      <c r="ARL28" s="281"/>
      <c r="ARM28" s="281"/>
      <c r="ARN28" s="281"/>
      <c r="ARO28" s="281"/>
      <c r="ARP28" s="281"/>
      <c r="ARQ28" s="281"/>
      <c r="ARR28" s="281"/>
      <c r="ARS28" s="281"/>
      <c r="ART28" s="281"/>
      <c r="ARU28" s="281"/>
      <c r="ARV28" s="281"/>
      <c r="ARW28" s="281"/>
      <c r="ARX28" s="281"/>
      <c r="ARY28" s="281"/>
      <c r="ARZ28" s="281"/>
      <c r="ASA28" s="281"/>
      <c r="ASB28" s="281"/>
      <c r="ASC28" s="281"/>
      <c r="ASD28" s="281"/>
      <c r="ASE28" s="281"/>
      <c r="ASF28" s="281"/>
      <c r="ASG28" s="281"/>
      <c r="ASH28" s="281"/>
      <c r="ASI28" s="281"/>
      <c r="ASJ28" s="281"/>
      <c r="ASK28" s="281"/>
      <c r="ASL28" s="281"/>
      <c r="ASM28" s="281"/>
      <c r="ASN28" s="281"/>
      <c r="ASO28" s="281"/>
      <c r="ASP28" s="281"/>
      <c r="ASQ28" s="281"/>
      <c r="ASR28" s="281"/>
      <c r="ASS28" s="281"/>
      <c r="AST28" s="281"/>
      <c r="ASU28" s="281"/>
      <c r="ASV28" s="281"/>
      <c r="ASW28" s="281"/>
      <c r="ASX28" s="281"/>
      <c r="ASY28" s="281"/>
      <c r="ASZ28" s="281"/>
      <c r="ATA28" s="281"/>
      <c r="ATB28" s="281"/>
      <c r="ATC28" s="281"/>
      <c r="ATD28" s="281"/>
      <c r="ATE28" s="281"/>
      <c r="ATF28" s="281"/>
      <c r="ATG28" s="281"/>
      <c r="ATH28" s="281"/>
      <c r="ATI28" s="281"/>
      <c r="ATJ28" s="281"/>
      <c r="ATK28" s="281"/>
      <c r="ATL28" s="281"/>
      <c r="ATM28" s="281"/>
      <c r="ATN28" s="281"/>
      <c r="ATO28" s="281"/>
      <c r="ATP28" s="281"/>
      <c r="ATQ28" s="281"/>
      <c r="ATR28" s="281"/>
      <c r="ATS28" s="281"/>
      <c r="ATT28" s="281"/>
      <c r="ATU28" s="281"/>
      <c r="ATV28" s="281"/>
      <c r="ATW28" s="281"/>
      <c r="ATX28" s="281"/>
      <c r="ATY28" s="281"/>
      <c r="ATZ28" s="281"/>
      <c r="AUA28" s="281"/>
      <c r="AUB28" s="281"/>
      <c r="AUC28" s="281"/>
      <c r="AUD28" s="281"/>
      <c r="AUE28" s="281"/>
      <c r="AUF28" s="281"/>
      <c r="AUG28" s="281"/>
      <c r="AUH28" s="281"/>
      <c r="AUI28" s="281"/>
      <c r="AUJ28" s="281"/>
      <c r="AUK28" s="281"/>
      <c r="AUL28" s="281"/>
      <c r="AUM28" s="281"/>
      <c r="AUN28" s="281"/>
      <c r="AUO28" s="281"/>
      <c r="AUP28" s="281"/>
      <c r="AUQ28" s="281"/>
      <c r="AUR28" s="281"/>
      <c r="AUS28" s="281"/>
      <c r="AUT28" s="281"/>
      <c r="AUU28" s="281"/>
      <c r="AUV28" s="281"/>
      <c r="AUW28" s="281"/>
      <c r="AUX28" s="281"/>
      <c r="AUY28" s="281"/>
      <c r="AUZ28" s="281"/>
      <c r="AVA28" s="281"/>
      <c r="AVB28" s="281"/>
      <c r="AVC28" s="281"/>
      <c r="AVD28" s="281"/>
      <c r="AVE28" s="281"/>
      <c r="AVF28" s="281"/>
      <c r="AVG28" s="281"/>
      <c r="AVH28" s="281"/>
      <c r="AVI28" s="281"/>
      <c r="AVJ28" s="281"/>
      <c r="AVK28" s="281"/>
      <c r="AVL28" s="281"/>
      <c r="AVM28" s="281"/>
      <c r="AVN28" s="281"/>
      <c r="AVO28" s="281"/>
      <c r="AVP28" s="281"/>
      <c r="AVQ28" s="281"/>
      <c r="AVR28" s="281"/>
      <c r="AVS28" s="281"/>
      <c r="AVT28" s="281"/>
      <c r="AVU28" s="281"/>
      <c r="AVV28" s="281"/>
      <c r="AVW28" s="281"/>
      <c r="AVX28" s="281"/>
      <c r="AVY28" s="281"/>
      <c r="AVZ28" s="281"/>
      <c r="AWA28" s="281"/>
      <c r="AWB28" s="281"/>
      <c r="AWC28" s="281"/>
      <c r="AWD28" s="281"/>
      <c r="AWE28" s="281"/>
      <c r="AWF28" s="281"/>
      <c r="AWG28" s="281"/>
      <c r="AWH28" s="281"/>
      <c r="AWI28" s="281"/>
      <c r="AWJ28" s="281"/>
      <c r="AWK28" s="281"/>
      <c r="AWL28" s="281"/>
      <c r="AWM28" s="281"/>
      <c r="AWN28" s="281"/>
      <c r="AWO28" s="281"/>
      <c r="AWP28" s="281"/>
      <c r="AWQ28" s="281"/>
      <c r="AWR28" s="281"/>
      <c r="AWS28" s="281"/>
      <c r="AWT28" s="281"/>
      <c r="AWU28" s="281"/>
      <c r="AWV28" s="281"/>
      <c r="AWW28" s="281"/>
      <c r="AWX28" s="281"/>
      <c r="AWY28" s="281"/>
      <c r="AWZ28" s="281"/>
      <c r="AXA28" s="281"/>
      <c r="AXB28" s="281"/>
      <c r="AXC28" s="281"/>
      <c r="AXD28" s="281"/>
      <c r="AXE28" s="281"/>
      <c r="AXF28" s="281"/>
      <c r="AXG28" s="281"/>
      <c r="AXH28" s="281"/>
      <c r="AXI28" s="281"/>
      <c r="AXJ28" s="281"/>
      <c r="AXK28" s="281"/>
      <c r="AXL28" s="281"/>
      <c r="AXM28" s="281"/>
      <c r="AXN28" s="281"/>
      <c r="AXO28" s="281"/>
      <c r="AXP28" s="281"/>
      <c r="AXQ28" s="281"/>
      <c r="AXR28" s="281"/>
      <c r="AXS28" s="281"/>
      <c r="AXT28" s="281"/>
      <c r="AXU28" s="281"/>
      <c r="AXV28" s="281"/>
      <c r="AXW28" s="281"/>
      <c r="AXX28" s="281"/>
      <c r="AXY28" s="281"/>
      <c r="AXZ28" s="281"/>
      <c r="AYA28" s="281"/>
      <c r="AYB28" s="281"/>
      <c r="AYC28" s="281"/>
      <c r="AYD28" s="281"/>
      <c r="AYE28" s="281"/>
      <c r="AYF28" s="281"/>
      <c r="AYG28" s="281"/>
      <c r="AYH28" s="281"/>
      <c r="AYI28" s="281"/>
      <c r="AYJ28" s="281"/>
      <c r="AYK28" s="281"/>
      <c r="AYL28" s="281"/>
      <c r="AYM28" s="281"/>
      <c r="AYN28" s="281"/>
      <c r="AYO28" s="281"/>
      <c r="AYP28" s="281"/>
      <c r="AYQ28" s="281"/>
      <c r="AYR28" s="281"/>
      <c r="AYS28" s="281"/>
      <c r="AYT28" s="281"/>
      <c r="AYU28" s="281"/>
      <c r="AYV28" s="281"/>
      <c r="AYW28" s="281"/>
      <c r="AYX28" s="281"/>
      <c r="AYY28" s="281"/>
      <c r="AYZ28" s="281"/>
      <c r="AZA28" s="281"/>
      <c r="AZB28" s="281"/>
      <c r="AZC28" s="281"/>
      <c r="AZD28" s="281"/>
      <c r="AZE28" s="281"/>
      <c r="AZF28" s="281"/>
      <c r="AZG28" s="281"/>
      <c r="AZH28" s="281"/>
      <c r="AZI28" s="281"/>
      <c r="AZJ28" s="281"/>
      <c r="AZK28" s="281"/>
      <c r="AZL28" s="281"/>
      <c r="AZM28" s="281"/>
      <c r="AZN28" s="281"/>
      <c r="AZO28" s="281"/>
      <c r="AZP28" s="281"/>
      <c r="AZQ28" s="281"/>
      <c r="AZR28" s="281"/>
      <c r="AZS28" s="281"/>
      <c r="AZT28" s="281"/>
      <c r="AZU28" s="281"/>
      <c r="AZV28" s="281"/>
      <c r="AZW28" s="281"/>
      <c r="AZX28" s="281"/>
      <c r="AZY28" s="281"/>
      <c r="AZZ28" s="281"/>
      <c r="BAA28" s="281"/>
      <c r="BAB28" s="281"/>
      <c r="BAC28" s="281"/>
      <c r="BAD28" s="281"/>
      <c r="BAE28" s="281"/>
      <c r="BAF28" s="281"/>
      <c r="BAG28" s="281"/>
      <c r="BAH28" s="281"/>
      <c r="BAI28" s="281"/>
      <c r="BAJ28" s="281"/>
      <c r="BAK28" s="281"/>
      <c r="BAL28" s="281"/>
      <c r="BAM28" s="281"/>
      <c r="BAN28" s="281"/>
      <c r="BAO28" s="281"/>
      <c r="BAP28" s="281"/>
      <c r="BAQ28" s="281"/>
      <c r="BAR28" s="281"/>
      <c r="BAS28" s="281"/>
      <c r="BAT28" s="281"/>
      <c r="BAU28" s="281"/>
      <c r="BAV28" s="281"/>
      <c r="BAW28" s="281"/>
      <c r="BAX28" s="281"/>
      <c r="BAY28" s="281"/>
      <c r="BAZ28" s="281"/>
      <c r="BBA28" s="281"/>
      <c r="BBB28" s="281"/>
      <c r="BBC28" s="281"/>
      <c r="BBD28" s="281"/>
      <c r="BBE28" s="281"/>
      <c r="BBF28" s="281"/>
      <c r="BBG28" s="281"/>
      <c r="BBH28" s="281"/>
      <c r="BBI28" s="281"/>
      <c r="BBJ28" s="281"/>
      <c r="BBK28" s="281"/>
      <c r="BBL28" s="281"/>
      <c r="BBM28" s="281"/>
      <c r="BBN28" s="281"/>
      <c r="BBO28" s="281"/>
      <c r="BBP28" s="281"/>
      <c r="BBQ28" s="281"/>
      <c r="BBR28" s="281"/>
      <c r="BBS28" s="281"/>
      <c r="BBT28" s="281"/>
      <c r="BBU28" s="281"/>
      <c r="BBV28" s="281"/>
      <c r="BBW28" s="281"/>
      <c r="BBX28" s="281"/>
      <c r="BBY28" s="281"/>
      <c r="BBZ28" s="281"/>
      <c r="BCA28" s="281"/>
      <c r="BCB28" s="281"/>
      <c r="BCC28" s="281"/>
      <c r="BCD28" s="281"/>
      <c r="BCE28" s="281"/>
      <c r="BCF28" s="281"/>
      <c r="BCG28" s="281"/>
      <c r="BCH28" s="281"/>
      <c r="BCI28" s="281"/>
      <c r="BCJ28" s="281"/>
      <c r="BCK28" s="281"/>
      <c r="BCL28" s="281"/>
      <c r="BCM28" s="281"/>
      <c r="BCN28" s="281"/>
      <c r="BCO28" s="281"/>
      <c r="BCP28" s="281"/>
      <c r="BCQ28" s="281"/>
      <c r="BCR28" s="281"/>
      <c r="BCS28" s="281"/>
      <c r="BCT28" s="281"/>
      <c r="BCU28" s="281"/>
      <c r="BCV28" s="281"/>
      <c r="BCW28" s="281"/>
      <c r="BCX28" s="281"/>
      <c r="BCY28" s="281"/>
      <c r="BCZ28" s="281"/>
      <c r="BDA28" s="281"/>
      <c r="BDB28" s="281"/>
      <c r="BDC28" s="281"/>
      <c r="BDD28" s="281"/>
      <c r="BDE28" s="281"/>
      <c r="BDF28" s="281"/>
      <c r="BDG28" s="281"/>
      <c r="BDH28" s="281"/>
      <c r="BDI28" s="281"/>
      <c r="BDJ28" s="281"/>
      <c r="BDK28" s="281"/>
      <c r="BDL28" s="281"/>
      <c r="BDM28" s="281"/>
      <c r="BDN28" s="281"/>
      <c r="BDO28" s="281"/>
      <c r="BDP28" s="281"/>
      <c r="BDQ28" s="281"/>
      <c r="BDR28" s="281"/>
      <c r="BDS28" s="281"/>
      <c r="BDT28" s="281"/>
      <c r="BDU28" s="281"/>
      <c r="BDV28" s="281"/>
      <c r="BDW28" s="281"/>
      <c r="BDX28" s="281"/>
      <c r="BDY28" s="281"/>
      <c r="BDZ28" s="281"/>
      <c r="BEA28" s="281"/>
      <c r="BEB28" s="281"/>
      <c r="BEC28" s="281"/>
      <c r="BED28" s="281"/>
      <c r="BEE28" s="281"/>
      <c r="BEF28" s="281"/>
      <c r="BEG28" s="281"/>
      <c r="BEH28" s="281"/>
      <c r="BEI28" s="281"/>
      <c r="BEJ28" s="281"/>
      <c r="BEK28" s="281"/>
      <c r="BEL28" s="281"/>
      <c r="BEM28" s="281"/>
      <c r="BEN28" s="281"/>
      <c r="BEO28" s="281"/>
      <c r="BEP28" s="281"/>
      <c r="BEQ28" s="281"/>
      <c r="BER28" s="281"/>
      <c r="BES28" s="281"/>
      <c r="BET28" s="281"/>
      <c r="BEU28" s="281"/>
      <c r="BEV28" s="281"/>
      <c r="BEW28" s="281"/>
      <c r="BEX28" s="281"/>
      <c r="BEY28" s="281"/>
      <c r="BEZ28" s="281"/>
      <c r="BFA28" s="281"/>
      <c r="BFB28" s="281"/>
      <c r="BFC28" s="281"/>
      <c r="BFD28" s="281"/>
      <c r="BFE28" s="281"/>
      <c r="BFF28" s="281"/>
      <c r="BFG28" s="281"/>
      <c r="BFH28" s="281"/>
      <c r="BFI28" s="281"/>
      <c r="BFJ28" s="281"/>
      <c r="BFK28" s="281"/>
      <c r="BFL28" s="281"/>
      <c r="BFM28" s="281"/>
      <c r="BFN28" s="281"/>
      <c r="BFO28" s="281"/>
      <c r="BFP28" s="281"/>
      <c r="BFQ28" s="281"/>
      <c r="BFR28" s="281"/>
      <c r="BFS28" s="281"/>
      <c r="BFT28" s="281"/>
      <c r="BFU28" s="281"/>
      <c r="BFV28" s="281"/>
      <c r="BFW28" s="281"/>
      <c r="BFX28" s="281"/>
      <c r="BFY28" s="281"/>
      <c r="BFZ28" s="281"/>
      <c r="BGA28" s="281"/>
      <c r="BGB28" s="281"/>
      <c r="BGC28" s="281"/>
      <c r="BGD28" s="281"/>
      <c r="BGE28" s="281"/>
      <c r="BGF28" s="281"/>
      <c r="BGG28" s="281"/>
      <c r="BGH28" s="281"/>
      <c r="BGI28" s="281"/>
      <c r="BGJ28" s="281"/>
      <c r="BGK28" s="281"/>
      <c r="BGL28" s="281"/>
      <c r="BGM28" s="281"/>
      <c r="BGN28" s="281"/>
      <c r="BGO28" s="281"/>
      <c r="BGP28" s="281"/>
      <c r="BGQ28" s="281"/>
      <c r="BGR28" s="281"/>
      <c r="BGS28" s="281"/>
      <c r="BGT28" s="281"/>
      <c r="BGU28" s="281"/>
      <c r="BGV28" s="281"/>
      <c r="BGW28" s="281"/>
      <c r="BGX28" s="281"/>
      <c r="BGY28" s="281"/>
      <c r="BGZ28" s="281"/>
      <c r="BHA28" s="281"/>
      <c r="BHB28" s="281"/>
      <c r="BHC28" s="281"/>
      <c r="BHD28" s="281"/>
      <c r="BHE28" s="281"/>
      <c r="BHF28" s="281"/>
      <c r="BHG28" s="281"/>
      <c r="BHH28" s="281"/>
      <c r="BHI28" s="281"/>
      <c r="BHJ28" s="281"/>
      <c r="BHK28" s="281"/>
      <c r="BHL28" s="281"/>
      <c r="BHM28" s="281"/>
      <c r="BHN28" s="281"/>
      <c r="BHO28" s="281"/>
      <c r="BHP28" s="281"/>
      <c r="BHQ28" s="281"/>
      <c r="BHR28" s="281"/>
      <c r="BHS28" s="281"/>
      <c r="BHT28" s="281"/>
      <c r="BHU28" s="281"/>
      <c r="BHV28" s="281"/>
      <c r="BHW28" s="281"/>
      <c r="BHX28" s="281"/>
      <c r="BHY28" s="281"/>
      <c r="BHZ28" s="281"/>
      <c r="BIA28" s="281"/>
      <c r="BIB28" s="281"/>
      <c r="BIC28" s="281"/>
      <c r="BID28" s="281"/>
      <c r="BIE28" s="281"/>
      <c r="BIF28" s="281"/>
      <c r="BIG28" s="281"/>
      <c r="BIH28" s="281"/>
      <c r="BII28" s="281"/>
      <c r="BIJ28" s="281"/>
      <c r="BIK28" s="281"/>
      <c r="BIL28" s="281"/>
      <c r="BIM28" s="281"/>
      <c r="BIN28" s="281"/>
      <c r="BIO28" s="281"/>
      <c r="BIP28" s="281"/>
      <c r="BIQ28" s="281"/>
      <c r="BIR28" s="281"/>
      <c r="BIS28" s="281"/>
      <c r="BIT28" s="281"/>
      <c r="BIU28" s="281"/>
      <c r="BIV28" s="281"/>
      <c r="BIW28" s="281"/>
      <c r="BIX28" s="281"/>
      <c r="BIY28" s="281"/>
      <c r="BIZ28" s="281"/>
      <c r="BJA28" s="281"/>
      <c r="BJB28" s="281"/>
      <c r="BJC28" s="281"/>
      <c r="BJD28" s="281"/>
      <c r="BJE28" s="281"/>
      <c r="BJF28" s="281"/>
      <c r="BJG28" s="281"/>
      <c r="BJH28" s="281"/>
      <c r="BJI28" s="281"/>
      <c r="BJJ28" s="281"/>
      <c r="BJK28" s="281"/>
      <c r="BJL28" s="281"/>
      <c r="BJM28" s="281"/>
      <c r="BJN28" s="281"/>
      <c r="BJO28" s="281"/>
      <c r="BJP28" s="281"/>
      <c r="BJQ28" s="281"/>
      <c r="BJR28" s="281"/>
      <c r="BJS28" s="281"/>
      <c r="BJT28" s="281"/>
      <c r="BJU28" s="281"/>
      <c r="BJV28" s="281"/>
      <c r="BJW28" s="281"/>
      <c r="BJX28" s="281"/>
      <c r="BJY28" s="281"/>
      <c r="BJZ28" s="281"/>
      <c r="BKA28" s="281"/>
      <c r="BKB28" s="281"/>
      <c r="BKC28" s="281"/>
      <c r="BKD28" s="281"/>
      <c r="BKE28" s="281"/>
      <c r="BKF28" s="281"/>
      <c r="BKG28" s="281"/>
      <c r="BKH28" s="281"/>
      <c r="BKI28" s="281"/>
      <c r="BKJ28" s="281"/>
      <c r="BKK28" s="281"/>
      <c r="BKL28" s="281"/>
      <c r="BKM28" s="281"/>
      <c r="BKN28" s="281"/>
      <c r="BKO28" s="281"/>
      <c r="BKP28" s="281"/>
      <c r="BKQ28" s="281"/>
      <c r="BKR28" s="281"/>
      <c r="BKS28" s="281"/>
      <c r="BKT28" s="281"/>
      <c r="BKU28" s="281"/>
      <c r="BKV28" s="281"/>
      <c r="BKW28" s="281"/>
      <c r="BKX28" s="281"/>
      <c r="BKY28" s="281"/>
      <c r="BKZ28" s="281"/>
      <c r="BLA28" s="281"/>
      <c r="BLB28" s="281"/>
      <c r="BLC28" s="281"/>
      <c r="BLD28" s="281"/>
      <c r="BLE28" s="281"/>
      <c r="BLF28" s="281"/>
      <c r="BLG28" s="281"/>
      <c r="BLH28" s="281"/>
      <c r="BLI28" s="281"/>
      <c r="BLJ28" s="281"/>
      <c r="BLK28" s="281"/>
      <c r="BLL28" s="281"/>
      <c r="BLM28" s="281"/>
      <c r="BLN28" s="281"/>
      <c r="BLO28" s="281"/>
      <c r="BLP28" s="281"/>
      <c r="BLQ28" s="281"/>
      <c r="BLR28" s="281"/>
      <c r="BLS28" s="281"/>
      <c r="BLT28" s="281"/>
      <c r="BLU28" s="281"/>
      <c r="BLV28" s="281"/>
      <c r="BLW28" s="281"/>
      <c r="BLX28" s="281"/>
      <c r="BLY28" s="281"/>
      <c r="BLZ28" s="281"/>
      <c r="BMA28" s="281"/>
      <c r="BMB28" s="281"/>
      <c r="BMC28" s="281"/>
      <c r="BMD28" s="281"/>
      <c r="BME28" s="281"/>
      <c r="BMF28" s="281"/>
      <c r="BMG28" s="281"/>
      <c r="BMH28" s="281"/>
      <c r="BMI28" s="281"/>
      <c r="BMJ28" s="281"/>
      <c r="BMK28" s="281"/>
      <c r="BML28" s="281"/>
      <c r="BMM28" s="281"/>
      <c r="BMN28" s="281"/>
      <c r="BMO28" s="281"/>
      <c r="BMP28" s="281"/>
      <c r="BMQ28" s="281"/>
      <c r="BMR28" s="281"/>
      <c r="BMS28" s="281"/>
      <c r="BMT28" s="281"/>
      <c r="BMU28" s="281"/>
      <c r="BMV28" s="281"/>
      <c r="BMW28" s="281"/>
      <c r="BMX28" s="281"/>
      <c r="BMY28" s="281"/>
      <c r="BMZ28" s="281"/>
      <c r="BNA28" s="281"/>
      <c r="BNB28" s="281"/>
      <c r="BNC28" s="281"/>
      <c r="BND28" s="281"/>
      <c r="BNE28" s="281"/>
      <c r="BNF28" s="281"/>
      <c r="BNG28" s="281"/>
      <c r="BNH28" s="281"/>
      <c r="BNI28" s="281"/>
      <c r="BNJ28" s="281"/>
      <c r="BNK28" s="281"/>
      <c r="BNL28" s="281"/>
      <c r="BNM28" s="281"/>
      <c r="BNN28" s="281"/>
      <c r="BNO28" s="281"/>
      <c r="BNP28" s="281"/>
      <c r="BNQ28" s="281"/>
      <c r="BNR28" s="281"/>
      <c r="BNS28" s="281"/>
      <c r="BNT28" s="281"/>
      <c r="BNU28" s="281"/>
      <c r="BNV28" s="281"/>
      <c r="BNW28" s="281"/>
      <c r="BNX28" s="281"/>
      <c r="BNY28" s="281"/>
      <c r="BNZ28" s="281"/>
      <c r="BOA28" s="281"/>
      <c r="BOB28" s="281"/>
      <c r="BOC28" s="281"/>
      <c r="BOD28" s="281"/>
      <c r="BOE28" s="281"/>
      <c r="BOF28" s="281"/>
      <c r="BOG28" s="281"/>
      <c r="BOH28" s="281"/>
      <c r="BOI28" s="281"/>
      <c r="BOJ28" s="281"/>
      <c r="BOK28" s="281"/>
      <c r="BOL28" s="281"/>
      <c r="BOM28" s="281"/>
      <c r="BON28" s="281"/>
      <c r="BOO28" s="281"/>
      <c r="BOP28" s="281"/>
      <c r="BOQ28" s="281"/>
      <c r="BOR28" s="281"/>
      <c r="BOS28" s="281"/>
      <c r="BOT28" s="281"/>
      <c r="BOU28" s="281"/>
      <c r="BOV28" s="281"/>
      <c r="BOW28" s="281"/>
      <c r="BOX28" s="281"/>
      <c r="BOY28" s="281"/>
      <c r="BOZ28" s="281"/>
      <c r="BPA28" s="281"/>
      <c r="BPB28" s="281"/>
      <c r="BPC28" s="281"/>
      <c r="BPD28" s="281"/>
      <c r="BPE28" s="281"/>
      <c r="BPF28" s="281"/>
      <c r="BPG28" s="281"/>
      <c r="BPH28" s="281"/>
      <c r="BPI28" s="281"/>
      <c r="BPJ28" s="281"/>
      <c r="BPK28" s="281"/>
      <c r="BPL28" s="281"/>
      <c r="BPM28" s="281"/>
      <c r="BPN28" s="281"/>
      <c r="BPO28" s="281"/>
      <c r="BPP28" s="281"/>
      <c r="BPQ28" s="281"/>
      <c r="BPR28" s="281"/>
      <c r="BPS28" s="281"/>
      <c r="BPT28" s="281"/>
      <c r="BPU28" s="281"/>
      <c r="BPV28" s="281"/>
      <c r="BPW28" s="281"/>
      <c r="BPX28" s="281"/>
      <c r="BPY28" s="281"/>
      <c r="BPZ28" s="281"/>
      <c r="BQA28" s="281"/>
      <c r="BQB28" s="281"/>
      <c r="BQC28" s="281"/>
      <c r="BQD28" s="281"/>
      <c r="BQE28" s="281"/>
      <c r="BQF28" s="281"/>
      <c r="BQG28" s="281"/>
      <c r="BQH28" s="281"/>
      <c r="BQI28" s="281"/>
      <c r="BQJ28" s="281"/>
      <c r="BQK28" s="281"/>
      <c r="BQL28" s="281"/>
      <c r="BQM28" s="281"/>
      <c r="BQN28" s="281"/>
      <c r="BQO28" s="281"/>
      <c r="BQP28" s="281"/>
      <c r="BQQ28" s="281"/>
      <c r="BQR28" s="281"/>
      <c r="BQS28" s="281"/>
      <c r="BQT28" s="281"/>
      <c r="BQU28" s="281"/>
      <c r="BQV28" s="281"/>
      <c r="BQW28" s="281"/>
      <c r="BQX28" s="281"/>
      <c r="BQY28" s="281"/>
      <c r="BQZ28" s="281"/>
      <c r="BRA28" s="281"/>
      <c r="BRB28" s="281"/>
      <c r="BRC28" s="281"/>
      <c r="BRD28" s="281"/>
      <c r="BRE28" s="281"/>
      <c r="BRF28" s="281"/>
      <c r="BRG28" s="281"/>
      <c r="BRH28" s="281"/>
      <c r="BRI28" s="281"/>
      <c r="BRJ28" s="281"/>
      <c r="BRK28" s="281"/>
      <c r="BRL28" s="281"/>
      <c r="BRM28" s="281"/>
      <c r="BRN28" s="281"/>
      <c r="BRO28" s="281"/>
      <c r="BRP28" s="281"/>
      <c r="BRQ28" s="281"/>
      <c r="BRR28" s="281"/>
      <c r="BRS28" s="281"/>
      <c r="BRT28" s="281"/>
      <c r="BRU28" s="281"/>
      <c r="BRV28" s="281"/>
      <c r="BRW28" s="281"/>
      <c r="BRX28" s="281"/>
      <c r="BRY28" s="281"/>
      <c r="BRZ28" s="281"/>
      <c r="BSA28" s="281"/>
      <c r="BSB28" s="281"/>
      <c r="BSC28" s="281"/>
      <c r="BSD28" s="281"/>
      <c r="BSE28" s="281"/>
      <c r="BSF28" s="281"/>
      <c r="BSG28" s="281"/>
      <c r="BSH28" s="281"/>
      <c r="BSI28" s="281"/>
      <c r="BSJ28" s="281"/>
      <c r="BSK28" s="281"/>
      <c r="BSL28" s="281"/>
      <c r="BSM28" s="281"/>
      <c r="BSN28" s="281"/>
      <c r="BSO28" s="281"/>
      <c r="BSP28" s="281"/>
      <c r="BSQ28" s="281"/>
      <c r="BSR28" s="281"/>
      <c r="BSS28" s="281"/>
      <c r="BST28" s="281"/>
      <c r="BSU28" s="281"/>
      <c r="BSV28" s="281"/>
      <c r="BSW28" s="281"/>
      <c r="BSX28" s="281"/>
      <c r="BSY28" s="281"/>
      <c r="BSZ28" s="281"/>
      <c r="BTA28" s="281"/>
      <c r="BTB28" s="281"/>
      <c r="BTC28" s="281"/>
      <c r="BTD28" s="281"/>
      <c r="BTE28" s="281"/>
      <c r="BTF28" s="281"/>
      <c r="BTG28" s="281"/>
      <c r="BTH28" s="281"/>
      <c r="BTI28" s="281"/>
      <c r="BTJ28" s="281"/>
      <c r="BTK28" s="281"/>
      <c r="BTL28" s="281"/>
      <c r="BTM28" s="281"/>
      <c r="BTN28" s="281"/>
      <c r="BTO28" s="281"/>
      <c r="BTP28" s="281"/>
      <c r="BTQ28" s="281"/>
      <c r="BTR28" s="281"/>
      <c r="BTS28" s="281"/>
      <c r="BTT28" s="281"/>
      <c r="BTU28" s="281"/>
      <c r="BTV28" s="281"/>
      <c r="BTW28" s="281"/>
      <c r="BTX28" s="281"/>
      <c r="BTY28" s="281"/>
      <c r="BTZ28" s="281"/>
      <c r="BUA28" s="281"/>
      <c r="BUB28" s="281"/>
      <c r="BUC28" s="281"/>
      <c r="BUD28" s="281"/>
      <c r="BUE28" s="281"/>
      <c r="BUF28" s="281"/>
      <c r="BUG28" s="281"/>
      <c r="BUH28" s="281"/>
      <c r="BUI28" s="281"/>
      <c r="BUJ28" s="281"/>
      <c r="BUK28" s="281"/>
      <c r="BUL28" s="281"/>
      <c r="BUM28" s="281"/>
      <c r="BUN28" s="281"/>
      <c r="BUO28" s="281"/>
      <c r="BUP28" s="281"/>
      <c r="BUQ28" s="281"/>
      <c r="BUR28" s="281"/>
      <c r="BUS28" s="281"/>
      <c r="BUT28" s="281"/>
      <c r="BUU28" s="281"/>
      <c r="BUV28" s="281"/>
      <c r="BUW28" s="281"/>
      <c r="BUX28" s="281"/>
      <c r="BUY28" s="281"/>
      <c r="BUZ28" s="281"/>
      <c r="BVA28" s="281"/>
      <c r="BVB28" s="281"/>
      <c r="BVC28" s="281"/>
      <c r="BVD28" s="281"/>
      <c r="BVE28" s="281"/>
      <c r="BVF28" s="281"/>
      <c r="BVG28" s="281"/>
      <c r="BVH28" s="281"/>
      <c r="BVI28" s="281"/>
      <c r="BVJ28" s="281"/>
      <c r="BVK28" s="281"/>
      <c r="BVL28" s="281"/>
      <c r="BVM28" s="281"/>
      <c r="BVN28" s="281"/>
      <c r="BVO28" s="281"/>
      <c r="BVP28" s="281"/>
      <c r="BVQ28" s="281"/>
      <c r="BVR28" s="281"/>
      <c r="BVS28" s="281"/>
      <c r="BVT28" s="281"/>
      <c r="BVU28" s="281"/>
      <c r="BVV28" s="281"/>
      <c r="BVW28" s="281"/>
      <c r="BVX28" s="281"/>
      <c r="BVY28" s="281"/>
      <c r="BVZ28" s="281"/>
      <c r="BWA28" s="281"/>
      <c r="BWB28" s="281"/>
      <c r="BWC28" s="281"/>
      <c r="BWD28" s="281"/>
      <c r="BWE28" s="281"/>
      <c r="BWF28" s="281"/>
      <c r="BWG28" s="281"/>
      <c r="BWH28" s="281"/>
      <c r="BWI28" s="281"/>
      <c r="BWJ28" s="281"/>
      <c r="BWK28" s="281"/>
      <c r="BWL28" s="281"/>
      <c r="BWM28" s="281"/>
      <c r="BWN28" s="281"/>
      <c r="BWO28" s="281"/>
      <c r="BWP28" s="281"/>
      <c r="BWQ28" s="281"/>
      <c r="BWR28" s="281"/>
      <c r="BWS28" s="281"/>
      <c r="BWT28" s="281"/>
      <c r="BWU28" s="281"/>
      <c r="BWV28" s="281"/>
      <c r="BWW28" s="281"/>
      <c r="BWX28" s="281"/>
      <c r="BWY28" s="281"/>
      <c r="BWZ28" s="281"/>
      <c r="BXA28" s="281"/>
      <c r="BXB28" s="281"/>
      <c r="BXC28" s="281"/>
      <c r="BXD28" s="281"/>
      <c r="BXE28" s="281"/>
      <c r="BXF28" s="281"/>
      <c r="BXG28" s="281"/>
      <c r="BXH28" s="281"/>
      <c r="BXI28" s="281"/>
      <c r="BXJ28" s="281"/>
      <c r="BXK28" s="281"/>
      <c r="BXL28" s="281"/>
      <c r="BXM28" s="281"/>
      <c r="BXN28" s="281"/>
      <c r="BXO28" s="281"/>
      <c r="BXP28" s="281"/>
      <c r="BXQ28" s="281"/>
      <c r="BXR28" s="281"/>
      <c r="BXS28" s="281"/>
      <c r="BXT28" s="281"/>
      <c r="BXU28" s="281"/>
      <c r="BXV28" s="281"/>
      <c r="BXW28" s="281"/>
      <c r="BXX28" s="281"/>
      <c r="BXY28" s="281"/>
      <c r="BXZ28" s="281"/>
      <c r="BYA28" s="281"/>
      <c r="BYB28" s="281"/>
      <c r="BYC28" s="281"/>
      <c r="BYD28" s="281"/>
      <c r="BYE28" s="281"/>
      <c r="BYF28" s="281"/>
      <c r="BYG28" s="281"/>
      <c r="BYH28" s="281"/>
      <c r="BYI28" s="281"/>
      <c r="BYJ28" s="281"/>
      <c r="BYK28" s="281"/>
      <c r="BYL28" s="281"/>
      <c r="BYM28" s="281"/>
      <c r="BYN28" s="281"/>
      <c r="BYO28" s="281"/>
      <c r="BYP28" s="281"/>
      <c r="BYQ28" s="281"/>
      <c r="BYR28" s="281"/>
      <c r="BYS28" s="281"/>
      <c r="BYT28" s="281"/>
      <c r="BYU28" s="281"/>
      <c r="BYV28" s="281"/>
      <c r="BYW28" s="281"/>
      <c r="BYX28" s="281"/>
      <c r="BYY28" s="281"/>
      <c r="BYZ28" s="281"/>
      <c r="BZA28" s="281"/>
      <c r="BZB28" s="281"/>
      <c r="BZC28" s="281"/>
      <c r="BZD28" s="281"/>
      <c r="BZE28" s="281"/>
      <c r="BZF28" s="281"/>
      <c r="BZG28" s="281"/>
      <c r="BZH28" s="281"/>
      <c r="BZI28" s="281"/>
      <c r="BZJ28" s="281"/>
      <c r="BZK28" s="281"/>
      <c r="BZL28" s="281"/>
      <c r="BZM28" s="281"/>
      <c r="BZN28" s="281"/>
      <c r="BZO28" s="281"/>
      <c r="BZP28" s="281"/>
      <c r="BZQ28" s="281"/>
      <c r="BZR28" s="281"/>
      <c r="BZS28" s="281"/>
      <c r="BZT28" s="281"/>
      <c r="BZU28" s="281"/>
      <c r="BZV28" s="281"/>
      <c r="BZW28" s="281"/>
      <c r="BZX28" s="281"/>
      <c r="BZY28" s="281"/>
      <c r="BZZ28" s="281"/>
      <c r="CAA28" s="281"/>
      <c r="CAB28" s="281"/>
      <c r="CAC28" s="281"/>
      <c r="CAD28" s="281"/>
      <c r="CAE28" s="281"/>
      <c r="CAF28" s="281"/>
      <c r="CAG28" s="281"/>
      <c r="CAH28" s="281"/>
      <c r="CAI28" s="281"/>
      <c r="CAJ28" s="281"/>
      <c r="CAK28" s="281"/>
      <c r="CAL28" s="281"/>
      <c r="CAM28" s="281"/>
      <c r="CAN28" s="281"/>
      <c r="CAO28" s="281"/>
      <c r="CAP28" s="281"/>
      <c r="CAQ28" s="281"/>
      <c r="CAR28" s="281"/>
      <c r="CAS28" s="281"/>
      <c r="CAT28" s="281"/>
      <c r="CAU28" s="281"/>
      <c r="CAV28" s="281"/>
      <c r="CAW28" s="281"/>
      <c r="CAX28" s="281"/>
      <c r="CAY28" s="281"/>
      <c r="CAZ28" s="281"/>
      <c r="CBA28" s="281"/>
      <c r="CBB28" s="281"/>
      <c r="CBC28" s="281"/>
      <c r="CBD28" s="281"/>
      <c r="CBE28" s="281"/>
      <c r="CBF28" s="281"/>
      <c r="CBG28" s="281"/>
      <c r="CBH28" s="281"/>
      <c r="CBI28" s="281"/>
      <c r="CBJ28" s="281"/>
      <c r="CBK28" s="281"/>
      <c r="CBL28" s="281"/>
      <c r="CBM28" s="281"/>
      <c r="CBN28" s="281"/>
      <c r="CBO28" s="281"/>
      <c r="CBP28" s="281"/>
      <c r="CBQ28" s="281"/>
      <c r="CBR28" s="281"/>
      <c r="CBS28" s="281"/>
      <c r="CBT28" s="281"/>
      <c r="CBU28" s="281"/>
      <c r="CBV28" s="281"/>
      <c r="CBW28" s="281"/>
      <c r="CBX28" s="281"/>
      <c r="CBY28" s="281"/>
      <c r="CBZ28" s="281"/>
      <c r="CCA28" s="281"/>
      <c r="CCB28" s="281"/>
      <c r="CCC28" s="281"/>
      <c r="CCD28" s="281"/>
      <c r="CCE28" s="281"/>
      <c r="CCF28" s="281"/>
      <c r="CCG28" s="281"/>
      <c r="CCH28" s="281"/>
      <c r="CCI28" s="281"/>
      <c r="CCJ28" s="281"/>
      <c r="CCK28" s="281"/>
      <c r="CCL28" s="281"/>
      <c r="CCM28" s="281"/>
      <c r="CCN28" s="281"/>
      <c r="CCO28" s="281"/>
      <c r="CCP28" s="281"/>
      <c r="CCQ28" s="281"/>
      <c r="CCR28" s="281"/>
      <c r="CCS28" s="281"/>
      <c r="CCT28" s="281"/>
      <c r="CCU28" s="281"/>
      <c r="CCV28" s="281"/>
      <c r="CCW28" s="281"/>
      <c r="CCX28" s="281"/>
      <c r="CCY28" s="281"/>
      <c r="CCZ28" s="281"/>
      <c r="CDA28" s="281"/>
      <c r="CDB28" s="281"/>
      <c r="CDC28" s="281"/>
      <c r="CDD28" s="281"/>
      <c r="CDE28" s="281"/>
      <c r="CDF28" s="281"/>
      <c r="CDG28" s="281"/>
      <c r="CDH28" s="281"/>
      <c r="CDI28" s="281"/>
      <c r="CDJ28" s="281"/>
      <c r="CDK28" s="281"/>
      <c r="CDL28" s="281"/>
      <c r="CDM28" s="281"/>
      <c r="CDN28" s="281"/>
      <c r="CDO28" s="281"/>
      <c r="CDP28" s="281"/>
      <c r="CDQ28" s="281"/>
      <c r="CDR28" s="281"/>
      <c r="CDS28" s="281"/>
      <c r="CDT28" s="281"/>
      <c r="CDU28" s="281"/>
      <c r="CDV28" s="281"/>
      <c r="CDW28" s="281"/>
      <c r="CDX28" s="281"/>
      <c r="CDY28" s="281"/>
      <c r="CDZ28" s="281"/>
      <c r="CEA28" s="281"/>
      <c r="CEB28" s="281"/>
      <c r="CEC28" s="281"/>
      <c r="CED28" s="281"/>
      <c r="CEE28" s="281"/>
      <c r="CEF28" s="281"/>
      <c r="CEG28" s="281"/>
      <c r="CEH28" s="281"/>
      <c r="CEI28" s="281"/>
      <c r="CEJ28" s="281"/>
      <c r="CEK28" s="281"/>
      <c r="CEL28" s="281"/>
      <c r="CEM28" s="281"/>
      <c r="CEN28" s="281"/>
      <c r="CEO28" s="281"/>
      <c r="CEP28" s="281"/>
      <c r="CEQ28" s="281"/>
      <c r="CER28" s="281"/>
      <c r="CES28" s="281"/>
      <c r="CET28" s="281"/>
      <c r="CEU28" s="281"/>
      <c r="CEV28" s="281"/>
      <c r="CEW28" s="281"/>
      <c r="CEX28" s="281"/>
      <c r="CEY28" s="281"/>
      <c r="CEZ28" s="281"/>
      <c r="CFA28" s="281"/>
      <c r="CFB28" s="281"/>
      <c r="CFC28" s="281"/>
      <c r="CFD28" s="281"/>
      <c r="CFE28" s="281"/>
      <c r="CFF28" s="281"/>
      <c r="CFG28" s="281"/>
      <c r="CFH28" s="281"/>
      <c r="CFI28" s="281"/>
      <c r="CFJ28" s="281"/>
      <c r="CFK28" s="281"/>
      <c r="CFL28" s="281"/>
      <c r="CFM28" s="281"/>
      <c r="CFN28" s="281"/>
      <c r="CFO28" s="281"/>
      <c r="CFP28" s="281"/>
      <c r="CFQ28" s="281"/>
      <c r="CFR28" s="281"/>
      <c r="CFS28" s="281"/>
      <c r="CFT28" s="281"/>
      <c r="CFU28" s="281"/>
      <c r="CFV28" s="281"/>
      <c r="CFW28" s="281"/>
      <c r="CFX28" s="281"/>
      <c r="CFY28" s="281"/>
      <c r="CFZ28" s="281"/>
      <c r="CGA28" s="281"/>
      <c r="CGB28" s="281"/>
      <c r="CGC28" s="281"/>
      <c r="CGD28" s="281"/>
      <c r="CGE28" s="281"/>
      <c r="CGF28" s="281"/>
      <c r="CGG28" s="281"/>
      <c r="CGH28" s="281"/>
      <c r="CGI28" s="281"/>
      <c r="CGJ28" s="281"/>
      <c r="CGK28" s="281"/>
      <c r="CGL28" s="281"/>
      <c r="CGM28" s="281"/>
      <c r="CGN28" s="281"/>
      <c r="CGO28" s="281"/>
      <c r="CGP28" s="281"/>
      <c r="CGQ28" s="281"/>
      <c r="CGR28" s="281"/>
      <c r="CGS28" s="281"/>
      <c r="CGT28" s="281"/>
      <c r="CGU28" s="281"/>
      <c r="CGV28" s="281"/>
      <c r="CGW28" s="281"/>
      <c r="CGX28" s="281"/>
      <c r="CGY28" s="281"/>
      <c r="CGZ28" s="281"/>
      <c r="CHA28" s="281"/>
      <c r="CHB28" s="281"/>
      <c r="CHC28" s="281"/>
      <c r="CHD28" s="281"/>
      <c r="CHE28" s="281"/>
      <c r="CHF28" s="281"/>
      <c r="CHG28" s="281"/>
      <c r="CHH28" s="281"/>
      <c r="CHI28" s="281"/>
      <c r="CHJ28" s="281"/>
      <c r="CHK28" s="281"/>
      <c r="CHL28" s="281"/>
      <c r="CHM28" s="281"/>
      <c r="CHN28" s="281"/>
      <c r="CHO28" s="281"/>
      <c r="CHP28" s="281"/>
      <c r="CHQ28" s="281"/>
      <c r="CHR28" s="281"/>
      <c r="CHS28" s="281"/>
      <c r="CHT28" s="281"/>
      <c r="CHU28" s="281"/>
      <c r="CHV28" s="281"/>
      <c r="CHW28" s="281"/>
      <c r="CHX28" s="281"/>
      <c r="CHY28" s="281"/>
      <c r="CHZ28" s="281"/>
      <c r="CIA28" s="281"/>
      <c r="CIB28" s="281"/>
      <c r="CIC28" s="281"/>
      <c r="CID28" s="281"/>
      <c r="CIE28" s="281"/>
      <c r="CIF28" s="281"/>
      <c r="CIG28" s="281"/>
      <c r="CIH28" s="281"/>
      <c r="CII28" s="281"/>
      <c r="CIJ28" s="281"/>
      <c r="CIK28" s="281"/>
      <c r="CIL28" s="281"/>
      <c r="CIM28" s="281"/>
      <c r="CIN28" s="281"/>
      <c r="CIO28" s="281"/>
      <c r="CIP28" s="281"/>
      <c r="CIQ28" s="281"/>
      <c r="CIR28" s="281"/>
      <c r="CIS28" s="281"/>
      <c r="CIT28" s="281"/>
      <c r="CIU28" s="281"/>
      <c r="CIV28" s="281"/>
      <c r="CIW28" s="281"/>
      <c r="CIX28" s="281"/>
      <c r="CIY28" s="281"/>
      <c r="CIZ28" s="281"/>
      <c r="CJA28" s="281"/>
      <c r="CJB28" s="281"/>
      <c r="CJC28" s="281"/>
      <c r="CJD28" s="281"/>
      <c r="CJE28" s="281"/>
      <c r="CJF28" s="281"/>
      <c r="CJG28" s="281"/>
      <c r="CJH28" s="281"/>
      <c r="CJI28" s="281"/>
      <c r="CJJ28" s="281"/>
      <c r="CJK28" s="281"/>
      <c r="CJL28" s="281"/>
      <c r="CJM28" s="281"/>
      <c r="CJN28" s="281"/>
      <c r="CJO28" s="281"/>
      <c r="CJP28" s="281"/>
      <c r="CJQ28" s="281"/>
      <c r="CJR28" s="281"/>
      <c r="CJS28" s="281"/>
      <c r="CJT28" s="281"/>
      <c r="CJU28" s="281"/>
      <c r="CJV28" s="281"/>
      <c r="CJW28" s="281"/>
      <c r="CJX28" s="281"/>
      <c r="CJY28" s="281"/>
      <c r="CJZ28" s="281"/>
      <c r="CKA28" s="281"/>
      <c r="CKB28" s="281"/>
      <c r="CKC28" s="281"/>
      <c r="CKD28" s="281"/>
      <c r="CKE28" s="281"/>
      <c r="CKF28" s="281"/>
      <c r="CKG28" s="281"/>
      <c r="CKH28" s="281"/>
      <c r="CKI28" s="281"/>
      <c r="CKJ28" s="281"/>
      <c r="CKK28" s="281"/>
      <c r="CKL28" s="281"/>
      <c r="CKM28" s="281"/>
      <c r="CKN28" s="281"/>
      <c r="CKO28" s="281"/>
      <c r="CKP28" s="281"/>
      <c r="CKQ28" s="281"/>
      <c r="CKR28" s="281"/>
      <c r="CKS28" s="281"/>
      <c r="CKT28" s="281"/>
      <c r="CKU28" s="281"/>
      <c r="CKV28" s="281"/>
      <c r="CKW28" s="281"/>
      <c r="CKX28" s="281"/>
      <c r="CKY28" s="281"/>
      <c r="CKZ28" s="281"/>
      <c r="CLA28" s="281"/>
      <c r="CLB28" s="281"/>
      <c r="CLC28" s="281"/>
      <c r="CLD28" s="281"/>
      <c r="CLE28" s="281"/>
      <c r="CLF28" s="281"/>
      <c r="CLG28" s="281"/>
      <c r="CLH28" s="281"/>
      <c r="CLI28" s="281"/>
      <c r="CLJ28" s="281"/>
      <c r="CLK28" s="281"/>
      <c r="CLL28" s="281"/>
      <c r="CLM28" s="281"/>
      <c r="CLN28" s="281"/>
      <c r="CLO28" s="281"/>
      <c r="CLP28" s="281"/>
      <c r="CLQ28" s="281"/>
      <c r="CLR28" s="281"/>
      <c r="CLS28" s="281"/>
      <c r="CLT28" s="281"/>
      <c r="CLU28" s="281"/>
      <c r="CLV28" s="281"/>
      <c r="CLW28" s="281"/>
      <c r="CLX28" s="281"/>
      <c r="CLY28" s="281"/>
      <c r="CLZ28" s="281"/>
      <c r="CMA28" s="281"/>
      <c r="CMB28" s="281"/>
      <c r="CMC28" s="281"/>
      <c r="CMD28" s="281"/>
      <c r="CME28" s="281"/>
      <c r="CMF28" s="281"/>
      <c r="CMG28" s="281"/>
      <c r="CMH28" s="281"/>
      <c r="CMI28" s="281"/>
      <c r="CMJ28" s="281"/>
      <c r="CMK28" s="281"/>
      <c r="CML28" s="281"/>
      <c r="CMM28" s="281"/>
      <c r="CMN28" s="281"/>
      <c r="CMO28" s="281"/>
      <c r="CMP28" s="281"/>
      <c r="CMQ28" s="281"/>
      <c r="CMR28" s="281"/>
      <c r="CMS28" s="281"/>
      <c r="CMT28" s="281"/>
      <c r="CMU28" s="281"/>
      <c r="CMV28" s="281"/>
      <c r="CMW28" s="281"/>
      <c r="CMX28" s="281"/>
      <c r="CMY28" s="281"/>
      <c r="CMZ28" s="281"/>
      <c r="CNA28" s="281"/>
      <c r="CNB28" s="281"/>
      <c r="CNC28" s="281"/>
      <c r="CND28" s="281"/>
      <c r="CNE28" s="281"/>
      <c r="CNF28" s="281"/>
      <c r="CNG28" s="281"/>
      <c r="CNH28" s="281"/>
      <c r="CNI28" s="281"/>
      <c r="CNJ28" s="281"/>
      <c r="CNK28" s="281"/>
      <c r="CNL28" s="281"/>
      <c r="CNM28" s="281"/>
      <c r="CNN28" s="281"/>
      <c r="CNO28" s="281"/>
      <c r="CNP28" s="281"/>
      <c r="CNQ28" s="281"/>
      <c r="CNR28" s="281"/>
      <c r="CNS28" s="281"/>
      <c r="CNT28" s="281"/>
      <c r="CNU28" s="281"/>
      <c r="CNV28" s="281"/>
      <c r="CNW28" s="281"/>
      <c r="CNX28" s="281"/>
      <c r="CNY28" s="281"/>
      <c r="CNZ28" s="281"/>
      <c r="COA28" s="281"/>
      <c r="COB28" s="281"/>
      <c r="COC28" s="281"/>
      <c r="COD28" s="281"/>
      <c r="COE28" s="281"/>
      <c r="COF28" s="281"/>
      <c r="COG28" s="281"/>
      <c r="COH28" s="281"/>
      <c r="COI28" s="281"/>
      <c r="COJ28" s="281"/>
      <c r="COK28" s="281"/>
      <c r="COL28" s="281"/>
      <c r="COM28" s="281"/>
      <c r="CON28" s="281"/>
      <c r="COO28" s="281"/>
      <c r="COP28" s="281"/>
      <c r="COQ28" s="281"/>
      <c r="COR28" s="281"/>
      <c r="COS28" s="281"/>
      <c r="COT28" s="281"/>
      <c r="COU28" s="281"/>
      <c r="COV28" s="281"/>
      <c r="COW28" s="281"/>
      <c r="COX28" s="281"/>
      <c r="COY28" s="281"/>
      <c r="COZ28" s="281"/>
      <c r="CPA28" s="281"/>
      <c r="CPB28" s="281"/>
      <c r="CPC28" s="281"/>
      <c r="CPD28" s="281"/>
      <c r="CPE28" s="281"/>
      <c r="CPF28" s="281"/>
      <c r="CPG28" s="281"/>
      <c r="CPH28" s="281"/>
      <c r="CPI28" s="281"/>
      <c r="CPJ28" s="281"/>
      <c r="CPK28" s="281"/>
      <c r="CPL28" s="281"/>
      <c r="CPM28" s="281"/>
      <c r="CPN28" s="281"/>
      <c r="CPO28" s="281"/>
      <c r="CPP28" s="281"/>
      <c r="CPQ28" s="281"/>
      <c r="CPR28" s="281"/>
      <c r="CPS28" s="281"/>
      <c r="CPT28" s="281"/>
      <c r="CPU28" s="281"/>
      <c r="CPV28" s="281"/>
      <c r="CPW28" s="281"/>
      <c r="CPX28" s="281"/>
      <c r="CPY28" s="281"/>
      <c r="CPZ28" s="281"/>
      <c r="CQA28" s="281"/>
      <c r="CQB28" s="281"/>
      <c r="CQC28" s="281"/>
      <c r="CQD28" s="281"/>
      <c r="CQE28" s="281"/>
      <c r="CQF28" s="281"/>
      <c r="CQG28" s="281"/>
      <c r="CQH28" s="281"/>
      <c r="CQI28" s="281"/>
      <c r="CQJ28" s="281"/>
      <c r="CQK28" s="281"/>
      <c r="CQL28" s="281"/>
      <c r="CQM28" s="281"/>
      <c r="CQN28" s="281"/>
      <c r="CQO28" s="281"/>
      <c r="CQP28" s="281"/>
      <c r="CQQ28" s="281"/>
      <c r="CQR28" s="281"/>
      <c r="CQS28" s="281"/>
      <c r="CQT28" s="281"/>
      <c r="CQU28" s="281"/>
      <c r="CQV28" s="281"/>
      <c r="CQW28" s="281"/>
      <c r="CQX28" s="281"/>
      <c r="CQY28" s="281"/>
      <c r="CQZ28" s="281"/>
      <c r="CRA28" s="281"/>
      <c r="CRB28" s="281"/>
      <c r="CRC28" s="281"/>
      <c r="CRD28" s="281"/>
      <c r="CRE28" s="281"/>
      <c r="CRF28" s="281"/>
      <c r="CRG28" s="281"/>
      <c r="CRH28" s="281"/>
      <c r="CRI28" s="281"/>
      <c r="CRJ28" s="281"/>
      <c r="CRK28" s="281"/>
      <c r="CRL28" s="281"/>
      <c r="CRM28" s="281"/>
      <c r="CRN28" s="281"/>
      <c r="CRO28" s="281"/>
      <c r="CRP28" s="281"/>
      <c r="CRQ28" s="281"/>
      <c r="CRR28" s="281"/>
      <c r="CRS28" s="281"/>
      <c r="CRT28" s="281"/>
      <c r="CRU28" s="281"/>
      <c r="CRV28" s="281"/>
      <c r="CRW28" s="281"/>
      <c r="CRX28" s="281"/>
      <c r="CRY28" s="281"/>
      <c r="CRZ28" s="281"/>
      <c r="CSA28" s="281"/>
      <c r="CSB28" s="281"/>
      <c r="CSC28" s="281"/>
      <c r="CSD28" s="281"/>
      <c r="CSE28" s="281"/>
      <c r="CSF28" s="281"/>
      <c r="CSG28" s="281"/>
      <c r="CSH28" s="281"/>
      <c r="CSI28" s="281"/>
      <c r="CSJ28" s="281"/>
      <c r="CSK28" s="281"/>
      <c r="CSL28" s="281"/>
      <c r="CSM28" s="281"/>
      <c r="CSN28" s="281"/>
      <c r="CSO28" s="281"/>
      <c r="CSP28" s="281"/>
      <c r="CSQ28" s="281"/>
      <c r="CSR28" s="281"/>
      <c r="CSS28" s="281"/>
      <c r="CST28" s="281"/>
      <c r="CSU28" s="281"/>
      <c r="CSV28" s="281"/>
      <c r="CSW28" s="281"/>
      <c r="CSX28" s="281"/>
      <c r="CSY28" s="281"/>
      <c r="CSZ28" s="281"/>
      <c r="CTA28" s="281"/>
      <c r="CTB28" s="281"/>
      <c r="CTC28" s="281"/>
      <c r="CTD28" s="281"/>
      <c r="CTE28" s="281"/>
      <c r="CTF28" s="281"/>
      <c r="CTG28" s="281"/>
      <c r="CTH28" s="281"/>
      <c r="CTI28" s="281"/>
      <c r="CTJ28" s="281"/>
      <c r="CTK28" s="281"/>
      <c r="CTL28" s="281"/>
      <c r="CTM28" s="281"/>
      <c r="CTN28" s="281"/>
      <c r="CTO28" s="281"/>
      <c r="CTP28" s="281"/>
      <c r="CTQ28" s="281"/>
      <c r="CTR28" s="281"/>
      <c r="CTS28" s="281"/>
      <c r="CTT28" s="281"/>
      <c r="CTU28" s="281"/>
      <c r="CTV28" s="281"/>
      <c r="CTW28" s="281"/>
      <c r="CTX28" s="281"/>
      <c r="CTY28" s="281"/>
      <c r="CTZ28" s="281"/>
      <c r="CUA28" s="281"/>
      <c r="CUB28" s="281"/>
      <c r="CUC28" s="281"/>
      <c r="CUD28" s="281"/>
      <c r="CUE28" s="281"/>
      <c r="CUF28" s="281"/>
      <c r="CUG28" s="281"/>
      <c r="CUH28" s="281"/>
      <c r="CUI28" s="281"/>
      <c r="CUJ28" s="281"/>
      <c r="CUK28" s="281"/>
      <c r="CUL28" s="281"/>
      <c r="CUM28" s="281"/>
      <c r="CUN28" s="281"/>
      <c r="CUO28" s="281"/>
      <c r="CUP28" s="281"/>
      <c r="CUQ28" s="281"/>
      <c r="CUR28" s="281"/>
      <c r="CUS28" s="281"/>
      <c r="CUT28" s="281"/>
      <c r="CUU28" s="281"/>
      <c r="CUV28" s="281"/>
      <c r="CUW28" s="281"/>
      <c r="CUX28" s="281"/>
      <c r="CUY28" s="281"/>
      <c r="CUZ28" s="281"/>
      <c r="CVA28" s="281"/>
      <c r="CVB28" s="281"/>
      <c r="CVC28" s="281"/>
      <c r="CVD28" s="281"/>
      <c r="CVE28" s="281"/>
      <c r="CVF28" s="281"/>
      <c r="CVG28" s="281"/>
      <c r="CVH28" s="281"/>
      <c r="CVI28" s="281"/>
      <c r="CVJ28" s="281"/>
      <c r="CVK28" s="281"/>
      <c r="CVL28" s="281"/>
      <c r="CVM28" s="281"/>
      <c r="CVN28" s="281"/>
      <c r="CVO28" s="281"/>
      <c r="CVP28" s="281"/>
      <c r="CVQ28" s="281"/>
      <c r="CVR28" s="281"/>
      <c r="CVS28" s="281"/>
      <c r="CVT28" s="281"/>
      <c r="CVU28" s="281"/>
      <c r="CVV28" s="281"/>
      <c r="CVW28" s="281"/>
      <c r="CVX28" s="281"/>
      <c r="CVY28" s="281"/>
      <c r="CVZ28" s="281"/>
      <c r="CWA28" s="281"/>
      <c r="CWB28" s="281"/>
      <c r="CWC28" s="281"/>
      <c r="CWD28" s="281"/>
      <c r="CWE28" s="281"/>
      <c r="CWF28" s="281"/>
      <c r="CWG28" s="281"/>
      <c r="CWH28" s="281"/>
      <c r="CWI28" s="281"/>
      <c r="CWJ28" s="281"/>
      <c r="CWK28" s="281"/>
      <c r="CWL28" s="281"/>
      <c r="CWM28" s="281"/>
      <c r="CWN28" s="281"/>
      <c r="CWO28" s="281"/>
      <c r="CWP28" s="281"/>
      <c r="CWQ28" s="281"/>
      <c r="CWR28" s="281"/>
      <c r="CWS28" s="281"/>
      <c r="CWT28" s="281"/>
      <c r="CWU28" s="281"/>
      <c r="CWV28" s="281"/>
      <c r="CWW28" s="281"/>
      <c r="CWX28" s="281"/>
      <c r="CWY28" s="281"/>
      <c r="CWZ28" s="281"/>
      <c r="CXA28" s="281"/>
      <c r="CXB28" s="281"/>
      <c r="CXC28" s="281"/>
      <c r="CXD28" s="281"/>
      <c r="CXE28" s="281"/>
      <c r="CXF28" s="281"/>
      <c r="CXG28" s="281"/>
      <c r="CXH28" s="281"/>
      <c r="CXI28" s="281"/>
      <c r="CXJ28" s="281"/>
      <c r="CXK28" s="281"/>
      <c r="CXL28" s="281"/>
      <c r="CXM28" s="281"/>
      <c r="CXN28" s="281"/>
      <c r="CXO28" s="281"/>
      <c r="CXP28" s="281"/>
      <c r="CXQ28" s="281"/>
      <c r="CXR28" s="281"/>
      <c r="CXS28" s="281"/>
      <c r="CXT28" s="281"/>
      <c r="CXU28" s="281"/>
      <c r="CXV28" s="281"/>
      <c r="CXW28" s="281"/>
      <c r="CXX28" s="281"/>
      <c r="CXY28" s="281"/>
      <c r="CXZ28" s="281"/>
      <c r="CYA28" s="281"/>
      <c r="CYB28" s="281"/>
      <c r="CYC28" s="281"/>
      <c r="CYD28" s="281"/>
      <c r="CYE28" s="281"/>
      <c r="CYF28" s="281"/>
      <c r="CYG28" s="281"/>
      <c r="CYH28" s="281"/>
      <c r="CYI28" s="281"/>
      <c r="CYJ28" s="281"/>
      <c r="CYK28" s="281"/>
      <c r="CYL28" s="281"/>
      <c r="CYM28" s="281"/>
      <c r="CYN28" s="281"/>
      <c r="CYO28" s="281"/>
      <c r="CYP28" s="281"/>
      <c r="CYQ28" s="281"/>
      <c r="CYR28" s="281"/>
      <c r="CYS28" s="281"/>
      <c r="CYT28" s="281"/>
      <c r="CYU28" s="281"/>
      <c r="CYV28" s="281"/>
      <c r="CYW28" s="281"/>
      <c r="CYX28" s="281"/>
      <c r="CYY28" s="281"/>
      <c r="CYZ28" s="281"/>
      <c r="CZA28" s="281"/>
      <c r="CZB28" s="281"/>
      <c r="CZC28" s="281"/>
      <c r="CZD28" s="281"/>
      <c r="CZE28" s="281"/>
      <c r="CZF28" s="281"/>
      <c r="CZG28" s="281"/>
      <c r="CZH28" s="281"/>
      <c r="CZI28" s="281"/>
      <c r="CZJ28" s="281"/>
      <c r="CZK28" s="281"/>
      <c r="CZL28" s="281"/>
      <c r="CZM28" s="281"/>
      <c r="CZN28" s="281"/>
      <c r="CZO28" s="281"/>
      <c r="CZP28" s="281"/>
      <c r="CZQ28" s="281"/>
      <c r="CZR28" s="281"/>
      <c r="CZS28" s="281"/>
      <c r="CZT28" s="281"/>
      <c r="CZU28" s="281"/>
      <c r="CZV28" s="281"/>
      <c r="CZW28" s="281"/>
      <c r="CZX28" s="281"/>
      <c r="CZY28" s="281"/>
      <c r="CZZ28" s="281"/>
      <c r="DAA28" s="281"/>
      <c r="DAB28" s="281"/>
      <c r="DAC28" s="281"/>
      <c r="DAD28" s="281"/>
      <c r="DAE28" s="281"/>
      <c r="DAF28" s="281"/>
      <c r="DAG28" s="281"/>
      <c r="DAH28" s="281"/>
      <c r="DAI28" s="281"/>
      <c r="DAJ28" s="281"/>
      <c r="DAK28" s="281"/>
      <c r="DAL28" s="281"/>
      <c r="DAM28" s="281"/>
      <c r="DAN28" s="281"/>
      <c r="DAO28" s="281"/>
      <c r="DAP28" s="281"/>
      <c r="DAQ28" s="281"/>
      <c r="DAR28" s="281"/>
      <c r="DAS28" s="281"/>
      <c r="DAT28" s="281"/>
      <c r="DAU28" s="281"/>
      <c r="DAV28" s="281"/>
      <c r="DAW28" s="281"/>
      <c r="DAX28" s="281"/>
      <c r="DAY28" s="281"/>
      <c r="DAZ28" s="281"/>
      <c r="DBA28" s="281"/>
      <c r="DBB28" s="281"/>
      <c r="DBC28" s="281"/>
      <c r="DBD28" s="281"/>
      <c r="DBE28" s="281"/>
      <c r="DBF28" s="281"/>
      <c r="DBG28" s="281"/>
      <c r="DBH28" s="281"/>
      <c r="DBI28" s="281"/>
      <c r="DBJ28" s="281"/>
      <c r="DBK28" s="281"/>
      <c r="DBL28" s="281"/>
      <c r="DBM28" s="281"/>
      <c r="DBN28" s="281"/>
      <c r="DBO28" s="281"/>
      <c r="DBP28" s="281"/>
      <c r="DBQ28" s="281"/>
      <c r="DBR28" s="281"/>
      <c r="DBS28" s="281"/>
      <c r="DBT28" s="281"/>
      <c r="DBU28" s="281"/>
      <c r="DBV28" s="281"/>
      <c r="DBW28" s="281"/>
      <c r="DBX28" s="281"/>
      <c r="DBY28" s="281"/>
      <c r="DBZ28" s="281"/>
      <c r="DCA28" s="281"/>
      <c r="DCB28" s="281"/>
      <c r="DCC28" s="281"/>
      <c r="DCD28" s="281"/>
      <c r="DCE28" s="281"/>
      <c r="DCF28" s="281"/>
      <c r="DCG28" s="281"/>
      <c r="DCH28" s="281"/>
      <c r="DCI28" s="281"/>
      <c r="DCJ28" s="281"/>
      <c r="DCK28" s="281"/>
      <c r="DCL28" s="281"/>
      <c r="DCM28" s="281"/>
      <c r="DCN28" s="281"/>
      <c r="DCO28" s="281"/>
      <c r="DCP28" s="281"/>
      <c r="DCQ28" s="281"/>
      <c r="DCR28" s="281"/>
      <c r="DCS28" s="281"/>
      <c r="DCT28" s="281"/>
      <c r="DCU28" s="281"/>
      <c r="DCV28" s="281"/>
      <c r="DCW28" s="281"/>
      <c r="DCX28" s="281"/>
      <c r="DCY28" s="281"/>
      <c r="DCZ28" s="281"/>
      <c r="DDA28" s="281"/>
      <c r="DDB28" s="281"/>
      <c r="DDC28" s="281"/>
      <c r="DDD28" s="281"/>
      <c r="DDE28" s="281"/>
      <c r="DDF28" s="281"/>
      <c r="DDG28" s="281"/>
      <c r="DDH28" s="281"/>
      <c r="DDI28" s="281"/>
      <c r="DDJ28" s="281"/>
      <c r="DDK28" s="281"/>
      <c r="DDL28" s="281"/>
      <c r="DDM28" s="281"/>
      <c r="DDN28" s="281"/>
      <c r="DDO28" s="281"/>
      <c r="DDP28" s="281"/>
      <c r="DDQ28" s="281"/>
      <c r="DDR28" s="281"/>
      <c r="DDS28" s="281"/>
      <c r="DDT28" s="281"/>
      <c r="DDU28" s="281"/>
      <c r="DDV28" s="281"/>
      <c r="DDW28" s="281"/>
      <c r="DDX28" s="281"/>
      <c r="DDY28" s="281"/>
      <c r="DDZ28" s="281"/>
      <c r="DEA28" s="281"/>
      <c r="DEB28" s="281"/>
      <c r="DEC28" s="281"/>
      <c r="DED28" s="281"/>
      <c r="DEE28" s="281"/>
      <c r="DEF28" s="281"/>
      <c r="DEG28" s="281"/>
      <c r="DEH28" s="281"/>
      <c r="DEI28" s="281"/>
      <c r="DEJ28" s="281"/>
      <c r="DEK28" s="281"/>
      <c r="DEL28" s="281"/>
      <c r="DEM28" s="281"/>
      <c r="DEN28" s="281"/>
      <c r="DEO28" s="281"/>
      <c r="DEP28" s="281"/>
      <c r="DEQ28" s="281"/>
      <c r="DER28" s="281"/>
      <c r="DES28" s="281"/>
      <c r="DET28" s="281"/>
      <c r="DEU28" s="281"/>
      <c r="DEV28" s="281"/>
      <c r="DEW28" s="281"/>
      <c r="DEX28" s="281"/>
      <c r="DEY28" s="281"/>
      <c r="DEZ28" s="281"/>
      <c r="DFA28" s="281"/>
      <c r="DFB28" s="281"/>
      <c r="DFC28" s="281"/>
      <c r="DFD28" s="281"/>
      <c r="DFE28" s="281"/>
      <c r="DFF28" s="281"/>
      <c r="DFG28" s="281"/>
      <c r="DFH28" s="281"/>
      <c r="DFI28" s="281"/>
      <c r="DFJ28" s="281"/>
      <c r="DFK28" s="281"/>
      <c r="DFL28" s="281"/>
      <c r="DFM28" s="281"/>
      <c r="DFN28" s="281"/>
      <c r="DFO28" s="281"/>
      <c r="DFP28" s="281"/>
      <c r="DFQ28" s="281"/>
      <c r="DFR28" s="281"/>
      <c r="DFS28" s="281"/>
      <c r="DFT28" s="281"/>
      <c r="DFU28" s="281"/>
      <c r="DFV28" s="281"/>
      <c r="DFW28" s="281"/>
      <c r="DFX28" s="281"/>
      <c r="DFY28" s="281"/>
      <c r="DFZ28" s="281"/>
      <c r="DGA28" s="281"/>
      <c r="DGB28" s="281"/>
      <c r="DGC28" s="281"/>
      <c r="DGD28" s="281"/>
      <c r="DGE28" s="281"/>
      <c r="DGF28" s="281"/>
      <c r="DGG28" s="281"/>
      <c r="DGH28" s="281"/>
      <c r="DGI28" s="281"/>
      <c r="DGJ28" s="281"/>
      <c r="DGK28" s="281"/>
      <c r="DGL28" s="281"/>
      <c r="DGM28" s="281"/>
      <c r="DGN28" s="281"/>
      <c r="DGO28" s="281"/>
      <c r="DGP28" s="281"/>
      <c r="DGQ28" s="281"/>
      <c r="DGR28" s="281"/>
      <c r="DGS28" s="281"/>
      <c r="DGT28" s="281"/>
      <c r="DGU28" s="281"/>
      <c r="DGV28" s="281"/>
      <c r="DGW28" s="281"/>
      <c r="DGX28" s="281"/>
      <c r="DGY28" s="281"/>
      <c r="DGZ28" s="281"/>
      <c r="DHA28" s="281"/>
      <c r="DHB28" s="281"/>
      <c r="DHC28" s="281"/>
      <c r="DHD28" s="281"/>
      <c r="DHE28" s="281"/>
      <c r="DHF28" s="281"/>
      <c r="DHG28" s="281"/>
      <c r="DHH28" s="281"/>
      <c r="DHI28" s="281"/>
      <c r="DHJ28" s="281"/>
      <c r="DHK28" s="281"/>
      <c r="DHL28" s="281"/>
      <c r="DHM28" s="281"/>
      <c r="DHN28" s="281"/>
      <c r="DHO28" s="281"/>
      <c r="DHP28" s="281"/>
      <c r="DHQ28" s="281"/>
      <c r="DHR28" s="281"/>
      <c r="DHS28" s="281"/>
      <c r="DHT28" s="281"/>
      <c r="DHU28" s="281"/>
      <c r="DHV28" s="281"/>
      <c r="DHW28" s="281"/>
      <c r="DHX28" s="281"/>
      <c r="DHY28" s="281"/>
      <c r="DHZ28" s="281"/>
      <c r="DIA28" s="281"/>
      <c r="DIB28" s="281"/>
      <c r="DIC28" s="281"/>
      <c r="DID28" s="281"/>
      <c r="DIE28" s="281"/>
      <c r="DIF28" s="281"/>
      <c r="DIG28" s="281"/>
      <c r="DIH28" s="281"/>
      <c r="DII28" s="281"/>
      <c r="DIJ28" s="281"/>
      <c r="DIK28" s="281"/>
      <c r="DIL28" s="281"/>
      <c r="DIM28" s="281"/>
      <c r="DIN28" s="281"/>
      <c r="DIO28" s="281"/>
      <c r="DIP28" s="281"/>
      <c r="DIQ28" s="281"/>
      <c r="DIR28" s="281"/>
      <c r="DIS28" s="281"/>
      <c r="DIT28" s="281"/>
      <c r="DIU28" s="281"/>
      <c r="DIV28" s="281"/>
      <c r="DIW28" s="281"/>
      <c r="DIX28" s="281"/>
      <c r="DIY28" s="281"/>
      <c r="DIZ28" s="281"/>
      <c r="DJA28" s="281"/>
      <c r="DJB28" s="281"/>
      <c r="DJC28" s="281"/>
      <c r="DJD28" s="281"/>
      <c r="DJE28" s="281"/>
      <c r="DJF28" s="281"/>
      <c r="DJG28" s="281"/>
      <c r="DJH28" s="281"/>
      <c r="DJI28" s="281"/>
      <c r="DJJ28" s="281"/>
      <c r="DJK28" s="281"/>
      <c r="DJL28" s="281"/>
      <c r="DJM28" s="281"/>
      <c r="DJN28" s="281"/>
      <c r="DJO28" s="281"/>
      <c r="DJP28" s="281"/>
      <c r="DJQ28" s="281"/>
      <c r="DJR28" s="281"/>
      <c r="DJS28" s="281"/>
      <c r="DJT28" s="281"/>
      <c r="DJU28" s="281"/>
      <c r="DJV28" s="281"/>
      <c r="DJW28" s="281"/>
      <c r="DJX28" s="281"/>
      <c r="DJY28" s="281"/>
      <c r="DJZ28" s="281"/>
      <c r="DKA28" s="281"/>
      <c r="DKB28" s="281"/>
      <c r="DKC28" s="281"/>
      <c r="DKD28" s="281"/>
      <c r="DKE28" s="281"/>
      <c r="DKF28" s="281"/>
      <c r="DKG28" s="281"/>
      <c r="DKH28" s="281"/>
      <c r="DKI28" s="281"/>
      <c r="DKJ28" s="281"/>
      <c r="DKK28" s="281"/>
      <c r="DKL28" s="281"/>
      <c r="DKM28" s="281"/>
      <c r="DKN28" s="281"/>
      <c r="DKO28" s="281"/>
      <c r="DKP28" s="281"/>
      <c r="DKQ28" s="281"/>
      <c r="DKR28" s="281"/>
      <c r="DKS28" s="281"/>
      <c r="DKT28" s="281"/>
      <c r="DKU28" s="281"/>
      <c r="DKV28" s="281"/>
      <c r="DKW28" s="281"/>
      <c r="DKX28" s="281"/>
      <c r="DKY28" s="281"/>
      <c r="DKZ28" s="281"/>
      <c r="DLA28" s="281"/>
      <c r="DLB28" s="281"/>
      <c r="DLC28" s="281"/>
      <c r="DLD28" s="281"/>
      <c r="DLE28" s="281"/>
      <c r="DLF28" s="281"/>
      <c r="DLG28" s="281"/>
      <c r="DLH28" s="281"/>
      <c r="DLI28" s="281"/>
      <c r="DLJ28" s="281"/>
      <c r="DLK28" s="281"/>
      <c r="DLL28" s="281"/>
      <c r="DLM28" s="281"/>
      <c r="DLN28" s="281"/>
      <c r="DLO28" s="281"/>
      <c r="DLP28" s="281"/>
      <c r="DLQ28" s="281"/>
      <c r="DLR28" s="281"/>
      <c r="DLS28" s="281"/>
      <c r="DLT28" s="281"/>
      <c r="DLU28" s="281"/>
      <c r="DLV28" s="281"/>
      <c r="DLW28" s="281"/>
      <c r="DLX28" s="281"/>
      <c r="DLY28" s="281"/>
      <c r="DLZ28" s="281"/>
      <c r="DMA28" s="281"/>
      <c r="DMB28" s="281"/>
      <c r="DMC28" s="281"/>
      <c r="DMD28" s="281"/>
      <c r="DME28" s="281"/>
      <c r="DMF28" s="281"/>
      <c r="DMG28" s="281"/>
      <c r="DMH28" s="281"/>
      <c r="DMI28" s="281"/>
      <c r="DMJ28" s="281"/>
      <c r="DMK28" s="281"/>
      <c r="DML28" s="281"/>
      <c r="DMM28" s="281"/>
      <c r="DMN28" s="281"/>
      <c r="DMO28" s="281"/>
      <c r="DMP28" s="281"/>
      <c r="DMQ28" s="281"/>
      <c r="DMR28" s="281"/>
      <c r="DMS28" s="281"/>
      <c r="DMT28" s="281"/>
      <c r="DMU28" s="281"/>
      <c r="DMV28" s="281"/>
      <c r="DMW28" s="281"/>
      <c r="DMX28" s="281"/>
      <c r="DMY28" s="281"/>
      <c r="DMZ28" s="281"/>
      <c r="DNA28" s="281"/>
      <c r="DNB28" s="281"/>
      <c r="DNC28" s="281"/>
      <c r="DND28" s="281"/>
      <c r="DNE28" s="281"/>
      <c r="DNF28" s="281"/>
      <c r="DNG28" s="281"/>
      <c r="DNH28" s="281"/>
      <c r="DNI28" s="281"/>
      <c r="DNJ28" s="281"/>
      <c r="DNK28" s="281"/>
      <c r="DNL28" s="281"/>
      <c r="DNM28" s="281"/>
      <c r="DNN28" s="281"/>
      <c r="DNO28" s="281"/>
      <c r="DNP28" s="281"/>
      <c r="DNQ28" s="281"/>
      <c r="DNR28" s="281"/>
      <c r="DNS28" s="281"/>
      <c r="DNT28" s="281"/>
      <c r="DNU28" s="281"/>
      <c r="DNV28" s="281"/>
      <c r="DNW28" s="281"/>
      <c r="DNX28" s="281"/>
      <c r="DNY28" s="281"/>
      <c r="DNZ28" s="281"/>
      <c r="DOA28" s="281"/>
      <c r="DOB28" s="281"/>
      <c r="DOC28" s="281"/>
      <c r="DOD28" s="281"/>
      <c r="DOE28" s="281"/>
      <c r="DOF28" s="281"/>
      <c r="DOG28" s="281"/>
      <c r="DOH28" s="281"/>
      <c r="DOI28" s="281"/>
      <c r="DOJ28" s="281"/>
      <c r="DOK28" s="281"/>
      <c r="DOL28" s="281"/>
      <c r="DOM28" s="281"/>
      <c r="DON28" s="281"/>
      <c r="DOO28" s="281"/>
      <c r="DOP28" s="281"/>
      <c r="DOQ28" s="281"/>
      <c r="DOR28" s="281"/>
      <c r="DOS28" s="281"/>
      <c r="DOT28" s="281"/>
      <c r="DOU28" s="281"/>
      <c r="DOV28" s="281"/>
      <c r="DOW28" s="281"/>
      <c r="DOX28" s="281"/>
      <c r="DOY28" s="281"/>
      <c r="DOZ28" s="281"/>
      <c r="DPA28" s="281"/>
      <c r="DPB28" s="281"/>
      <c r="DPC28" s="281"/>
      <c r="DPD28" s="281"/>
      <c r="DPE28" s="281"/>
      <c r="DPF28" s="281"/>
      <c r="DPG28" s="281"/>
      <c r="DPH28" s="281"/>
      <c r="DPI28" s="281"/>
      <c r="DPJ28" s="281"/>
      <c r="DPK28" s="281"/>
      <c r="DPL28" s="281"/>
      <c r="DPM28" s="281"/>
      <c r="DPN28" s="281"/>
      <c r="DPO28" s="281"/>
      <c r="DPP28" s="281"/>
      <c r="DPQ28" s="281"/>
      <c r="DPR28" s="281"/>
      <c r="DPS28" s="281"/>
      <c r="DPT28" s="281"/>
      <c r="DPU28" s="281"/>
      <c r="DPV28" s="281"/>
      <c r="DPW28" s="281"/>
      <c r="DPX28" s="281"/>
      <c r="DPY28" s="281"/>
      <c r="DPZ28" s="281"/>
      <c r="DQA28" s="281"/>
      <c r="DQB28" s="281"/>
      <c r="DQC28" s="281"/>
      <c r="DQD28" s="281"/>
      <c r="DQE28" s="281"/>
      <c r="DQF28" s="281"/>
      <c r="DQG28" s="281"/>
      <c r="DQH28" s="281"/>
      <c r="DQI28" s="281"/>
      <c r="DQJ28" s="281"/>
      <c r="DQK28" s="281"/>
      <c r="DQL28" s="281"/>
      <c r="DQM28" s="281"/>
      <c r="DQN28" s="281"/>
      <c r="DQO28" s="281"/>
      <c r="DQP28" s="281"/>
      <c r="DQQ28" s="281"/>
      <c r="DQR28" s="281"/>
      <c r="DQS28" s="281"/>
      <c r="DQT28" s="281"/>
      <c r="DQU28" s="281"/>
      <c r="DQV28" s="281"/>
      <c r="DQW28" s="281"/>
      <c r="DQX28" s="281"/>
      <c r="DQY28" s="281"/>
      <c r="DQZ28" s="281"/>
      <c r="DRA28" s="281"/>
      <c r="DRB28" s="281"/>
      <c r="DRC28" s="281"/>
      <c r="DRD28" s="281"/>
      <c r="DRE28" s="281"/>
      <c r="DRF28" s="281"/>
      <c r="DRG28" s="281"/>
      <c r="DRH28" s="281"/>
      <c r="DRI28" s="281"/>
      <c r="DRJ28" s="281"/>
      <c r="DRK28" s="281"/>
      <c r="DRL28" s="281"/>
      <c r="DRM28" s="281"/>
      <c r="DRN28" s="281"/>
      <c r="DRO28" s="281"/>
      <c r="DRP28" s="281"/>
      <c r="DRQ28" s="281"/>
      <c r="DRR28" s="281"/>
      <c r="DRS28" s="281"/>
      <c r="DRT28" s="281"/>
      <c r="DRU28" s="281"/>
      <c r="DRV28" s="281"/>
      <c r="DRW28" s="281"/>
      <c r="DRX28" s="281"/>
      <c r="DRY28" s="281"/>
      <c r="DRZ28" s="281"/>
      <c r="DSA28" s="281"/>
      <c r="DSB28" s="281"/>
      <c r="DSC28" s="281"/>
      <c r="DSD28" s="281"/>
      <c r="DSE28" s="281"/>
      <c r="DSF28" s="281"/>
      <c r="DSG28" s="281"/>
      <c r="DSH28" s="281"/>
      <c r="DSI28" s="281"/>
      <c r="DSJ28" s="281"/>
      <c r="DSK28" s="281"/>
      <c r="DSL28" s="281"/>
      <c r="DSM28" s="281"/>
      <c r="DSN28" s="281"/>
      <c r="DSO28" s="281"/>
      <c r="DSP28" s="281"/>
      <c r="DSQ28" s="281"/>
      <c r="DSR28" s="281"/>
      <c r="DSS28" s="281"/>
      <c r="DST28" s="281"/>
      <c r="DSU28" s="281"/>
      <c r="DSV28" s="281"/>
      <c r="DSW28" s="281"/>
      <c r="DSX28" s="281"/>
      <c r="DSY28" s="281"/>
      <c r="DSZ28" s="281"/>
      <c r="DTA28" s="281"/>
      <c r="DTB28" s="281"/>
      <c r="DTC28" s="281"/>
      <c r="DTD28" s="281"/>
      <c r="DTE28" s="281"/>
      <c r="DTF28" s="281"/>
      <c r="DTG28" s="281"/>
      <c r="DTH28" s="281"/>
      <c r="DTI28" s="281"/>
      <c r="DTJ28" s="281"/>
      <c r="DTK28" s="281"/>
      <c r="DTL28" s="281"/>
      <c r="DTM28" s="281"/>
      <c r="DTN28" s="281"/>
      <c r="DTO28" s="281"/>
      <c r="DTP28" s="281"/>
      <c r="DTQ28" s="281"/>
      <c r="DTR28" s="281"/>
      <c r="DTS28" s="281"/>
      <c r="DTT28" s="281"/>
      <c r="DTU28" s="281"/>
      <c r="DTV28" s="281"/>
      <c r="DTW28" s="281"/>
      <c r="DTX28" s="281"/>
      <c r="DTY28" s="281"/>
      <c r="DTZ28" s="281"/>
      <c r="DUA28" s="281"/>
      <c r="DUB28" s="281"/>
      <c r="DUC28" s="281"/>
      <c r="DUD28" s="281"/>
      <c r="DUE28" s="281"/>
      <c r="DUF28" s="281"/>
      <c r="DUG28" s="281"/>
      <c r="DUH28" s="281"/>
      <c r="DUI28" s="281"/>
      <c r="DUJ28" s="281"/>
      <c r="DUK28" s="281"/>
      <c r="DUL28" s="281"/>
      <c r="DUM28" s="281"/>
      <c r="DUN28" s="281"/>
      <c r="DUO28" s="281"/>
      <c r="DUP28" s="281"/>
      <c r="DUQ28" s="281"/>
      <c r="DUR28" s="281"/>
      <c r="DUS28" s="281"/>
      <c r="DUT28" s="281"/>
      <c r="DUU28" s="281"/>
      <c r="DUV28" s="281"/>
      <c r="DUW28" s="281"/>
      <c r="DUX28" s="281"/>
      <c r="DUY28" s="281"/>
      <c r="DUZ28" s="281"/>
      <c r="DVA28" s="281"/>
      <c r="DVB28" s="281"/>
      <c r="DVC28" s="281"/>
      <c r="DVD28" s="281"/>
      <c r="DVE28" s="281"/>
      <c r="DVF28" s="281"/>
      <c r="DVG28" s="281"/>
      <c r="DVH28" s="281"/>
      <c r="DVI28" s="281"/>
      <c r="DVJ28" s="281"/>
      <c r="DVK28" s="281"/>
      <c r="DVL28" s="281"/>
      <c r="DVM28" s="281"/>
      <c r="DVN28" s="281"/>
      <c r="DVO28" s="281"/>
      <c r="DVP28" s="281"/>
      <c r="DVQ28" s="281"/>
      <c r="DVR28" s="281"/>
      <c r="DVS28" s="281"/>
      <c r="DVT28" s="281"/>
      <c r="DVU28" s="281"/>
      <c r="DVV28" s="281"/>
      <c r="DVW28" s="281"/>
      <c r="DVX28" s="281"/>
      <c r="DVY28" s="281"/>
      <c r="DVZ28" s="281"/>
      <c r="DWA28" s="281"/>
      <c r="DWB28" s="281"/>
      <c r="DWC28" s="281"/>
      <c r="DWD28" s="281"/>
      <c r="DWE28" s="281"/>
      <c r="DWF28" s="281"/>
      <c r="DWG28" s="281"/>
      <c r="DWH28" s="281"/>
      <c r="DWI28" s="281"/>
      <c r="DWJ28" s="281"/>
      <c r="DWK28" s="281"/>
      <c r="DWL28" s="281"/>
      <c r="DWM28" s="281"/>
      <c r="DWN28" s="281"/>
      <c r="DWO28" s="281"/>
      <c r="DWP28" s="281"/>
      <c r="DWQ28" s="281"/>
      <c r="DWR28" s="281"/>
      <c r="DWS28" s="281"/>
      <c r="DWT28" s="281"/>
      <c r="DWU28" s="281"/>
      <c r="DWV28" s="281"/>
      <c r="DWW28" s="281"/>
      <c r="DWX28" s="281"/>
      <c r="DWY28" s="281"/>
      <c r="DWZ28" s="281"/>
      <c r="DXA28" s="281"/>
      <c r="DXB28" s="281"/>
      <c r="DXC28" s="281"/>
      <c r="DXD28" s="281"/>
      <c r="DXE28" s="281"/>
      <c r="DXF28" s="281"/>
      <c r="DXG28" s="281"/>
      <c r="DXH28" s="281"/>
      <c r="DXI28" s="281"/>
      <c r="DXJ28" s="281"/>
      <c r="DXK28" s="281"/>
      <c r="DXL28" s="281"/>
      <c r="DXM28" s="281"/>
      <c r="DXN28" s="281"/>
      <c r="DXO28" s="281"/>
      <c r="DXP28" s="281"/>
      <c r="DXQ28" s="281"/>
      <c r="DXR28" s="281"/>
      <c r="DXS28" s="281"/>
      <c r="DXT28" s="281"/>
      <c r="DXU28" s="281"/>
      <c r="DXV28" s="281"/>
      <c r="DXW28" s="281"/>
      <c r="DXX28" s="281"/>
      <c r="DXY28" s="281"/>
      <c r="DXZ28" s="281"/>
      <c r="DYA28" s="281"/>
      <c r="DYB28" s="281"/>
      <c r="DYC28" s="281"/>
      <c r="DYD28" s="281"/>
      <c r="DYE28" s="281"/>
      <c r="DYF28" s="281"/>
      <c r="DYG28" s="281"/>
      <c r="DYH28" s="281"/>
      <c r="DYI28" s="281"/>
      <c r="DYJ28" s="281"/>
      <c r="DYK28" s="281"/>
      <c r="DYL28" s="281"/>
      <c r="DYM28" s="281"/>
      <c r="DYN28" s="281"/>
      <c r="DYO28" s="281"/>
      <c r="DYP28" s="281"/>
      <c r="DYQ28" s="281"/>
      <c r="DYR28" s="281"/>
      <c r="DYS28" s="281"/>
      <c r="DYT28" s="281"/>
      <c r="DYU28" s="281"/>
      <c r="DYV28" s="281"/>
      <c r="DYW28" s="281"/>
      <c r="DYX28" s="281"/>
      <c r="DYY28" s="281"/>
      <c r="DYZ28" s="281"/>
      <c r="DZA28" s="281"/>
      <c r="DZB28" s="281"/>
      <c r="DZC28" s="281"/>
      <c r="DZD28" s="281"/>
      <c r="DZE28" s="281"/>
      <c r="DZF28" s="281"/>
      <c r="DZG28" s="281"/>
      <c r="DZH28" s="281"/>
      <c r="DZI28" s="281"/>
      <c r="DZJ28" s="281"/>
      <c r="DZK28" s="281"/>
      <c r="DZL28" s="281"/>
      <c r="DZM28" s="281"/>
      <c r="DZN28" s="281"/>
      <c r="DZO28" s="281"/>
      <c r="DZP28" s="281"/>
      <c r="DZQ28" s="281"/>
      <c r="DZR28" s="281"/>
      <c r="DZS28" s="281"/>
      <c r="DZT28" s="281"/>
      <c r="DZU28" s="281"/>
      <c r="DZV28" s="281"/>
      <c r="DZW28" s="281"/>
      <c r="DZX28" s="281"/>
      <c r="DZY28" s="281"/>
      <c r="DZZ28" s="281"/>
      <c r="EAA28" s="281"/>
      <c r="EAB28" s="281"/>
      <c r="EAC28" s="281"/>
      <c r="EAD28" s="281"/>
      <c r="EAE28" s="281"/>
      <c r="EAF28" s="281"/>
      <c r="EAG28" s="281"/>
      <c r="EAH28" s="281"/>
      <c r="EAI28" s="281"/>
      <c r="EAJ28" s="281"/>
      <c r="EAK28" s="281"/>
      <c r="EAL28" s="281"/>
      <c r="EAM28" s="281"/>
      <c r="EAN28" s="281"/>
      <c r="EAO28" s="281"/>
      <c r="EAP28" s="281"/>
      <c r="EAQ28" s="281"/>
      <c r="EAR28" s="281"/>
      <c r="EAS28" s="281"/>
      <c r="EAT28" s="281"/>
      <c r="EAU28" s="281"/>
      <c r="EAV28" s="281"/>
      <c r="EAW28" s="281"/>
      <c r="EAX28" s="281"/>
      <c r="EAY28" s="281"/>
      <c r="EAZ28" s="281"/>
      <c r="EBA28" s="281"/>
      <c r="EBB28" s="281"/>
      <c r="EBC28" s="281"/>
      <c r="EBD28" s="281"/>
      <c r="EBE28" s="281"/>
      <c r="EBF28" s="281"/>
      <c r="EBG28" s="281"/>
      <c r="EBH28" s="281"/>
      <c r="EBI28" s="281"/>
      <c r="EBJ28" s="281"/>
      <c r="EBK28" s="281"/>
      <c r="EBL28" s="281"/>
      <c r="EBM28" s="281"/>
      <c r="EBN28" s="281"/>
      <c r="EBO28" s="281"/>
      <c r="EBP28" s="281"/>
      <c r="EBQ28" s="281"/>
      <c r="EBR28" s="281"/>
      <c r="EBS28" s="281"/>
      <c r="EBT28" s="281"/>
      <c r="EBU28" s="281"/>
      <c r="EBV28" s="281"/>
      <c r="EBW28" s="281"/>
      <c r="EBX28" s="281"/>
      <c r="EBY28" s="281"/>
      <c r="EBZ28" s="281"/>
      <c r="ECA28" s="281"/>
      <c r="ECB28" s="281"/>
      <c r="ECC28" s="281"/>
      <c r="ECD28" s="281"/>
      <c r="ECE28" s="281"/>
      <c r="ECF28" s="281"/>
      <c r="ECG28" s="281"/>
      <c r="ECH28" s="281"/>
      <c r="ECI28" s="281"/>
      <c r="ECJ28" s="281"/>
      <c r="ECK28" s="281"/>
      <c r="ECL28" s="281"/>
      <c r="ECM28" s="281"/>
      <c r="ECN28" s="281"/>
      <c r="ECO28" s="281"/>
      <c r="ECP28" s="281"/>
      <c r="ECQ28" s="281"/>
      <c r="ECR28" s="281"/>
      <c r="ECS28" s="281"/>
      <c r="ECT28" s="281"/>
      <c r="ECU28" s="281"/>
      <c r="ECV28" s="281"/>
      <c r="ECW28" s="281"/>
      <c r="ECX28" s="281"/>
      <c r="ECY28" s="281"/>
      <c r="ECZ28" s="281"/>
      <c r="EDA28" s="281"/>
      <c r="EDB28" s="281"/>
      <c r="EDC28" s="281"/>
      <c r="EDD28" s="281"/>
      <c r="EDE28" s="281"/>
      <c r="EDF28" s="281"/>
      <c r="EDG28" s="281"/>
      <c r="EDH28" s="281"/>
      <c r="EDI28" s="281"/>
      <c r="EDJ28" s="281"/>
      <c r="EDK28" s="281"/>
      <c r="EDL28" s="281"/>
      <c r="EDM28" s="281"/>
      <c r="EDN28" s="281"/>
      <c r="EDO28" s="281"/>
      <c r="EDP28" s="281"/>
      <c r="EDQ28" s="281"/>
      <c r="EDR28" s="281"/>
      <c r="EDS28" s="281"/>
      <c r="EDT28" s="281"/>
      <c r="EDU28" s="281"/>
      <c r="EDV28" s="281"/>
      <c r="EDW28" s="281"/>
      <c r="EDX28" s="281"/>
      <c r="EDY28" s="281"/>
      <c r="EDZ28" s="281"/>
      <c r="EEA28" s="281"/>
      <c r="EEB28" s="281"/>
      <c r="EEC28" s="281"/>
      <c r="EED28" s="281"/>
      <c r="EEE28" s="281"/>
      <c r="EEF28" s="281"/>
      <c r="EEG28" s="281"/>
      <c r="EEH28" s="281"/>
      <c r="EEI28" s="281"/>
      <c r="EEJ28" s="281"/>
      <c r="EEK28" s="281"/>
      <c r="EEL28" s="281"/>
      <c r="EEM28" s="281"/>
      <c r="EEN28" s="281"/>
      <c r="EEO28" s="281"/>
      <c r="EEP28" s="281"/>
      <c r="EEQ28" s="281"/>
      <c r="EER28" s="281"/>
      <c r="EES28" s="281"/>
      <c r="EET28" s="281"/>
      <c r="EEU28" s="281"/>
      <c r="EEV28" s="281"/>
      <c r="EEW28" s="281"/>
      <c r="EEX28" s="281"/>
      <c r="EEY28" s="281"/>
      <c r="EEZ28" s="281"/>
      <c r="EFA28" s="281"/>
      <c r="EFB28" s="281"/>
      <c r="EFC28" s="281"/>
      <c r="EFD28" s="281"/>
      <c r="EFE28" s="281"/>
      <c r="EFF28" s="281"/>
      <c r="EFG28" s="281"/>
      <c r="EFH28" s="281"/>
      <c r="EFI28" s="281"/>
      <c r="EFJ28" s="281"/>
      <c r="EFK28" s="281"/>
      <c r="EFL28" s="281"/>
      <c r="EFM28" s="281"/>
      <c r="EFN28" s="281"/>
      <c r="EFO28" s="281"/>
      <c r="EFP28" s="281"/>
      <c r="EFQ28" s="281"/>
      <c r="EFR28" s="281"/>
      <c r="EFS28" s="281"/>
      <c r="EFT28" s="281"/>
      <c r="EFU28" s="281"/>
      <c r="EFV28" s="281"/>
      <c r="EFW28" s="281"/>
      <c r="EFX28" s="281"/>
      <c r="EFY28" s="281"/>
      <c r="EFZ28" s="281"/>
      <c r="EGA28" s="281"/>
      <c r="EGB28" s="281"/>
      <c r="EGC28" s="281"/>
      <c r="EGD28" s="281"/>
      <c r="EGE28" s="281"/>
      <c r="EGF28" s="281"/>
      <c r="EGG28" s="281"/>
      <c r="EGH28" s="281"/>
      <c r="EGI28" s="281"/>
      <c r="EGJ28" s="281"/>
      <c r="EGK28" s="281"/>
      <c r="EGL28" s="281"/>
      <c r="EGM28" s="281"/>
      <c r="EGN28" s="281"/>
      <c r="EGO28" s="281"/>
      <c r="EGP28" s="281"/>
      <c r="EGQ28" s="281"/>
      <c r="EGR28" s="281"/>
      <c r="EGS28" s="281"/>
      <c r="EGT28" s="281"/>
      <c r="EGU28" s="281"/>
      <c r="EGV28" s="281"/>
      <c r="EGW28" s="281"/>
      <c r="EGX28" s="281"/>
      <c r="EGY28" s="281"/>
      <c r="EGZ28" s="281"/>
      <c r="EHA28" s="281"/>
      <c r="EHB28" s="281"/>
      <c r="EHC28" s="281"/>
      <c r="EHD28" s="281"/>
      <c r="EHE28" s="281"/>
      <c r="EHF28" s="281"/>
      <c r="EHG28" s="281"/>
      <c r="EHH28" s="281"/>
      <c r="EHI28" s="281"/>
      <c r="EHJ28" s="281"/>
      <c r="EHK28" s="281"/>
      <c r="EHL28" s="281"/>
      <c r="EHM28" s="281"/>
      <c r="EHN28" s="281"/>
      <c r="EHO28" s="281"/>
      <c r="EHP28" s="281"/>
      <c r="EHQ28" s="281"/>
      <c r="EHR28" s="281"/>
      <c r="EHS28" s="281"/>
      <c r="EHT28" s="281"/>
      <c r="EHU28" s="281"/>
      <c r="EHV28" s="281"/>
      <c r="EHW28" s="281"/>
      <c r="EHX28" s="281"/>
      <c r="EHY28" s="281"/>
      <c r="EHZ28" s="281"/>
      <c r="EIA28" s="281"/>
      <c r="EIB28" s="281"/>
      <c r="EIC28" s="281"/>
      <c r="EID28" s="281"/>
      <c r="EIE28" s="281"/>
      <c r="EIF28" s="281"/>
      <c r="EIG28" s="281"/>
      <c r="EIH28" s="281"/>
      <c r="EII28" s="281"/>
      <c r="EIJ28" s="281"/>
      <c r="EIK28" s="281"/>
      <c r="EIL28" s="281"/>
      <c r="EIM28" s="281"/>
      <c r="EIN28" s="281"/>
      <c r="EIO28" s="281"/>
      <c r="EIP28" s="281"/>
      <c r="EIQ28" s="281"/>
      <c r="EIR28" s="281"/>
      <c r="EIS28" s="281"/>
      <c r="EIT28" s="281"/>
      <c r="EIU28" s="281"/>
      <c r="EIV28" s="281"/>
      <c r="EIW28" s="281"/>
      <c r="EIX28" s="281"/>
      <c r="EIY28" s="281"/>
      <c r="EIZ28" s="281"/>
      <c r="EJA28" s="281"/>
      <c r="EJB28" s="281"/>
      <c r="EJC28" s="281"/>
      <c r="EJD28" s="281"/>
      <c r="EJE28" s="281"/>
      <c r="EJF28" s="281"/>
      <c r="EJG28" s="281"/>
      <c r="EJH28" s="281"/>
      <c r="EJI28" s="281"/>
      <c r="EJJ28" s="281"/>
      <c r="EJK28" s="281"/>
      <c r="EJL28" s="281"/>
      <c r="EJM28" s="281"/>
      <c r="EJN28" s="281"/>
      <c r="EJO28" s="281"/>
      <c r="EJP28" s="281"/>
      <c r="EJQ28" s="281"/>
      <c r="EJR28" s="281"/>
      <c r="EJS28" s="281"/>
      <c r="EJT28" s="281"/>
      <c r="EJU28" s="281"/>
      <c r="EJV28" s="281"/>
      <c r="EJW28" s="281"/>
      <c r="EJX28" s="281"/>
      <c r="EJY28" s="281"/>
      <c r="EJZ28" s="281"/>
      <c r="EKA28" s="281"/>
      <c r="EKB28" s="281"/>
      <c r="EKC28" s="281"/>
      <c r="EKD28" s="281"/>
      <c r="EKE28" s="281"/>
      <c r="EKF28" s="281"/>
      <c r="EKG28" s="281"/>
      <c r="EKH28" s="281"/>
      <c r="EKI28" s="281"/>
      <c r="EKJ28" s="281"/>
      <c r="EKK28" s="281"/>
      <c r="EKL28" s="281"/>
      <c r="EKM28" s="281"/>
      <c r="EKN28" s="281"/>
      <c r="EKO28" s="281"/>
      <c r="EKP28" s="281"/>
      <c r="EKQ28" s="281"/>
      <c r="EKR28" s="281"/>
      <c r="EKS28" s="281"/>
      <c r="EKT28" s="281"/>
      <c r="EKU28" s="281"/>
      <c r="EKV28" s="281"/>
      <c r="EKW28" s="281"/>
      <c r="EKX28" s="281"/>
      <c r="EKY28" s="281"/>
      <c r="EKZ28" s="281"/>
      <c r="ELA28" s="281"/>
      <c r="ELB28" s="281"/>
      <c r="ELC28" s="281"/>
      <c r="ELD28" s="281"/>
      <c r="ELE28" s="281"/>
      <c r="ELF28" s="281"/>
      <c r="ELG28" s="281"/>
      <c r="ELH28" s="281"/>
      <c r="ELI28" s="281"/>
      <c r="ELJ28" s="281"/>
      <c r="ELK28" s="281"/>
      <c r="ELL28" s="281"/>
      <c r="ELM28" s="281"/>
      <c r="ELN28" s="281"/>
      <c r="ELO28" s="281"/>
      <c r="ELP28" s="281"/>
      <c r="ELQ28" s="281"/>
      <c r="ELR28" s="281"/>
      <c r="ELS28" s="281"/>
      <c r="ELT28" s="281"/>
      <c r="ELU28" s="281"/>
      <c r="ELV28" s="281"/>
      <c r="ELW28" s="281"/>
      <c r="ELX28" s="281"/>
      <c r="ELY28" s="281"/>
      <c r="ELZ28" s="281"/>
      <c r="EMA28" s="281"/>
      <c r="EMB28" s="281"/>
      <c r="EMC28" s="281"/>
      <c r="EMD28" s="281"/>
      <c r="EME28" s="281"/>
      <c r="EMF28" s="281"/>
      <c r="EMG28" s="281"/>
      <c r="EMH28" s="281"/>
      <c r="EMI28" s="281"/>
      <c r="EMJ28" s="281"/>
      <c r="EMK28" s="281"/>
      <c r="EML28" s="281"/>
      <c r="EMM28" s="281"/>
      <c r="EMN28" s="281"/>
      <c r="EMO28" s="281"/>
      <c r="EMP28" s="281"/>
      <c r="EMQ28" s="281"/>
      <c r="EMR28" s="281"/>
      <c r="EMS28" s="281"/>
      <c r="EMT28" s="281"/>
      <c r="EMU28" s="281"/>
      <c r="EMV28" s="281"/>
      <c r="EMW28" s="281"/>
      <c r="EMX28" s="281"/>
      <c r="EMY28" s="281"/>
      <c r="EMZ28" s="281"/>
      <c r="ENA28" s="281"/>
      <c r="ENB28" s="281"/>
      <c r="ENC28" s="281"/>
      <c r="END28" s="281"/>
      <c r="ENE28" s="281"/>
      <c r="ENF28" s="281"/>
      <c r="ENG28" s="281"/>
      <c r="ENH28" s="281"/>
      <c r="ENI28" s="281"/>
      <c r="ENJ28" s="281"/>
      <c r="ENK28" s="281"/>
      <c r="ENL28" s="281"/>
      <c r="ENM28" s="281"/>
      <c r="ENN28" s="281"/>
      <c r="ENO28" s="281"/>
      <c r="ENP28" s="281"/>
      <c r="ENQ28" s="281"/>
      <c r="ENR28" s="281"/>
      <c r="ENS28" s="281"/>
      <c r="ENT28" s="281"/>
      <c r="ENU28" s="281"/>
      <c r="ENV28" s="281"/>
      <c r="ENW28" s="281"/>
      <c r="ENX28" s="281"/>
      <c r="ENY28" s="281"/>
      <c r="ENZ28" s="281"/>
      <c r="EOA28" s="281"/>
      <c r="EOB28" s="281"/>
      <c r="EOC28" s="281"/>
      <c r="EOD28" s="281"/>
      <c r="EOE28" s="281"/>
      <c r="EOF28" s="281"/>
      <c r="EOG28" s="281"/>
      <c r="EOH28" s="281"/>
      <c r="EOI28" s="281"/>
      <c r="EOJ28" s="281"/>
      <c r="EOK28" s="281"/>
      <c r="EOL28" s="281"/>
      <c r="EOM28" s="281"/>
      <c r="EON28" s="281"/>
      <c r="EOO28" s="281"/>
      <c r="EOP28" s="281"/>
      <c r="EOQ28" s="281"/>
      <c r="EOR28" s="281"/>
      <c r="EOS28" s="281"/>
      <c r="EOT28" s="281"/>
      <c r="EOU28" s="281"/>
      <c r="EOV28" s="281"/>
      <c r="EOW28" s="281"/>
      <c r="EOX28" s="281"/>
      <c r="EOY28" s="281"/>
      <c r="EOZ28" s="281"/>
      <c r="EPA28" s="281"/>
      <c r="EPB28" s="281"/>
      <c r="EPC28" s="281"/>
      <c r="EPD28" s="281"/>
      <c r="EPE28" s="281"/>
      <c r="EPF28" s="281"/>
      <c r="EPG28" s="281"/>
      <c r="EPH28" s="281"/>
      <c r="EPI28" s="281"/>
      <c r="EPJ28" s="281"/>
      <c r="EPK28" s="281"/>
      <c r="EPL28" s="281"/>
      <c r="EPM28" s="281"/>
      <c r="EPN28" s="281"/>
      <c r="EPO28" s="281"/>
      <c r="EPP28" s="281"/>
      <c r="EPQ28" s="281"/>
      <c r="EPR28" s="281"/>
      <c r="EPS28" s="281"/>
      <c r="EPT28" s="281"/>
      <c r="EPU28" s="281"/>
      <c r="EPV28" s="281"/>
      <c r="EPW28" s="281"/>
      <c r="EPX28" s="281"/>
      <c r="EPY28" s="281"/>
      <c r="EPZ28" s="281"/>
      <c r="EQA28" s="281"/>
      <c r="EQB28" s="281"/>
      <c r="EQC28" s="281"/>
      <c r="EQD28" s="281"/>
      <c r="EQE28" s="281"/>
      <c r="EQF28" s="281"/>
      <c r="EQG28" s="281"/>
      <c r="EQH28" s="281"/>
      <c r="EQI28" s="281"/>
      <c r="EQJ28" s="281"/>
      <c r="EQK28" s="281"/>
      <c r="EQL28" s="281"/>
      <c r="EQM28" s="281"/>
      <c r="EQN28" s="281"/>
      <c r="EQO28" s="281"/>
      <c r="EQP28" s="281"/>
      <c r="EQQ28" s="281"/>
      <c r="EQR28" s="281"/>
      <c r="EQS28" s="281"/>
      <c r="EQT28" s="281"/>
      <c r="EQU28" s="281"/>
      <c r="EQV28" s="281"/>
      <c r="EQW28" s="281"/>
      <c r="EQX28" s="281"/>
      <c r="EQY28" s="281"/>
      <c r="EQZ28" s="281"/>
      <c r="ERA28" s="281"/>
      <c r="ERB28" s="281"/>
      <c r="ERC28" s="281"/>
      <c r="ERD28" s="281"/>
      <c r="ERE28" s="281"/>
      <c r="ERF28" s="281"/>
      <c r="ERG28" s="281"/>
      <c r="ERH28" s="281"/>
      <c r="ERI28" s="281"/>
      <c r="ERJ28" s="281"/>
      <c r="ERK28" s="281"/>
      <c r="ERL28" s="281"/>
      <c r="ERM28" s="281"/>
      <c r="ERN28" s="281"/>
      <c r="ERO28" s="281"/>
      <c r="ERP28" s="281"/>
      <c r="ERQ28" s="281"/>
      <c r="ERR28" s="281"/>
      <c r="ERS28" s="281"/>
      <c r="ERT28" s="281"/>
      <c r="ERU28" s="281"/>
      <c r="ERV28" s="281"/>
      <c r="ERW28" s="281"/>
      <c r="ERX28" s="281"/>
      <c r="ERY28" s="281"/>
      <c r="ERZ28" s="281"/>
      <c r="ESA28" s="281"/>
      <c r="ESB28" s="281"/>
      <c r="ESC28" s="281"/>
      <c r="ESD28" s="281"/>
      <c r="ESE28" s="281"/>
      <c r="ESF28" s="281"/>
      <c r="ESG28" s="281"/>
      <c r="ESH28" s="281"/>
      <c r="ESI28" s="281"/>
      <c r="ESJ28" s="281"/>
      <c r="ESK28" s="281"/>
      <c r="ESL28" s="281"/>
      <c r="ESM28" s="281"/>
      <c r="ESN28" s="281"/>
      <c r="ESO28" s="281"/>
      <c r="ESP28" s="281"/>
      <c r="ESQ28" s="281"/>
      <c r="ESR28" s="281"/>
      <c r="ESS28" s="281"/>
      <c r="EST28" s="281"/>
      <c r="ESU28" s="281"/>
      <c r="ESV28" s="281"/>
      <c r="ESW28" s="281"/>
      <c r="ESX28" s="281"/>
      <c r="ESY28" s="281"/>
      <c r="ESZ28" s="281"/>
      <c r="ETA28" s="281"/>
      <c r="ETB28" s="281"/>
      <c r="ETC28" s="281"/>
      <c r="ETD28" s="281"/>
      <c r="ETE28" s="281"/>
      <c r="ETF28" s="281"/>
      <c r="ETG28" s="281"/>
      <c r="ETH28" s="281"/>
      <c r="ETI28" s="281"/>
      <c r="ETJ28" s="281"/>
      <c r="ETK28" s="281"/>
      <c r="ETL28" s="281"/>
      <c r="ETM28" s="281"/>
      <c r="ETN28" s="281"/>
      <c r="ETO28" s="281"/>
      <c r="ETP28" s="281"/>
      <c r="ETQ28" s="281"/>
      <c r="ETR28" s="281"/>
      <c r="ETS28" s="281"/>
      <c r="ETT28" s="281"/>
      <c r="ETU28" s="281"/>
      <c r="ETV28" s="281"/>
      <c r="ETW28" s="281"/>
      <c r="ETX28" s="281"/>
      <c r="ETY28" s="281"/>
      <c r="ETZ28" s="281"/>
      <c r="EUA28" s="281"/>
      <c r="EUB28" s="281"/>
      <c r="EUC28" s="281"/>
      <c r="EUD28" s="281"/>
      <c r="EUE28" s="281"/>
      <c r="EUF28" s="281"/>
      <c r="EUG28" s="281"/>
      <c r="EUH28" s="281"/>
      <c r="EUI28" s="281"/>
      <c r="EUJ28" s="281"/>
      <c r="EUK28" s="281"/>
      <c r="EUL28" s="281"/>
      <c r="EUM28" s="281"/>
      <c r="EUN28" s="281"/>
      <c r="EUO28" s="281"/>
      <c r="EUP28" s="281"/>
      <c r="EUQ28" s="281"/>
      <c r="EUR28" s="281"/>
      <c r="EUS28" s="281"/>
      <c r="EUT28" s="281"/>
      <c r="EUU28" s="281"/>
      <c r="EUV28" s="281"/>
      <c r="EUW28" s="281"/>
      <c r="EUX28" s="281"/>
      <c r="EUY28" s="281"/>
      <c r="EUZ28" s="281"/>
      <c r="EVA28" s="281"/>
      <c r="EVB28" s="281"/>
      <c r="EVC28" s="281"/>
      <c r="EVD28" s="281"/>
      <c r="EVE28" s="281"/>
      <c r="EVF28" s="281"/>
      <c r="EVG28" s="281"/>
      <c r="EVH28" s="281"/>
      <c r="EVI28" s="281"/>
      <c r="EVJ28" s="281"/>
      <c r="EVK28" s="281"/>
      <c r="EVL28" s="281"/>
      <c r="EVM28" s="281"/>
      <c r="EVN28" s="281"/>
      <c r="EVO28" s="281"/>
      <c r="EVP28" s="281"/>
      <c r="EVQ28" s="281"/>
      <c r="EVR28" s="281"/>
      <c r="EVS28" s="281"/>
      <c r="EVT28" s="281"/>
      <c r="EVU28" s="281"/>
      <c r="EVV28" s="281"/>
      <c r="EVW28" s="281"/>
      <c r="EVX28" s="281"/>
      <c r="EVY28" s="281"/>
      <c r="EVZ28" s="281"/>
      <c r="EWA28" s="281"/>
      <c r="EWB28" s="281"/>
      <c r="EWC28" s="281"/>
      <c r="EWD28" s="281"/>
      <c r="EWE28" s="281"/>
      <c r="EWF28" s="281"/>
      <c r="EWG28" s="281"/>
      <c r="EWH28" s="281"/>
      <c r="EWI28" s="281"/>
      <c r="EWJ28" s="281"/>
      <c r="EWK28" s="281"/>
      <c r="EWL28" s="281"/>
      <c r="EWM28" s="281"/>
      <c r="EWN28" s="281"/>
      <c r="EWO28" s="281"/>
      <c r="EWP28" s="281"/>
      <c r="EWQ28" s="281"/>
      <c r="EWR28" s="281"/>
      <c r="EWS28" s="281"/>
      <c r="EWT28" s="281"/>
      <c r="EWU28" s="281"/>
      <c r="EWV28" s="281"/>
      <c r="EWW28" s="281"/>
      <c r="EWX28" s="281"/>
      <c r="EWY28" s="281"/>
      <c r="EWZ28" s="281"/>
      <c r="EXA28" s="281"/>
      <c r="EXB28" s="281"/>
      <c r="EXC28" s="281"/>
      <c r="EXD28" s="281"/>
      <c r="EXE28" s="281"/>
      <c r="EXF28" s="281"/>
      <c r="EXG28" s="281"/>
      <c r="EXH28" s="281"/>
      <c r="EXI28" s="281"/>
      <c r="EXJ28" s="281"/>
      <c r="EXK28" s="281"/>
      <c r="EXL28" s="281"/>
      <c r="EXM28" s="281"/>
      <c r="EXN28" s="281"/>
      <c r="EXO28" s="281"/>
      <c r="EXP28" s="281"/>
      <c r="EXQ28" s="281"/>
      <c r="EXR28" s="281"/>
      <c r="EXS28" s="281"/>
      <c r="EXT28" s="281"/>
      <c r="EXU28" s="281"/>
      <c r="EXV28" s="281"/>
      <c r="EXW28" s="281"/>
      <c r="EXX28" s="281"/>
      <c r="EXY28" s="281"/>
      <c r="EXZ28" s="281"/>
      <c r="EYA28" s="281"/>
      <c r="EYB28" s="281"/>
      <c r="EYC28" s="281"/>
      <c r="EYD28" s="281"/>
      <c r="EYE28" s="281"/>
      <c r="EYF28" s="281"/>
      <c r="EYG28" s="281"/>
      <c r="EYH28" s="281"/>
      <c r="EYI28" s="281"/>
      <c r="EYJ28" s="281"/>
      <c r="EYK28" s="281"/>
      <c r="EYL28" s="281"/>
      <c r="EYM28" s="281"/>
      <c r="EYN28" s="281"/>
      <c r="EYO28" s="281"/>
      <c r="EYP28" s="281"/>
      <c r="EYQ28" s="281"/>
      <c r="EYR28" s="281"/>
      <c r="EYS28" s="281"/>
      <c r="EYT28" s="281"/>
      <c r="EYU28" s="281"/>
      <c r="EYV28" s="281"/>
      <c r="EYW28" s="281"/>
      <c r="EYX28" s="281"/>
      <c r="EYY28" s="281"/>
      <c r="EYZ28" s="281"/>
      <c r="EZA28" s="281"/>
      <c r="EZB28" s="281"/>
      <c r="EZC28" s="281"/>
      <c r="EZD28" s="281"/>
      <c r="EZE28" s="281"/>
      <c r="EZF28" s="281"/>
      <c r="EZG28" s="281"/>
      <c r="EZH28" s="281"/>
      <c r="EZI28" s="281"/>
      <c r="EZJ28" s="281"/>
      <c r="EZK28" s="281"/>
      <c r="EZL28" s="281"/>
      <c r="EZM28" s="281"/>
      <c r="EZN28" s="281"/>
      <c r="EZO28" s="281"/>
      <c r="EZP28" s="281"/>
      <c r="EZQ28" s="281"/>
      <c r="EZR28" s="281"/>
      <c r="EZS28" s="281"/>
      <c r="EZT28" s="281"/>
      <c r="EZU28" s="281"/>
      <c r="EZV28" s="281"/>
      <c r="EZW28" s="281"/>
      <c r="EZX28" s="281"/>
      <c r="EZY28" s="281"/>
      <c r="EZZ28" s="281"/>
      <c r="FAA28" s="281"/>
      <c r="FAB28" s="281"/>
      <c r="FAC28" s="281"/>
      <c r="FAD28" s="281"/>
      <c r="FAE28" s="281"/>
      <c r="FAF28" s="281"/>
      <c r="FAG28" s="281"/>
      <c r="FAH28" s="281"/>
      <c r="FAI28" s="281"/>
      <c r="FAJ28" s="281"/>
      <c r="FAK28" s="281"/>
      <c r="FAL28" s="281"/>
      <c r="FAM28" s="281"/>
      <c r="FAN28" s="281"/>
      <c r="FAO28" s="281"/>
      <c r="FAP28" s="281"/>
      <c r="FAQ28" s="281"/>
      <c r="FAR28" s="281"/>
      <c r="FAS28" s="281"/>
      <c r="FAT28" s="281"/>
      <c r="FAU28" s="281"/>
      <c r="FAV28" s="281"/>
      <c r="FAW28" s="281"/>
      <c r="FAX28" s="281"/>
      <c r="FAY28" s="281"/>
      <c r="FAZ28" s="281"/>
      <c r="FBA28" s="281"/>
      <c r="FBB28" s="281"/>
      <c r="FBC28" s="281"/>
      <c r="FBD28" s="281"/>
      <c r="FBE28" s="281"/>
      <c r="FBF28" s="281"/>
      <c r="FBG28" s="281"/>
      <c r="FBH28" s="281"/>
      <c r="FBI28" s="281"/>
      <c r="FBJ28" s="281"/>
      <c r="FBK28" s="281"/>
      <c r="FBL28" s="281"/>
      <c r="FBM28" s="281"/>
      <c r="FBN28" s="281"/>
      <c r="FBO28" s="281"/>
      <c r="FBP28" s="281"/>
      <c r="FBQ28" s="281"/>
      <c r="FBR28" s="281"/>
      <c r="FBS28" s="281"/>
      <c r="FBT28" s="281"/>
      <c r="FBU28" s="281"/>
      <c r="FBV28" s="281"/>
      <c r="FBW28" s="281"/>
      <c r="FBX28" s="281"/>
      <c r="FBY28" s="281"/>
      <c r="FBZ28" s="281"/>
      <c r="FCA28" s="281"/>
      <c r="FCB28" s="281"/>
      <c r="FCC28" s="281"/>
      <c r="FCD28" s="281"/>
      <c r="FCE28" s="281"/>
      <c r="FCF28" s="281"/>
      <c r="FCG28" s="281"/>
      <c r="FCH28" s="281"/>
      <c r="FCI28" s="281"/>
      <c r="FCJ28" s="281"/>
      <c r="FCK28" s="281"/>
      <c r="FCL28" s="281"/>
      <c r="FCM28" s="281"/>
      <c r="FCN28" s="281"/>
      <c r="FCO28" s="281"/>
      <c r="FCP28" s="281"/>
      <c r="FCQ28" s="281"/>
      <c r="FCR28" s="281"/>
      <c r="FCS28" s="281"/>
      <c r="FCT28" s="281"/>
      <c r="FCU28" s="281"/>
      <c r="FCV28" s="281"/>
      <c r="FCW28" s="281"/>
      <c r="FCX28" s="281"/>
      <c r="FCY28" s="281"/>
      <c r="FCZ28" s="281"/>
      <c r="FDA28" s="281"/>
      <c r="FDB28" s="281"/>
      <c r="FDC28" s="281"/>
      <c r="FDD28" s="281"/>
      <c r="FDE28" s="281"/>
      <c r="FDF28" s="281"/>
      <c r="FDG28" s="281"/>
      <c r="FDH28" s="281"/>
      <c r="FDI28" s="281"/>
      <c r="FDJ28" s="281"/>
      <c r="FDK28" s="281"/>
      <c r="FDL28" s="281"/>
      <c r="FDM28" s="281"/>
      <c r="FDN28" s="281"/>
      <c r="FDO28" s="281"/>
      <c r="FDP28" s="281"/>
      <c r="FDQ28" s="281"/>
      <c r="FDR28" s="281"/>
      <c r="FDS28" s="281"/>
      <c r="FDT28" s="281"/>
      <c r="FDU28" s="281"/>
      <c r="FDV28" s="281"/>
      <c r="FDW28" s="281"/>
      <c r="FDX28" s="281"/>
      <c r="FDY28" s="281"/>
      <c r="FDZ28" s="281"/>
      <c r="FEA28" s="281"/>
      <c r="FEB28" s="281"/>
      <c r="FEC28" s="281"/>
      <c r="FED28" s="281"/>
      <c r="FEE28" s="281"/>
      <c r="FEF28" s="281"/>
      <c r="FEG28" s="281"/>
      <c r="FEH28" s="281"/>
      <c r="FEI28" s="281"/>
      <c r="FEJ28" s="281"/>
      <c r="FEK28" s="281"/>
      <c r="FEL28" s="281"/>
      <c r="FEM28" s="281"/>
      <c r="FEN28" s="281"/>
      <c r="FEO28" s="281"/>
      <c r="FEP28" s="281"/>
      <c r="FEQ28" s="281"/>
      <c r="FER28" s="281"/>
      <c r="FES28" s="281"/>
      <c r="FET28" s="281"/>
      <c r="FEU28" s="281"/>
      <c r="FEV28" s="281"/>
      <c r="FEW28" s="281"/>
      <c r="FEX28" s="281"/>
      <c r="FEY28" s="281"/>
      <c r="FEZ28" s="281"/>
      <c r="FFA28" s="281"/>
      <c r="FFB28" s="281"/>
      <c r="FFC28" s="281"/>
      <c r="FFD28" s="281"/>
      <c r="FFE28" s="281"/>
      <c r="FFF28" s="281"/>
      <c r="FFG28" s="281"/>
      <c r="FFH28" s="281"/>
      <c r="FFI28" s="281"/>
      <c r="FFJ28" s="281"/>
      <c r="FFK28" s="281"/>
      <c r="FFL28" s="281"/>
      <c r="FFM28" s="281"/>
      <c r="FFN28" s="281"/>
      <c r="FFO28" s="281"/>
      <c r="FFP28" s="281"/>
      <c r="FFQ28" s="281"/>
      <c r="FFR28" s="281"/>
      <c r="FFS28" s="281"/>
      <c r="FFT28" s="281"/>
      <c r="FFU28" s="281"/>
      <c r="FFV28" s="281"/>
      <c r="FFW28" s="281"/>
      <c r="FFX28" s="281"/>
      <c r="FFY28" s="281"/>
      <c r="FFZ28" s="281"/>
      <c r="FGA28" s="281"/>
      <c r="FGB28" s="281"/>
      <c r="FGC28" s="281"/>
      <c r="FGD28" s="281"/>
      <c r="FGE28" s="281"/>
      <c r="FGF28" s="281"/>
      <c r="FGG28" s="281"/>
      <c r="FGH28" s="281"/>
      <c r="FGI28" s="281"/>
      <c r="FGJ28" s="281"/>
      <c r="FGK28" s="281"/>
      <c r="FGL28" s="281"/>
      <c r="FGM28" s="281"/>
      <c r="FGN28" s="281"/>
      <c r="FGO28" s="281"/>
      <c r="FGP28" s="281"/>
      <c r="FGQ28" s="281"/>
      <c r="FGR28" s="281"/>
      <c r="FGS28" s="281"/>
      <c r="FGT28" s="281"/>
      <c r="FGU28" s="281"/>
      <c r="FGV28" s="281"/>
      <c r="FGW28" s="281"/>
      <c r="FGX28" s="281"/>
      <c r="FGY28" s="281"/>
      <c r="FGZ28" s="281"/>
      <c r="FHA28" s="281"/>
      <c r="FHB28" s="281"/>
      <c r="FHC28" s="281"/>
      <c r="FHD28" s="281"/>
      <c r="FHE28" s="281"/>
      <c r="FHF28" s="281"/>
      <c r="FHG28" s="281"/>
      <c r="FHH28" s="281"/>
      <c r="FHI28" s="281"/>
      <c r="FHJ28" s="281"/>
      <c r="FHK28" s="281"/>
      <c r="FHL28" s="281"/>
      <c r="FHM28" s="281"/>
      <c r="FHN28" s="281"/>
      <c r="FHO28" s="281"/>
      <c r="FHP28" s="281"/>
      <c r="FHQ28" s="281"/>
      <c r="FHR28" s="281"/>
      <c r="FHS28" s="281"/>
      <c r="FHT28" s="281"/>
      <c r="FHU28" s="281"/>
      <c r="FHV28" s="281"/>
      <c r="FHW28" s="281"/>
      <c r="FHX28" s="281"/>
      <c r="FHY28" s="281"/>
      <c r="FHZ28" s="281"/>
      <c r="FIA28" s="281"/>
      <c r="FIB28" s="281"/>
      <c r="FIC28" s="281"/>
      <c r="FID28" s="281"/>
      <c r="FIE28" s="281"/>
      <c r="FIF28" s="281"/>
      <c r="FIG28" s="281"/>
      <c r="FIH28" s="281"/>
      <c r="FII28" s="281"/>
      <c r="FIJ28" s="281"/>
      <c r="FIK28" s="281"/>
      <c r="FIL28" s="281"/>
      <c r="FIM28" s="281"/>
      <c r="FIN28" s="281"/>
      <c r="FIO28" s="281"/>
      <c r="FIP28" s="281"/>
      <c r="FIQ28" s="281"/>
      <c r="FIR28" s="281"/>
      <c r="FIS28" s="281"/>
      <c r="FIT28" s="281"/>
      <c r="FIU28" s="281"/>
      <c r="FIV28" s="281"/>
      <c r="FIW28" s="281"/>
      <c r="FIX28" s="281"/>
      <c r="FIY28" s="281"/>
      <c r="FIZ28" s="281"/>
      <c r="FJA28" s="281"/>
      <c r="FJB28" s="281"/>
      <c r="FJC28" s="281"/>
      <c r="FJD28" s="281"/>
      <c r="FJE28" s="281"/>
      <c r="FJF28" s="281"/>
      <c r="FJG28" s="281"/>
      <c r="FJH28" s="281"/>
      <c r="FJI28" s="281"/>
      <c r="FJJ28" s="281"/>
      <c r="FJK28" s="281"/>
      <c r="FJL28" s="281"/>
      <c r="FJM28" s="281"/>
      <c r="FJN28" s="281"/>
      <c r="FJO28" s="281"/>
      <c r="FJP28" s="281"/>
      <c r="FJQ28" s="281"/>
      <c r="FJR28" s="281"/>
      <c r="FJS28" s="281"/>
      <c r="FJT28" s="281"/>
      <c r="FJU28" s="281"/>
      <c r="FJV28" s="281"/>
      <c r="FJW28" s="281"/>
      <c r="FJX28" s="281"/>
      <c r="FJY28" s="281"/>
      <c r="FJZ28" s="281"/>
      <c r="FKA28" s="281"/>
      <c r="FKB28" s="281"/>
      <c r="FKC28" s="281"/>
      <c r="FKD28" s="281"/>
      <c r="FKE28" s="281"/>
      <c r="FKF28" s="281"/>
      <c r="FKG28" s="281"/>
      <c r="FKH28" s="281"/>
      <c r="FKI28" s="281"/>
      <c r="FKJ28" s="281"/>
      <c r="FKK28" s="281"/>
      <c r="FKL28" s="281"/>
      <c r="FKM28" s="281"/>
      <c r="FKN28" s="281"/>
      <c r="FKO28" s="281"/>
      <c r="FKP28" s="281"/>
      <c r="FKQ28" s="281"/>
      <c r="FKR28" s="281"/>
      <c r="FKS28" s="281"/>
      <c r="FKT28" s="281"/>
      <c r="FKU28" s="281"/>
      <c r="FKV28" s="281"/>
      <c r="FKW28" s="281"/>
      <c r="FKX28" s="281"/>
      <c r="FKY28" s="281"/>
      <c r="FKZ28" s="281"/>
      <c r="FLA28" s="281"/>
      <c r="FLB28" s="281"/>
      <c r="FLC28" s="281"/>
      <c r="FLD28" s="281"/>
      <c r="FLE28" s="281"/>
      <c r="FLF28" s="281"/>
      <c r="FLG28" s="281"/>
      <c r="FLH28" s="281"/>
      <c r="FLI28" s="281"/>
      <c r="FLJ28" s="281"/>
      <c r="FLK28" s="281"/>
      <c r="FLL28" s="281"/>
      <c r="FLM28" s="281"/>
      <c r="FLN28" s="281"/>
      <c r="FLO28" s="281"/>
      <c r="FLP28" s="281"/>
      <c r="FLQ28" s="281"/>
      <c r="FLR28" s="281"/>
      <c r="FLS28" s="281"/>
      <c r="FLT28" s="281"/>
      <c r="FLU28" s="281"/>
      <c r="FLV28" s="281"/>
      <c r="FLW28" s="281"/>
      <c r="FLX28" s="281"/>
      <c r="FLY28" s="281"/>
      <c r="FLZ28" s="281"/>
      <c r="FMA28" s="281"/>
      <c r="FMB28" s="281"/>
      <c r="FMC28" s="281"/>
      <c r="FMD28" s="281"/>
      <c r="FME28" s="281"/>
      <c r="FMF28" s="281"/>
      <c r="FMG28" s="281"/>
      <c r="FMH28" s="281"/>
      <c r="FMI28" s="281"/>
      <c r="FMJ28" s="281"/>
      <c r="FMK28" s="281"/>
      <c r="FML28" s="281"/>
      <c r="FMM28" s="281"/>
      <c r="FMN28" s="281"/>
      <c r="FMO28" s="281"/>
      <c r="FMP28" s="281"/>
      <c r="FMQ28" s="281"/>
      <c r="FMR28" s="281"/>
      <c r="FMS28" s="281"/>
      <c r="FMT28" s="281"/>
      <c r="FMU28" s="281"/>
      <c r="FMV28" s="281"/>
      <c r="FMW28" s="281"/>
      <c r="FMX28" s="281"/>
      <c r="FMY28" s="281"/>
      <c r="FMZ28" s="281"/>
      <c r="FNA28" s="281"/>
      <c r="FNB28" s="281"/>
      <c r="FNC28" s="281"/>
      <c r="FND28" s="281"/>
      <c r="FNE28" s="281"/>
      <c r="FNF28" s="281"/>
      <c r="FNG28" s="281"/>
      <c r="FNH28" s="281"/>
      <c r="FNI28" s="281"/>
      <c r="FNJ28" s="281"/>
      <c r="FNK28" s="281"/>
      <c r="FNL28" s="281"/>
      <c r="FNM28" s="281"/>
      <c r="FNN28" s="281"/>
      <c r="FNO28" s="281"/>
      <c r="FNP28" s="281"/>
      <c r="FNQ28" s="281"/>
      <c r="FNR28" s="281"/>
      <c r="FNS28" s="281"/>
      <c r="FNT28" s="281"/>
      <c r="FNU28" s="281"/>
      <c r="FNV28" s="281"/>
      <c r="FNW28" s="281"/>
      <c r="FNX28" s="281"/>
      <c r="FNY28" s="281"/>
      <c r="FNZ28" s="281"/>
      <c r="FOA28" s="281"/>
      <c r="FOB28" s="281"/>
      <c r="FOC28" s="281"/>
      <c r="FOD28" s="281"/>
      <c r="FOE28" s="281"/>
      <c r="FOF28" s="281"/>
      <c r="FOG28" s="281"/>
      <c r="FOH28" s="281"/>
      <c r="FOI28" s="281"/>
      <c r="FOJ28" s="281"/>
      <c r="FOK28" s="281"/>
      <c r="FOL28" s="281"/>
      <c r="FOM28" s="281"/>
      <c r="FON28" s="281"/>
      <c r="FOO28" s="281"/>
      <c r="FOP28" s="281"/>
      <c r="FOQ28" s="281"/>
      <c r="FOR28" s="281"/>
      <c r="FOS28" s="281"/>
      <c r="FOT28" s="281"/>
      <c r="FOU28" s="281"/>
      <c r="FOV28" s="281"/>
      <c r="FOW28" s="281"/>
      <c r="FOX28" s="281"/>
      <c r="FOY28" s="281"/>
      <c r="FOZ28" s="281"/>
      <c r="FPA28" s="281"/>
      <c r="FPB28" s="281"/>
      <c r="FPC28" s="281"/>
      <c r="FPD28" s="281"/>
      <c r="FPE28" s="281"/>
      <c r="FPF28" s="281"/>
      <c r="FPG28" s="281"/>
      <c r="FPH28" s="281"/>
      <c r="FPI28" s="281"/>
      <c r="FPJ28" s="281"/>
      <c r="FPK28" s="281"/>
      <c r="FPL28" s="281"/>
      <c r="FPM28" s="281"/>
      <c r="FPN28" s="281"/>
      <c r="FPO28" s="281"/>
      <c r="FPP28" s="281"/>
      <c r="FPQ28" s="281"/>
      <c r="FPR28" s="281"/>
      <c r="FPS28" s="281"/>
      <c r="FPT28" s="281"/>
      <c r="FPU28" s="281"/>
      <c r="FPV28" s="281"/>
      <c r="FPW28" s="281"/>
      <c r="FPX28" s="281"/>
      <c r="FPY28" s="281"/>
      <c r="FPZ28" s="281"/>
      <c r="FQA28" s="281"/>
      <c r="FQB28" s="281"/>
      <c r="FQC28" s="281"/>
      <c r="FQD28" s="281"/>
      <c r="FQE28" s="281"/>
      <c r="FQF28" s="281"/>
      <c r="FQG28" s="281"/>
      <c r="FQH28" s="281"/>
      <c r="FQI28" s="281"/>
      <c r="FQJ28" s="281"/>
      <c r="FQK28" s="281"/>
      <c r="FQL28" s="281"/>
      <c r="FQM28" s="281"/>
      <c r="FQN28" s="281"/>
      <c r="FQO28" s="281"/>
      <c r="FQP28" s="281"/>
      <c r="FQQ28" s="281"/>
      <c r="FQR28" s="281"/>
      <c r="FQS28" s="281"/>
      <c r="FQT28" s="281"/>
      <c r="FQU28" s="281"/>
      <c r="FQV28" s="281"/>
      <c r="FQW28" s="281"/>
      <c r="FQX28" s="281"/>
      <c r="FQY28" s="281"/>
      <c r="FQZ28" s="281"/>
      <c r="FRA28" s="281"/>
      <c r="FRB28" s="281"/>
      <c r="FRC28" s="281"/>
      <c r="FRD28" s="281"/>
      <c r="FRE28" s="281"/>
      <c r="FRF28" s="281"/>
      <c r="FRG28" s="281"/>
      <c r="FRH28" s="281"/>
      <c r="FRI28" s="281"/>
      <c r="FRJ28" s="281"/>
      <c r="FRK28" s="281"/>
      <c r="FRL28" s="281"/>
      <c r="FRM28" s="281"/>
      <c r="FRN28" s="281"/>
      <c r="FRO28" s="281"/>
      <c r="FRP28" s="281"/>
      <c r="FRQ28" s="281"/>
      <c r="FRR28" s="281"/>
      <c r="FRS28" s="281"/>
      <c r="FRT28" s="281"/>
      <c r="FRU28" s="281"/>
      <c r="FRV28" s="281"/>
      <c r="FRW28" s="281"/>
      <c r="FRX28" s="281"/>
      <c r="FRY28" s="281"/>
      <c r="FRZ28" s="281"/>
      <c r="FSA28" s="281"/>
      <c r="FSB28" s="281"/>
      <c r="FSC28" s="281"/>
      <c r="FSD28" s="281"/>
      <c r="FSE28" s="281"/>
      <c r="FSF28" s="281"/>
      <c r="FSG28" s="281"/>
      <c r="FSH28" s="281"/>
      <c r="FSI28" s="281"/>
      <c r="FSJ28" s="281"/>
      <c r="FSK28" s="281"/>
      <c r="FSL28" s="281"/>
      <c r="FSM28" s="281"/>
      <c r="FSN28" s="281"/>
      <c r="FSO28" s="281"/>
      <c r="FSP28" s="281"/>
      <c r="FSQ28" s="281"/>
      <c r="FSR28" s="281"/>
      <c r="FSS28" s="281"/>
      <c r="FST28" s="281"/>
      <c r="FSU28" s="281"/>
      <c r="FSV28" s="281"/>
      <c r="FSW28" s="281"/>
      <c r="FSX28" s="281"/>
      <c r="FSY28" s="281"/>
      <c r="FSZ28" s="281"/>
      <c r="FTA28" s="281"/>
      <c r="FTB28" s="281"/>
      <c r="FTC28" s="281"/>
      <c r="FTD28" s="281"/>
      <c r="FTE28" s="281"/>
      <c r="FTF28" s="281"/>
      <c r="FTG28" s="281"/>
      <c r="FTH28" s="281"/>
      <c r="FTI28" s="281"/>
      <c r="FTJ28" s="281"/>
      <c r="FTK28" s="281"/>
      <c r="FTL28" s="281"/>
      <c r="FTM28" s="281"/>
      <c r="FTN28" s="281"/>
      <c r="FTO28" s="281"/>
      <c r="FTP28" s="281"/>
      <c r="FTQ28" s="281"/>
      <c r="FTR28" s="281"/>
      <c r="FTS28" s="281"/>
      <c r="FTT28" s="281"/>
      <c r="FTU28" s="281"/>
      <c r="FTV28" s="281"/>
      <c r="FTW28" s="281"/>
      <c r="FTX28" s="281"/>
      <c r="FTY28" s="281"/>
      <c r="FTZ28" s="281"/>
      <c r="FUA28" s="281"/>
      <c r="FUB28" s="281"/>
      <c r="FUC28" s="281"/>
      <c r="FUD28" s="281"/>
      <c r="FUE28" s="281"/>
      <c r="FUF28" s="281"/>
      <c r="FUG28" s="281"/>
      <c r="FUH28" s="281"/>
      <c r="FUI28" s="281"/>
      <c r="FUJ28" s="281"/>
      <c r="FUK28" s="281"/>
      <c r="FUL28" s="281"/>
      <c r="FUM28" s="281"/>
      <c r="FUN28" s="281"/>
      <c r="FUO28" s="281"/>
      <c r="FUP28" s="281"/>
      <c r="FUQ28" s="281"/>
      <c r="FUR28" s="281"/>
      <c r="FUS28" s="281"/>
      <c r="FUT28" s="281"/>
      <c r="FUU28" s="281"/>
      <c r="FUV28" s="281"/>
      <c r="FUW28" s="281"/>
      <c r="FUX28" s="281"/>
      <c r="FUY28" s="281"/>
      <c r="FUZ28" s="281"/>
      <c r="FVA28" s="281"/>
      <c r="FVB28" s="281"/>
      <c r="FVC28" s="281"/>
      <c r="FVD28" s="281"/>
      <c r="FVE28" s="281"/>
      <c r="FVF28" s="281"/>
      <c r="FVG28" s="281"/>
      <c r="FVH28" s="281"/>
      <c r="FVI28" s="281"/>
      <c r="FVJ28" s="281"/>
      <c r="FVK28" s="281"/>
      <c r="FVL28" s="281"/>
      <c r="FVM28" s="281"/>
      <c r="FVN28" s="281"/>
      <c r="FVO28" s="281"/>
      <c r="FVP28" s="281"/>
      <c r="FVQ28" s="281"/>
      <c r="FVR28" s="281"/>
      <c r="FVS28" s="281"/>
      <c r="FVT28" s="281"/>
      <c r="FVU28" s="281"/>
      <c r="FVV28" s="281"/>
      <c r="FVW28" s="281"/>
      <c r="FVX28" s="281"/>
      <c r="FVY28" s="281"/>
      <c r="FVZ28" s="281"/>
      <c r="FWA28" s="281"/>
      <c r="FWB28" s="281"/>
      <c r="FWC28" s="281"/>
      <c r="FWD28" s="281"/>
      <c r="FWE28" s="281"/>
      <c r="FWF28" s="281"/>
      <c r="FWG28" s="281"/>
      <c r="FWH28" s="281"/>
      <c r="FWI28" s="281"/>
      <c r="FWJ28" s="281"/>
      <c r="FWK28" s="281"/>
      <c r="FWL28" s="281"/>
      <c r="FWM28" s="281"/>
      <c r="FWN28" s="281"/>
      <c r="FWO28" s="281"/>
      <c r="FWP28" s="281"/>
      <c r="FWQ28" s="281"/>
      <c r="FWR28" s="281"/>
      <c r="FWS28" s="281"/>
      <c r="FWT28" s="281"/>
      <c r="FWU28" s="281"/>
      <c r="FWV28" s="281"/>
      <c r="FWW28" s="281"/>
      <c r="FWX28" s="281"/>
      <c r="FWY28" s="281"/>
      <c r="FWZ28" s="281"/>
      <c r="FXA28" s="281"/>
      <c r="FXB28" s="281"/>
      <c r="FXC28" s="281"/>
      <c r="FXD28" s="281"/>
      <c r="FXE28" s="281"/>
      <c r="FXF28" s="281"/>
      <c r="FXG28" s="281"/>
      <c r="FXH28" s="281"/>
      <c r="FXI28" s="281"/>
      <c r="FXJ28" s="281"/>
      <c r="FXK28" s="281"/>
      <c r="FXL28" s="281"/>
      <c r="FXM28" s="281"/>
      <c r="FXN28" s="281"/>
      <c r="FXO28" s="281"/>
      <c r="FXP28" s="281"/>
      <c r="FXQ28" s="281"/>
      <c r="FXR28" s="281"/>
      <c r="FXS28" s="281"/>
      <c r="FXT28" s="281"/>
      <c r="FXU28" s="281"/>
      <c r="FXV28" s="281"/>
      <c r="FXW28" s="281"/>
      <c r="FXX28" s="281"/>
      <c r="FXY28" s="281"/>
      <c r="FXZ28" s="281"/>
      <c r="FYA28" s="281"/>
      <c r="FYB28" s="281"/>
      <c r="FYC28" s="281"/>
      <c r="FYD28" s="281"/>
      <c r="FYE28" s="281"/>
      <c r="FYF28" s="281"/>
      <c r="FYG28" s="281"/>
      <c r="FYH28" s="281"/>
      <c r="FYI28" s="281"/>
      <c r="FYJ28" s="281"/>
      <c r="FYK28" s="281"/>
      <c r="FYL28" s="281"/>
      <c r="FYM28" s="281"/>
      <c r="FYN28" s="281"/>
      <c r="FYO28" s="281"/>
      <c r="FYP28" s="281"/>
      <c r="FYQ28" s="281"/>
      <c r="FYR28" s="281"/>
      <c r="FYS28" s="281"/>
      <c r="FYT28" s="281"/>
      <c r="FYU28" s="281"/>
      <c r="FYV28" s="281"/>
      <c r="FYW28" s="281"/>
      <c r="FYX28" s="281"/>
      <c r="FYY28" s="281"/>
      <c r="FYZ28" s="281"/>
      <c r="FZA28" s="281"/>
      <c r="FZB28" s="281"/>
      <c r="FZC28" s="281"/>
      <c r="FZD28" s="281"/>
      <c r="FZE28" s="281"/>
      <c r="FZF28" s="281"/>
      <c r="FZG28" s="281"/>
      <c r="FZH28" s="281"/>
      <c r="FZI28" s="281"/>
      <c r="FZJ28" s="281"/>
      <c r="FZK28" s="281"/>
      <c r="FZL28" s="281"/>
      <c r="FZM28" s="281"/>
      <c r="FZN28" s="281"/>
      <c r="FZO28" s="281"/>
      <c r="FZP28" s="281"/>
      <c r="FZQ28" s="281"/>
      <c r="FZR28" s="281"/>
      <c r="FZS28" s="281"/>
      <c r="FZT28" s="281"/>
      <c r="FZU28" s="281"/>
      <c r="FZV28" s="281"/>
      <c r="FZW28" s="281"/>
      <c r="FZX28" s="281"/>
      <c r="FZY28" s="281"/>
      <c r="FZZ28" s="281"/>
      <c r="GAA28" s="281"/>
      <c r="GAB28" s="281"/>
      <c r="GAC28" s="281"/>
      <c r="GAD28" s="281"/>
      <c r="GAE28" s="281"/>
      <c r="GAF28" s="281"/>
      <c r="GAG28" s="281"/>
      <c r="GAH28" s="281"/>
      <c r="GAI28" s="281"/>
      <c r="GAJ28" s="281"/>
      <c r="GAK28" s="281"/>
      <c r="GAL28" s="281"/>
      <c r="GAM28" s="281"/>
      <c r="GAN28" s="281"/>
      <c r="GAO28" s="281"/>
      <c r="GAP28" s="281"/>
      <c r="GAQ28" s="281"/>
      <c r="GAR28" s="281"/>
      <c r="GAS28" s="281"/>
      <c r="GAT28" s="281"/>
      <c r="GAU28" s="281"/>
      <c r="GAV28" s="281"/>
      <c r="GAW28" s="281"/>
      <c r="GAX28" s="281"/>
      <c r="GAY28" s="281"/>
      <c r="GAZ28" s="281"/>
      <c r="GBA28" s="281"/>
      <c r="GBB28" s="281"/>
      <c r="GBC28" s="281"/>
      <c r="GBD28" s="281"/>
      <c r="GBE28" s="281"/>
      <c r="GBF28" s="281"/>
      <c r="GBG28" s="281"/>
      <c r="GBH28" s="281"/>
      <c r="GBI28" s="281"/>
      <c r="GBJ28" s="281"/>
      <c r="GBK28" s="281"/>
      <c r="GBL28" s="281"/>
      <c r="GBM28" s="281"/>
      <c r="GBN28" s="281"/>
      <c r="GBO28" s="281"/>
      <c r="GBP28" s="281"/>
      <c r="GBQ28" s="281"/>
      <c r="GBR28" s="281"/>
      <c r="GBS28" s="281"/>
      <c r="GBT28" s="281"/>
      <c r="GBU28" s="281"/>
      <c r="GBV28" s="281"/>
      <c r="GBW28" s="281"/>
      <c r="GBX28" s="281"/>
      <c r="GBY28" s="281"/>
      <c r="GBZ28" s="281"/>
      <c r="GCA28" s="281"/>
      <c r="GCB28" s="281"/>
      <c r="GCC28" s="281"/>
      <c r="GCD28" s="281"/>
      <c r="GCE28" s="281"/>
      <c r="GCF28" s="281"/>
      <c r="GCG28" s="281"/>
      <c r="GCH28" s="281"/>
      <c r="GCI28" s="281"/>
      <c r="GCJ28" s="281"/>
      <c r="GCK28" s="281"/>
      <c r="GCL28" s="281"/>
      <c r="GCM28" s="281"/>
      <c r="GCN28" s="281"/>
      <c r="GCO28" s="281"/>
      <c r="GCP28" s="281"/>
      <c r="GCQ28" s="281"/>
      <c r="GCR28" s="281"/>
      <c r="GCS28" s="281"/>
      <c r="GCT28" s="281"/>
      <c r="GCU28" s="281"/>
      <c r="GCV28" s="281"/>
      <c r="GCW28" s="281"/>
      <c r="GCX28" s="281"/>
      <c r="GCY28" s="281"/>
      <c r="GCZ28" s="281"/>
      <c r="GDA28" s="281"/>
      <c r="GDB28" s="281"/>
      <c r="GDC28" s="281"/>
      <c r="GDD28" s="281"/>
      <c r="GDE28" s="281"/>
      <c r="GDF28" s="281"/>
      <c r="GDG28" s="281"/>
      <c r="GDH28" s="281"/>
      <c r="GDI28" s="281"/>
      <c r="GDJ28" s="281"/>
      <c r="GDK28" s="281"/>
      <c r="GDL28" s="281"/>
      <c r="GDM28" s="281"/>
      <c r="GDN28" s="281"/>
      <c r="GDO28" s="281"/>
      <c r="GDP28" s="281"/>
      <c r="GDQ28" s="281"/>
      <c r="GDR28" s="281"/>
      <c r="GDS28" s="281"/>
      <c r="GDT28" s="281"/>
      <c r="GDU28" s="281"/>
      <c r="GDV28" s="281"/>
      <c r="GDW28" s="281"/>
      <c r="GDX28" s="281"/>
      <c r="GDY28" s="281"/>
      <c r="GDZ28" s="281"/>
      <c r="GEA28" s="281"/>
      <c r="GEB28" s="281"/>
      <c r="GEC28" s="281"/>
      <c r="GED28" s="281"/>
      <c r="GEE28" s="281"/>
      <c r="GEF28" s="281"/>
      <c r="GEG28" s="281"/>
      <c r="GEH28" s="281"/>
      <c r="GEI28" s="281"/>
      <c r="GEJ28" s="281"/>
      <c r="GEK28" s="281"/>
      <c r="GEL28" s="281"/>
      <c r="GEM28" s="281"/>
      <c r="GEN28" s="281"/>
      <c r="GEO28" s="281"/>
      <c r="GEP28" s="281"/>
      <c r="GEQ28" s="281"/>
      <c r="GER28" s="281"/>
      <c r="GES28" s="281"/>
      <c r="GET28" s="281"/>
      <c r="GEU28" s="281"/>
      <c r="GEV28" s="281"/>
      <c r="GEW28" s="281"/>
      <c r="GEX28" s="281"/>
      <c r="GEY28" s="281"/>
      <c r="GEZ28" s="281"/>
      <c r="GFA28" s="281"/>
      <c r="GFB28" s="281"/>
      <c r="GFC28" s="281"/>
      <c r="GFD28" s="281"/>
      <c r="GFE28" s="281"/>
      <c r="GFF28" s="281"/>
      <c r="GFG28" s="281"/>
      <c r="GFH28" s="281"/>
      <c r="GFI28" s="281"/>
      <c r="GFJ28" s="281"/>
      <c r="GFK28" s="281"/>
      <c r="GFL28" s="281"/>
      <c r="GFM28" s="281"/>
      <c r="GFN28" s="281"/>
      <c r="GFO28" s="281"/>
      <c r="GFP28" s="281"/>
      <c r="GFQ28" s="281"/>
      <c r="GFR28" s="281"/>
      <c r="GFS28" s="281"/>
      <c r="GFT28" s="281"/>
      <c r="GFU28" s="281"/>
      <c r="GFV28" s="281"/>
      <c r="GFW28" s="281"/>
      <c r="GFX28" s="281"/>
      <c r="GFY28" s="281"/>
      <c r="GFZ28" s="281"/>
      <c r="GGA28" s="281"/>
      <c r="GGB28" s="281"/>
      <c r="GGC28" s="281"/>
      <c r="GGD28" s="281"/>
      <c r="GGE28" s="281"/>
      <c r="GGF28" s="281"/>
      <c r="GGG28" s="281"/>
      <c r="GGH28" s="281"/>
      <c r="GGI28" s="281"/>
      <c r="GGJ28" s="281"/>
      <c r="GGK28" s="281"/>
      <c r="GGL28" s="281"/>
      <c r="GGM28" s="281"/>
      <c r="GGN28" s="281"/>
      <c r="GGO28" s="281"/>
      <c r="GGP28" s="281"/>
      <c r="GGQ28" s="281"/>
      <c r="GGR28" s="281"/>
      <c r="GGS28" s="281"/>
      <c r="GGT28" s="281"/>
      <c r="GGU28" s="281"/>
      <c r="GGV28" s="281"/>
      <c r="GGW28" s="281"/>
      <c r="GGX28" s="281"/>
      <c r="GGY28" s="281"/>
      <c r="GGZ28" s="281"/>
      <c r="GHA28" s="281"/>
      <c r="GHB28" s="281"/>
      <c r="GHC28" s="281"/>
      <c r="GHD28" s="281"/>
      <c r="GHE28" s="281"/>
      <c r="GHF28" s="281"/>
      <c r="GHG28" s="281"/>
      <c r="GHH28" s="281"/>
      <c r="GHI28" s="281"/>
      <c r="GHJ28" s="281"/>
      <c r="GHK28" s="281"/>
      <c r="GHL28" s="281"/>
      <c r="GHM28" s="281"/>
      <c r="GHN28" s="281"/>
      <c r="GHO28" s="281"/>
      <c r="GHP28" s="281"/>
      <c r="GHQ28" s="281"/>
      <c r="GHR28" s="281"/>
      <c r="GHS28" s="281"/>
      <c r="GHT28" s="281"/>
      <c r="GHU28" s="281"/>
      <c r="GHV28" s="281"/>
      <c r="GHW28" s="281"/>
      <c r="GHX28" s="281"/>
      <c r="GHY28" s="281"/>
      <c r="GHZ28" s="281"/>
      <c r="GIA28" s="281"/>
      <c r="GIB28" s="281"/>
      <c r="GIC28" s="281"/>
      <c r="GID28" s="281"/>
      <c r="GIE28" s="281"/>
      <c r="GIF28" s="281"/>
      <c r="GIG28" s="281"/>
      <c r="GIH28" s="281"/>
      <c r="GII28" s="281"/>
      <c r="GIJ28" s="281"/>
      <c r="GIK28" s="281"/>
      <c r="GIL28" s="281"/>
      <c r="GIM28" s="281"/>
      <c r="GIN28" s="281"/>
      <c r="GIO28" s="281"/>
      <c r="GIP28" s="281"/>
      <c r="GIQ28" s="281"/>
      <c r="GIR28" s="281"/>
      <c r="GIS28" s="281"/>
      <c r="GIT28" s="281"/>
      <c r="GIU28" s="281"/>
      <c r="GIV28" s="281"/>
      <c r="GIW28" s="281"/>
      <c r="GIX28" s="281"/>
      <c r="GIY28" s="281"/>
      <c r="GIZ28" s="281"/>
      <c r="GJA28" s="281"/>
      <c r="GJB28" s="281"/>
      <c r="GJC28" s="281"/>
      <c r="GJD28" s="281"/>
      <c r="GJE28" s="281"/>
      <c r="GJF28" s="281"/>
      <c r="GJG28" s="281"/>
      <c r="GJH28" s="281"/>
      <c r="GJI28" s="281"/>
      <c r="GJJ28" s="281"/>
      <c r="GJK28" s="281"/>
      <c r="GJL28" s="281"/>
      <c r="GJM28" s="281"/>
      <c r="GJN28" s="281"/>
      <c r="GJO28" s="281"/>
      <c r="GJP28" s="281"/>
      <c r="GJQ28" s="281"/>
      <c r="GJR28" s="281"/>
      <c r="GJS28" s="281"/>
      <c r="GJT28" s="281"/>
      <c r="GJU28" s="281"/>
      <c r="GJV28" s="281"/>
      <c r="GJW28" s="281"/>
      <c r="GJX28" s="281"/>
      <c r="GJY28" s="281"/>
      <c r="GJZ28" s="281"/>
      <c r="GKA28" s="281"/>
      <c r="GKB28" s="281"/>
      <c r="GKC28" s="281"/>
      <c r="GKD28" s="281"/>
      <c r="GKE28" s="281"/>
      <c r="GKF28" s="281"/>
      <c r="GKG28" s="281"/>
      <c r="GKH28" s="281"/>
      <c r="GKI28" s="281"/>
      <c r="GKJ28" s="281"/>
      <c r="GKK28" s="281"/>
      <c r="GKL28" s="281"/>
      <c r="GKM28" s="281"/>
      <c r="GKN28" s="281"/>
      <c r="GKO28" s="281"/>
      <c r="GKP28" s="281"/>
      <c r="GKQ28" s="281"/>
      <c r="GKR28" s="281"/>
      <c r="GKS28" s="281"/>
      <c r="GKT28" s="281"/>
      <c r="GKU28" s="281"/>
      <c r="GKV28" s="281"/>
      <c r="GKW28" s="281"/>
      <c r="GKX28" s="281"/>
      <c r="GKY28" s="281"/>
      <c r="GKZ28" s="281"/>
      <c r="GLA28" s="281"/>
      <c r="GLB28" s="281"/>
      <c r="GLC28" s="281"/>
      <c r="GLD28" s="281"/>
      <c r="GLE28" s="281"/>
      <c r="GLF28" s="281"/>
      <c r="GLG28" s="281"/>
      <c r="GLH28" s="281"/>
      <c r="GLI28" s="281"/>
      <c r="GLJ28" s="281"/>
      <c r="GLK28" s="281"/>
      <c r="GLL28" s="281"/>
      <c r="GLM28" s="281"/>
      <c r="GLN28" s="281"/>
      <c r="GLO28" s="281"/>
      <c r="GLP28" s="281"/>
      <c r="GLQ28" s="281"/>
      <c r="GLR28" s="281"/>
      <c r="GLS28" s="281"/>
      <c r="GLT28" s="281"/>
      <c r="GLU28" s="281"/>
      <c r="GLV28" s="281"/>
      <c r="GLW28" s="281"/>
      <c r="GLX28" s="281"/>
      <c r="GLY28" s="281"/>
      <c r="GLZ28" s="281"/>
      <c r="GMA28" s="281"/>
      <c r="GMB28" s="281"/>
      <c r="GMC28" s="281"/>
      <c r="GMD28" s="281"/>
      <c r="GME28" s="281"/>
      <c r="GMF28" s="281"/>
      <c r="GMG28" s="281"/>
      <c r="GMH28" s="281"/>
      <c r="GMI28" s="281"/>
      <c r="GMJ28" s="281"/>
      <c r="GMK28" s="281"/>
      <c r="GML28" s="281"/>
      <c r="GMM28" s="281"/>
      <c r="GMN28" s="281"/>
      <c r="GMO28" s="281"/>
      <c r="GMP28" s="281"/>
      <c r="GMQ28" s="281"/>
      <c r="GMR28" s="281"/>
      <c r="GMS28" s="281"/>
      <c r="GMT28" s="281"/>
      <c r="GMU28" s="281"/>
      <c r="GMV28" s="281"/>
      <c r="GMW28" s="281"/>
      <c r="GMX28" s="281"/>
      <c r="GMY28" s="281"/>
      <c r="GMZ28" s="281"/>
      <c r="GNA28" s="281"/>
      <c r="GNB28" s="281"/>
      <c r="GNC28" s="281"/>
      <c r="GND28" s="281"/>
      <c r="GNE28" s="281"/>
      <c r="GNF28" s="281"/>
      <c r="GNG28" s="281"/>
      <c r="GNH28" s="281"/>
      <c r="GNI28" s="281"/>
      <c r="GNJ28" s="281"/>
      <c r="GNK28" s="281"/>
      <c r="GNL28" s="281"/>
      <c r="GNM28" s="281"/>
      <c r="GNN28" s="281"/>
      <c r="GNO28" s="281"/>
      <c r="GNP28" s="281"/>
      <c r="GNQ28" s="281"/>
      <c r="GNR28" s="281"/>
      <c r="GNS28" s="281"/>
      <c r="GNT28" s="281"/>
      <c r="GNU28" s="281"/>
      <c r="GNV28" s="281"/>
      <c r="GNW28" s="281"/>
      <c r="GNX28" s="281"/>
      <c r="GNY28" s="281"/>
      <c r="GNZ28" s="281"/>
      <c r="GOA28" s="281"/>
      <c r="GOB28" s="281"/>
      <c r="GOC28" s="281"/>
      <c r="GOD28" s="281"/>
      <c r="GOE28" s="281"/>
      <c r="GOF28" s="281"/>
      <c r="GOG28" s="281"/>
      <c r="GOH28" s="281"/>
      <c r="GOI28" s="281"/>
      <c r="GOJ28" s="281"/>
      <c r="GOK28" s="281"/>
      <c r="GOL28" s="281"/>
      <c r="GOM28" s="281"/>
      <c r="GON28" s="281"/>
      <c r="GOO28" s="281"/>
      <c r="GOP28" s="281"/>
      <c r="GOQ28" s="281"/>
      <c r="GOR28" s="281"/>
      <c r="GOS28" s="281"/>
      <c r="GOT28" s="281"/>
      <c r="GOU28" s="281"/>
      <c r="GOV28" s="281"/>
      <c r="GOW28" s="281"/>
      <c r="GOX28" s="281"/>
      <c r="GOY28" s="281"/>
      <c r="GOZ28" s="281"/>
      <c r="GPA28" s="281"/>
      <c r="GPB28" s="281"/>
      <c r="GPC28" s="281"/>
      <c r="GPD28" s="281"/>
      <c r="GPE28" s="281"/>
      <c r="GPF28" s="281"/>
      <c r="GPG28" s="281"/>
      <c r="GPH28" s="281"/>
      <c r="GPI28" s="281"/>
      <c r="GPJ28" s="281"/>
      <c r="GPK28" s="281"/>
      <c r="GPL28" s="281"/>
      <c r="GPM28" s="281"/>
      <c r="GPN28" s="281"/>
      <c r="GPO28" s="281"/>
      <c r="GPP28" s="281"/>
      <c r="GPQ28" s="281"/>
      <c r="GPR28" s="281"/>
      <c r="GPS28" s="281"/>
      <c r="GPT28" s="281"/>
      <c r="GPU28" s="281"/>
      <c r="GPV28" s="281"/>
      <c r="GPW28" s="281"/>
      <c r="GPX28" s="281"/>
      <c r="GPY28" s="281"/>
      <c r="GPZ28" s="281"/>
      <c r="GQA28" s="281"/>
      <c r="GQB28" s="281"/>
      <c r="GQC28" s="281"/>
      <c r="GQD28" s="281"/>
      <c r="GQE28" s="281"/>
      <c r="GQF28" s="281"/>
      <c r="GQG28" s="281"/>
      <c r="GQH28" s="281"/>
      <c r="GQI28" s="281"/>
      <c r="GQJ28" s="281"/>
      <c r="GQK28" s="281"/>
      <c r="GQL28" s="281"/>
      <c r="GQM28" s="281"/>
      <c r="GQN28" s="281"/>
      <c r="GQO28" s="281"/>
      <c r="GQP28" s="281"/>
      <c r="GQQ28" s="281"/>
      <c r="GQR28" s="281"/>
      <c r="GQS28" s="281"/>
      <c r="GQT28" s="281"/>
      <c r="GQU28" s="281"/>
      <c r="GQV28" s="281"/>
      <c r="GQW28" s="281"/>
      <c r="GQX28" s="281"/>
      <c r="GQY28" s="281"/>
      <c r="GQZ28" s="281"/>
      <c r="GRA28" s="281"/>
      <c r="GRB28" s="281"/>
      <c r="GRC28" s="281"/>
      <c r="GRD28" s="281"/>
      <c r="GRE28" s="281"/>
      <c r="GRF28" s="281"/>
      <c r="GRG28" s="281"/>
      <c r="GRH28" s="281"/>
      <c r="GRI28" s="281"/>
      <c r="GRJ28" s="281"/>
      <c r="GRK28" s="281"/>
      <c r="GRL28" s="281"/>
      <c r="GRM28" s="281"/>
      <c r="GRN28" s="281"/>
      <c r="GRO28" s="281"/>
      <c r="GRP28" s="281"/>
      <c r="GRQ28" s="281"/>
      <c r="GRR28" s="281"/>
      <c r="GRS28" s="281"/>
      <c r="GRT28" s="281"/>
      <c r="GRU28" s="281"/>
      <c r="GRV28" s="281"/>
      <c r="GRW28" s="281"/>
      <c r="GRX28" s="281"/>
      <c r="GRY28" s="281"/>
      <c r="GRZ28" s="281"/>
      <c r="GSA28" s="281"/>
      <c r="GSB28" s="281"/>
      <c r="GSC28" s="281"/>
      <c r="GSD28" s="281"/>
      <c r="GSE28" s="281"/>
      <c r="GSF28" s="281"/>
      <c r="GSG28" s="281"/>
      <c r="GSH28" s="281"/>
      <c r="GSI28" s="281"/>
      <c r="GSJ28" s="281"/>
      <c r="GSK28" s="281"/>
      <c r="GSL28" s="281"/>
      <c r="GSM28" s="281"/>
      <c r="GSN28" s="281"/>
      <c r="GSO28" s="281"/>
      <c r="GSP28" s="281"/>
      <c r="GSQ28" s="281"/>
      <c r="GSR28" s="281"/>
      <c r="GSS28" s="281"/>
      <c r="GST28" s="281"/>
      <c r="GSU28" s="281"/>
      <c r="GSV28" s="281"/>
      <c r="GSW28" s="281"/>
      <c r="GSX28" s="281"/>
      <c r="GSY28" s="281"/>
      <c r="GSZ28" s="281"/>
      <c r="GTA28" s="281"/>
      <c r="GTB28" s="281"/>
      <c r="GTC28" s="281"/>
      <c r="GTD28" s="281"/>
      <c r="GTE28" s="281"/>
      <c r="GTF28" s="281"/>
      <c r="GTG28" s="281"/>
      <c r="GTH28" s="281"/>
      <c r="GTI28" s="281"/>
      <c r="GTJ28" s="281"/>
      <c r="GTK28" s="281"/>
      <c r="GTL28" s="281"/>
      <c r="GTM28" s="281"/>
      <c r="GTN28" s="281"/>
      <c r="GTO28" s="281"/>
      <c r="GTP28" s="281"/>
      <c r="GTQ28" s="281"/>
      <c r="GTR28" s="281"/>
      <c r="GTS28" s="281"/>
      <c r="GTT28" s="281"/>
      <c r="GTU28" s="281"/>
      <c r="GTV28" s="281"/>
      <c r="GTW28" s="281"/>
      <c r="GTX28" s="281"/>
      <c r="GTY28" s="281"/>
      <c r="GTZ28" s="281"/>
      <c r="GUA28" s="281"/>
      <c r="GUB28" s="281"/>
      <c r="GUC28" s="281"/>
      <c r="GUD28" s="281"/>
      <c r="GUE28" s="281"/>
      <c r="GUF28" s="281"/>
      <c r="GUG28" s="281"/>
      <c r="GUH28" s="281"/>
      <c r="GUI28" s="281"/>
      <c r="GUJ28" s="281"/>
      <c r="GUK28" s="281"/>
      <c r="GUL28" s="281"/>
      <c r="GUM28" s="281"/>
      <c r="GUN28" s="281"/>
      <c r="GUO28" s="281"/>
      <c r="GUP28" s="281"/>
      <c r="GUQ28" s="281"/>
      <c r="GUR28" s="281"/>
      <c r="GUS28" s="281"/>
      <c r="GUT28" s="281"/>
      <c r="GUU28" s="281"/>
      <c r="GUV28" s="281"/>
      <c r="GUW28" s="281"/>
      <c r="GUX28" s="281"/>
      <c r="GUY28" s="281"/>
      <c r="GUZ28" s="281"/>
      <c r="GVA28" s="281"/>
      <c r="GVB28" s="281"/>
      <c r="GVC28" s="281"/>
      <c r="GVD28" s="281"/>
      <c r="GVE28" s="281"/>
      <c r="GVF28" s="281"/>
      <c r="GVG28" s="281"/>
      <c r="GVH28" s="281"/>
      <c r="GVI28" s="281"/>
      <c r="GVJ28" s="281"/>
      <c r="GVK28" s="281"/>
      <c r="GVL28" s="281"/>
      <c r="GVM28" s="281"/>
      <c r="GVN28" s="281"/>
      <c r="GVO28" s="281"/>
      <c r="GVP28" s="281"/>
      <c r="GVQ28" s="281"/>
      <c r="GVR28" s="281"/>
      <c r="GVS28" s="281"/>
      <c r="GVT28" s="281"/>
      <c r="GVU28" s="281"/>
      <c r="GVV28" s="281"/>
      <c r="GVW28" s="281"/>
      <c r="GVX28" s="281"/>
      <c r="GVY28" s="281"/>
      <c r="GVZ28" s="281"/>
      <c r="GWA28" s="281"/>
      <c r="GWB28" s="281"/>
      <c r="GWC28" s="281"/>
      <c r="GWD28" s="281"/>
      <c r="GWE28" s="281"/>
      <c r="GWF28" s="281"/>
      <c r="GWG28" s="281"/>
      <c r="GWH28" s="281"/>
      <c r="GWI28" s="281"/>
      <c r="GWJ28" s="281"/>
      <c r="GWK28" s="281"/>
      <c r="GWL28" s="281"/>
      <c r="GWM28" s="281"/>
      <c r="GWN28" s="281"/>
      <c r="GWO28" s="281"/>
      <c r="GWP28" s="281"/>
      <c r="GWQ28" s="281"/>
      <c r="GWR28" s="281"/>
      <c r="GWS28" s="281"/>
      <c r="GWT28" s="281"/>
      <c r="GWU28" s="281"/>
      <c r="GWV28" s="281"/>
      <c r="GWW28" s="281"/>
      <c r="GWX28" s="281"/>
      <c r="GWY28" s="281"/>
      <c r="GWZ28" s="281"/>
      <c r="GXA28" s="281"/>
      <c r="GXB28" s="281"/>
      <c r="GXC28" s="281"/>
      <c r="GXD28" s="281"/>
      <c r="GXE28" s="281"/>
      <c r="GXF28" s="281"/>
      <c r="GXG28" s="281"/>
      <c r="GXH28" s="281"/>
      <c r="GXI28" s="281"/>
      <c r="GXJ28" s="281"/>
      <c r="GXK28" s="281"/>
      <c r="GXL28" s="281"/>
      <c r="GXM28" s="281"/>
      <c r="GXN28" s="281"/>
      <c r="GXO28" s="281"/>
      <c r="GXP28" s="281"/>
      <c r="GXQ28" s="281"/>
      <c r="GXR28" s="281"/>
      <c r="GXS28" s="281"/>
      <c r="GXT28" s="281"/>
      <c r="GXU28" s="281"/>
      <c r="GXV28" s="281"/>
      <c r="GXW28" s="281"/>
      <c r="GXX28" s="281"/>
      <c r="GXY28" s="281"/>
      <c r="GXZ28" s="281"/>
      <c r="GYA28" s="281"/>
      <c r="GYB28" s="281"/>
      <c r="GYC28" s="281"/>
      <c r="GYD28" s="281"/>
      <c r="GYE28" s="281"/>
      <c r="GYF28" s="281"/>
      <c r="GYG28" s="281"/>
      <c r="GYH28" s="281"/>
      <c r="GYI28" s="281"/>
      <c r="GYJ28" s="281"/>
      <c r="GYK28" s="281"/>
      <c r="GYL28" s="281"/>
      <c r="GYM28" s="281"/>
      <c r="GYN28" s="281"/>
      <c r="GYO28" s="281"/>
      <c r="GYP28" s="281"/>
      <c r="GYQ28" s="281"/>
      <c r="GYR28" s="281"/>
      <c r="GYS28" s="281"/>
      <c r="GYT28" s="281"/>
      <c r="GYU28" s="281"/>
      <c r="GYV28" s="281"/>
      <c r="GYW28" s="281"/>
      <c r="GYX28" s="281"/>
      <c r="GYY28" s="281"/>
      <c r="GYZ28" s="281"/>
      <c r="GZA28" s="281"/>
      <c r="GZB28" s="281"/>
      <c r="GZC28" s="281"/>
      <c r="GZD28" s="281"/>
      <c r="GZE28" s="281"/>
      <c r="GZF28" s="281"/>
      <c r="GZG28" s="281"/>
      <c r="GZH28" s="281"/>
      <c r="GZI28" s="281"/>
      <c r="GZJ28" s="281"/>
      <c r="GZK28" s="281"/>
      <c r="GZL28" s="281"/>
      <c r="GZM28" s="281"/>
      <c r="GZN28" s="281"/>
      <c r="GZO28" s="281"/>
      <c r="GZP28" s="281"/>
      <c r="GZQ28" s="281"/>
      <c r="GZR28" s="281"/>
      <c r="GZS28" s="281"/>
      <c r="GZT28" s="281"/>
      <c r="GZU28" s="281"/>
      <c r="GZV28" s="281"/>
      <c r="GZW28" s="281"/>
      <c r="GZX28" s="281"/>
      <c r="GZY28" s="281"/>
      <c r="GZZ28" s="281"/>
      <c r="HAA28" s="281"/>
      <c r="HAB28" s="281"/>
      <c r="HAC28" s="281"/>
      <c r="HAD28" s="281"/>
      <c r="HAE28" s="281"/>
      <c r="HAF28" s="281"/>
      <c r="HAG28" s="281"/>
      <c r="HAH28" s="281"/>
      <c r="HAI28" s="281"/>
      <c r="HAJ28" s="281"/>
      <c r="HAK28" s="281"/>
      <c r="HAL28" s="281"/>
      <c r="HAM28" s="281"/>
      <c r="HAN28" s="281"/>
      <c r="HAO28" s="281"/>
      <c r="HAP28" s="281"/>
      <c r="HAQ28" s="281"/>
      <c r="HAR28" s="281"/>
      <c r="HAS28" s="281"/>
      <c r="HAT28" s="281"/>
      <c r="HAU28" s="281"/>
      <c r="HAV28" s="281"/>
      <c r="HAW28" s="281"/>
      <c r="HAX28" s="281"/>
      <c r="HAY28" s="281"/>
      <c r="HAZ28" s="281"/>
      <c r="HBA28" s="281"/>
      <c r="HBB28" s="281"/>
      <c r="HBC28" s="281"/>
      <c r="HBD28" s="281"/>
      <c r="HBE28" s="281"/>
      <c r="HBF28" s="281"/>
      <c r="HBG28" s="281"/>
      <c r="HBH28" s="281"/>
      <c r="HBI28" s="281"/>
      <c r="HBJ28" s="281"/>
      <c r="HBK28" s="281"/>
      <c r="HBL28" s="281"/>
      <c r="HBM28" s="281"/>
      <c r="HBN28" s="281"/>
      <c r="HBO28" s="281"/>
      <c r="HBP28" s="281"/>
      <c r="HBQ28" s="281"/>
      <c r="HBR28" s="281"/>
      <c r="HBS28" s="281"/>
      <c r="HBT28" s="281"/>
      <c r="HBU28" s="281"/>
      <c r="HBV28" s="281"/>
      <c r="HBW28" s="281"/>
      <c r="HBX28" s="281"/>
      <c r="HBY28" s="281"/>
      <c r="HBZ28" s="281"/>
      <c r="HCA28" s="281"/>
      <c r="HCB28" s="281"/>
      <c r="HCC28" s="281"/>
      <c r="HCD28" s="281"/>
      <c r="HCE28" s="281"/>
      <c r="HCF28" s="281"/>
      <c r="HCG28" s="281"/>
      <c r="HCH28" s="281"/>
      <c r="HCI28" s="281"/>
      <c r="HCJ28" s="281"/>
      <c r="HCK28" s="281"/>
      <c r="HCL28" s="281"/>
      <c r="HCM28" s="281"/>
      <c r="HCN28" s="281"/>
      <c r="HCO28" s="281"/>
      <c r="HCP28" s="281"/>
      <c r="HCQ28" s="281"/>
      <c r="HCR28" s="281"/>
      <c r="HCS28" s="281"/>
      <c r="HCT28" s="281"/>
      <c r="HCU28" s="281"/>
      <c r="HCV28" s="281"/>
      <c r="HCW28" s="281"/>
      <c r="HCX28" s="281"/>
      <c r="HCY28" s="281"/>
      <c r="HCZ28" s="281"/>
      <c r="HDA28" s="281"/>
      <c r="HDB28" s="281"/>
      <c r="HDC28" s="281"/>
      <c r="HDD28" s="281"/>
      <c r="HDE28" s="281"/>
      <c r="HDF28" s="281"/>
      <c r="HDG28" s="281"/>
      <c r="HDH28" s="281"/>
      <c r="HDI28" s="281"/>
      <c r="HDJ28" s="281"/>
      <c r="HDK28" s="281"/>
      <c r="HDL28" s="281"/>
      <c r="HDM28" s="281"/>
      <c r="HDN28" s="281"/>
      <c r="HDO28" s="281"/>
      <c r="HDP28" s="281"/>
      <c r="HDQ28" s="281"/>
      <c r="HDR28" s="281"/>
      <c r="HDS28" s="281"/>
      <c r="HDT28" s="281"/>
      <c r="HDU28" s="281"/>
      <c r="HDV28" s="281"/>
      <c r="HDW28" s="281"/>
      <c r="HDX28" s="281"/>
      <c r="HDY28" s="281"/>
      <c r="HDZ28" s="281"/>
      <c r="HEA28" s="281"/>
      <c r="HEB28" s="281"/>
      <c r="HEC28" s="281"/>
      <c r="HED28" s="281"/>
      <c r="HEE28" s="281"/>
      <c r="HEF28" s="281"/>
      <c r="HEG28" s="281"/>
      <c r="HEH28" s="281"/>
      <c r="HEI28" s="281"/>
      <c r="HEJ28" s="281"/>
      <c r="HEK28" s="281"/>
      <c r="HEL28" s="281"/>
      <c r="HEM28" s="281"/>
      <c r="HEN28" s="281"/>
      <c r="HEO28" s="281"/>
      <c r="HEP28" s="281"/>
      <c r="HEQ28" s="281"/>
      <c r="HER28" s="281"/>
      <c r="HES28" s="281"/>
      <c r="HET28" s="281"/>
      <c r="HEU28" s="281"/>
      <c r="HEV28" s="281"/>
      <c r="HEW28" s="281"/>
      <c r="HEX28" s="281"/>
      <c r="HEY28" s="281"/>
      <c r="HEZ28" s="281"/>
      <c r="HFA28" s="281"/>
      <c r="HFB28" s="281"/>
      <c r="HFC28" s="281"/>
      <c r="HFD28" s="281"/>
      <c r="HFE28" s="281"/>
      <c r="HFF28" s="281"/>
      <c r="HFG28" s="281"/>
      <c r="HFH28" s="281"/>
      <c r="HFI28" s="281"/>
      <c r="HFJ28" s="281"/>
      <c r="HFK28" s="281"/>
      <c r="HFL28" s="281"/>
      <c r="HFM28" s="281"/>
      <c r="HFN28" s="281"/>
      <c r="HFO28" s="281"/>
      <c r="HFP28" s="281"/>
      <c r="HFQ28" s="281"/>
      <c r="HFR28" s="281"/>
      <c r="HFS28" s="281"/>
      <c r="HFT28" s="281"/>
      <c r="HFU28" s="281"/>
      <c r="HFV28" s="281"/>
      <c r="HFW28" s="281"/>
      <c r="HFX28" s="281"/>
      <c r="HFY28" s="281"/>
      <c r="HFZ28" s="281"/>
      <c r="HGA28" s="281"/>
      <c r="HGB28" s="281"/>
      <c r="HGC28" s="281"/>
      <c r="HGD28" s="281"/>
      <c r="HGE28" s="281"/>
      <c r="HGF28" s="281"/>
      <c r="HGG28" s="281"/>
      <c r="HGH28" s="281"/>
      <c r="HGI28" s="281"/>
      <c r="HGJ28" s="281"/>
      <c r="HGK28" s="281"/>
      <c r="HGL28" s="281"/>
      <c r="HGM28" s="281"/>
      <c r="HGN28" s="281"/>
      <c r="HGO28" s="281"/>
      <c r="HGP28" s="281"/>
      <c r="HGQ28" s="281"/>
      <c r="HGR28" s="281"/>
      <c r="HGS28" s="281"/>
      <c r="HGT28" s="281"/>
      <c r="HGU28" s="281"/>
      <c r="HGV28" s="281"/>
      <c r="HGW28" s="281"/>
      <c r="HGX28" s="281"/>
      <c r="HGY28" s="281"/>
      <c r="HGZ28" s="281"/>
      <c r="HHA28" s="281"/>
      <c r="HHB28" s="281"/>
      <c r="HHC28" s="281"/>
      <c r="HHD28" s="281"/>
      <c r="HHE28" s="281"/>
      <c r="HHF28" s="281"/>
      <c r="HHG28" s="281"/>
      <c r="HHH28" s="281"/>
      <c r="HHI28" s="281"/>
      <c r="HHJ28" s="281"/>
      <c r="HHK28" s="281"/>
      <c r="HHL28" s="281"/>
      <c r="HHM28" s="281"/>
      <c r="HHN28" s="281"/>
      <c r="HHO28" s="281"/>
      <c r="HHP28" s="281"/>
      <c r="HHQ28" s="281"/>
      <c r="HHR28" s="281"/>
      <c r="HHS28" s="281"/>
      <c r="HHT28" s="281"/>
      <c r="HHU28" s="281"/>
      <c r="HHV28" s="281"/>
      <c r="HHW28" s="281"/>
      <c r="HHX28" s="281"/>
      <c r="HHY28" s="281"/>
      <c r="HHZ28" s="281"/>
      <c r="HIA28" s="281"/>
      <c r="HIB28" s="281"/>
      <c r="HIC28" s="281"/>
      <c r="HID28" s="281"/>
      <c r="HIE28" s="281"/>
      <c r="HIF28" s="281"/>
      <c r="HIG28" s="281"/>
      <c r="HIH28" s="281"/>
      <c r="HII28" s="281"/>
      <c r="HIJ28" s="281"/>
      <c r="HIK28" s="281"/>
      <c r="HIL28" s="281"/>
      <c r="HIM28" s="281"/>
      <c r="HIN28" s="281"/>
      <c r="HIO28" s="281"/>
      <c r="HIP28" s="281"/>
      <c r="HIQ28" s="281"/>
      <c r="HIR28" s="281"/>
      <c r="HIS28" s="281"/>
      <c r="HIT28" s="281"/>
      <c r="HIU28" s="281"/>
      <c r="HIV28" s="281"/>
      <c r="HIW28" s="281"/>
      <c r="HIX28" s="281"/>
      <c r="HIY28" s="281"/>
      <c r="HIZ28" s="281"/>
      <c r="HJA28" s="281"/>
      <c r="HJB28" s="281"/>
      <c r="HJC28" s="281"/>
      <c r="HJD28" s="281"/>
      <c r="HJE28" s="281"/>
      <c r="HJF28" s="281"/>
      <c r="HJG28" s="281"/>
      <c r="HJH28" s="281"/>
      <c r="HJI28" s="281"/>
      <c r="HJJ28" s="281"/>
      <c r="HJK28" s="281"/>
      <c r="HJL28" s="281"/>
      <c r="HJM28" s="281"/>
      <c r="HJN28" s="281"/>
      <c r="HJO28" s="281"/>
      <c r="HJP28" s="281"/>
      <c r="HJQ28" s="281"/>
      <c r="HJR28" s="281"/>
      <c r="HJS28" s="281"/>
      <c r="HJT28" s="281"/>
      <c r="HJU28" s="281"/>
      <c r="HJV28" s="281"/>
      <c r="HJW28" s="281"/>
      <c r="HJX28" s="281"/>
      <c r="HJY28" s="281"/>
      <c r="HJZ28" s="281"/>
      <c r="HKA28" s="281"/>
      <c r="HKB28" s="281"/>
      <c r="HKC28" s="281"/>
      <c r="HKD28" s="281"/>
      <c r="HKE28" s="281"/>
      <c r="HKF28" s="281"/>
      <c r="HKG28" s="281"/>
      <c r="HKH28" s="281"/>
      <c r="HKI28" s="281"/>
      <c r="HKJ28" s="281"/>
      <c r="HKK28" s="281"/>
      <c r="HKL28" s="281"/>
      <c r="HKM28" s="281"/>
      <c r="HKN28" s="281"/>
      <c r="HKO28" s="281"/>
      <c r="HKP28" s="281"/>
      <c r="HKQ28" s="281"/>
      <c r="HKR28" s="281"/>
      <c r="HKS28" s="281"/>
      <c r="HKT28" s="281"/>
      <c r="HKU28" s="281"/>
      <c r="HKV28" s="281"/>
      <c r="HKW28" s="281"/>
      <c r="HKX28" s="281"/>
      <c r="HKY28" s="281"/>
      <c r="HKZ28" s="281"/>
      <c r="HLA28" s="281"/>
      <c r="HLB28" s="281"/>
      <c r="HLC28" s="281"/>
      <c r="HLD28" s="281"/>
      <c r="HLE28" s="281"/>
      <c r="HLF28" s="281"/>
      <c r="HLG28" s="281"/>
      <c r="HLH28" s="281"/>
      <c r="HLI28" s="281"/>
      <c r="HLJ28" s="281"/>
      <c r="HLK28" s="281"/>
      <c r="HLL28" s="281"/>
      <c r="HLM28" s="281"/>
      <c r="HLN28" s="281"/>
      <c r="HLO28" s="281"/>
      <c r="HLP28" s="281"/>
      <c r="HLQ28" s="281"/>
      <c r="HLR28" s="281"/>
      <c r="HLS28" s="281"/>
      <c r="HLT28" s="281"/>
      <c r="HLU28" s="281"/>
      <c r="HLV28" s="281"/>
      <c r="HLW28" s="281"/>
      <c r="HLX28" s="281"/>
      <c r="HLY28" s="281"/>
      <c r="HLZ28" s="281"/>
      <c r="HMA28" s="281"/>
      <c r="HMB28" s="281"/>
      <c r="HMC28" s="281"/>
      <c r="HMD28" s="281"/>
      <c r="HME28" s="281"/>
      <c r="HMF28" s="281"/>
      <c r="HMG28" s="281"/>
      <c r="HMH28" s="281"/>
      <c r="HMI28" s="281"/>
      <c r="HMJ28" s="281"/>
      <c r="HMK28" s="281"/>
      <c r="HML28" s="281"/>
      <c r="HMM28" s="281"/>
      <c r="HMN28" s="281"/>
      <c r="HMO28" s="281"/>
      <c r="HMP28" s="281"/>
      <c r="HMQ28" s="281"/>
      <c r="HMR28" s="281"/>
      <c r="HMS28" s="281"/>
      <c r="HMT28" s="281"/>
      <c r="HMU28" s="281"/>
      <c r="HMV28" s="281"/>
      <c r="HMW28" s="281"/>
      <c r="HMX28" s="281"/>
      <c r="HMY28" s="281"/>
      <c r="HMZ28" s="281"/>
      <c r="HNA28" s="281"/>
      <c r="HNB28" s="281"/>
      <c r="HNC28" s="281"/>
      <c r="HND28" s="281"/>
      <c r="HNE28" s="281"/>
      <c r="HNF28" s="281"/>
      <c r="HNG28" s="281"/>
      <c r="HNH28" s="281"/>
      <c r="HNI28" s="281"/>
      <c r="HNJ28" s="281"/>
      <c r="HNK28" s="281"/>
      <c r="HNL28" s="281"/>
      <c r="HNM28" s="281"/>
      <c r="HNN28" s="281"/>
      <c r="HNO28" s="281"/>
      <c r="HNP28" s="281"/>
      <c r="HNQ28" s="281"/>
      <c r="HNR28" s="281"/>
      <c r="HNS28" s="281"/>
      <c r="HNT28" s="281"/>
      <c r="HNU28" s="281"/>
      <c r="HNV28" s="281"/>
      <c r="HNW28" s="281"/>
      <c r="HNX28" s="281"/>
      <c r="HNY28" s="281"/>
      <c r="HNZ28" s="281"/>
      <c r="HOA28" s="281"/>
      <c r="HOB28" s="281"/>
      <c r="HOC28" s="281"/>
      <c r="HOD28" s="281"/>
      <c r="HOE28" s="281"/>
      <c r="HOF28" s="281"/>
      <c r="HOG28" s="281"/>
      <c r="HOH28" s="281"/>
      <c r="HOI28" s="281"/>
      <c r="HOJ28" s="281"/>
      <c r="HOK28" s="281"/>
      <c r="HOL28" s="281"/>
      <c r="HOM28" s="281"/>
      <c r="HON28" s="281"/>
      <c r="HOO28" s="281"/>
      <c r="HOP28" s="281"/>
      <c r="HOQ28" s="281"/>
      <c r="HOR28" s="281"/>
      <c r="HOS28" s="281"/>
      <c r="HOT28" s="281"/>
      <c r="HOU28" s="281"/>
      <c r="HOV28" s="281"/>
      <c r="HOW28" s="281"/>
      <c r="HOX28" s="281"/>
      <c r="HOY28" s="281"/>
      <c r="HOZ28" s="281"/>
      <c r="HPA28" s="281"/>
      <c r="HPB28" s="281"/>
      <c r="HPC28" s="281"/>
      <c r="HPD28" s="281"/>
      <c r="HPE28" s="281"/>
      <c r="HPF28" s="281"/>
      <c r="HPG28" s="281"/>
      <c r="HPH28" s="281"/>
      <c r="HPI28" s="281"/>
      <c r="HPJ28" s="281"/>
      <c r="HPK28" s="281"/>
      <c r="HPL28" s="281"/>
      <c r="HPM28" s="281"/>
      <c r="HPN28" s="281"/>
      <c r="HPO28" s="281"/>
      <c r="HPP28" s="281"/>
      <c r="HPQ28" s="281"/>
      <c r="HPR28" s="281"/>
      <c r="HPS28" s="281"/>
      <c r="HPT28" s="281"/>
      <c r="HPU28" s="281"/>
      <c r="HPV28" s="281"/>
      <c r="HPW28" s="281"/>
      <c r="HPX28" s="281"/>
      <c r="HPY28" s="281"/>
      <c r="HPZ28" s="281"/>
      <c r="HQA28" s="281"/>
      <c r="HQB28" s="281"/>
      <c r="HQC28" s="281"/>
      <c r="HQD28" s="281"/>
      <c r="HQE28" s="281"/>
      <c r="HQF28" s="281"/>
      <c r="HQG28" s="281"/>
      <c r="HQH28" s="281"/>
      <c r="HQI28" s="281"/>
      <c r="HQJ28" s="281"/>
      <c r="HQK28" s="281"/>
      <c r="HQL28" s="281"/>
      <c r="HQM28" s="281"/>
      <c r="HQN28" s="281"/>
      <c r="HQO28" s="281"/>
      <c r="HQP28" s="281"/>
      <c r="HQQ28" s="281"/>
      <c r="HQR28" s="281"/>
      <c r="HQS28" s="281"/>
      <c r="HQT28" s="281"/>
      <c r="HQU28" s="281"/>
      <c r="HQV28" s="281"/>
      <c r="HQW28" s="281"/>
      <c r="HQX28" s="281"/>
      <c r="HQY28" s="281"/>
      <c r="HQZ28" s="281"/>
      <c r="HRA28" s="281"/>
      <c r="HRB28" s="281"/>
      <c r="HRC28" s="281"/>
      <c r="HRD28" s="281"/>
      <c r="HRE28" s="281"/>
      <c r="HRF28" s="281"/>
      <c r="HRG28" s="281"/>
      <c r="HRH28" s="281"/>
      <c r="HRI28" s="281"/>
      <c r="HRJ28" s="281"/>
      <c r="HRK28" s="281"/>
      <c r="HRL28" s="281"/>
      <c r="HRM28" s="281"/>
      <c r="HRN28" s="281"/>
      <c r="HRO28" s="281"/>
      <c r="HRP28" s="281"/>
      <c r="HRQ28" s="281"/>
      <c r="HRR28" s="281"/>
      <c r="HRS28" s="281"/>
      <c r="HRT28" s="281"/>
      <c r="HRU28" s="281"/>
      <c r="HRV28" s="281"/>
      <c r="HRW28" s="281"/>
      <c r="HRX28" s="281"/>
      <c r="HRY28" s="281"/>
      <c r="HRZ28" s="281"/>
      <c r="HSA28" s="281"/>
      <c r="HSB28" s="281"/>
      <c r="HSC28" s="281"/>
      <c r="HSD28" s="281"/>
      <c r="HSE28" s="281"/>
      <c r="HSF28" s="281"/>
      <c r="HSG28" s="281"/>
      <c r="HSH28" s="281"/>
      <c r="HSI28" s="281"/>
      <c r="HSJ28" s="281"/>
      <c r="HSK28" s="281"/>
      <c r="HSL28" s="281"/>
      <c r="HSM28" s="281"/>
      <c r="HSN28" s="281"/>
      <c r="HSO28" s="281"/>
      <c r="HSP28" s="281"/>
      <c r="HSQ28" s="281"/>
      <c r="HSR28" s="281"/>
      <c r="HSS28" s="281"/>
      <c r="HST28" s="281"/>
      <c r="HSU28" s="281"/>
      <c r="HSV28" s="281"/>
      <c r="HSW28" s="281"/>
      <c r="HSX28" s="281"/>
      <c r="HSY28" s="281"/>
      <c r="HSZ28" s="281"/>
      <c r="HTA28" s="281"/>
      <c r="HTB28" s="281"/>
      <c r="HTC28" s="281"/>
      <c r="HTD28" s="281"/>
      <c r="HTE28" s="281"/>
      <c r="HTF28" s="281"/>
      <c r="HTG28" s="281"/>
      <c r="HTH28" s="281"/>
      <c r="HTI28" s="281"/>
      <c r="HTJ28" s="281"/>
      <c r="HTK28" s="281"/>
      <c r="HTL28" s="281"/>
      <c r="HTM28" s="281"/>
      <c r="HTN28" s="281"/>
      <c r="HTO28" s="281"/>
      <c r="HTP28" s="281"/>
      <c r="HTQ28" s="281"/>
      <c r="HTR28" s="281"/>
      <c r="HTS28" s="281"/>
      <c r="HTT28" s="281"/>
      <c r="HTU28" s="281"/>
      <c r="HTV28" s="281"/>
      <c r="HTW28" s="281"/>
      <c r="HTX28" s="281"/>
      <c r="HTY28" s="281"/>
      <c r="HTZ28" s="281"/>
      <c r="HUA28" s="281"/>
      <c r="HUB28" s="281"/>
      <c r="HUC28" s="281"/>
      <c r="HUD28" s="281"/>
      <c r="HUE28" s="281"/>
      <c r="HUF28" s="281"/>
      <c r="HUG28" s="281"/>
      <c r="HUH28" s="281"/>
      <c r="HUI28" s="281"/>
      <c r="HUJ28" s="281"/>
      <c r="HUK28" s="281"/>
      <c r="HUL28" s="281"/>
      <c r="HUM28" s="281"/>
      <c r="HUN28" s="281"/>
      <c r="HUO28" s="281"/>
      <c r="HUP28" s="281"/>
      <c r="HUQ28" s="281"/>
      <c r="HUR28" s="281"/>
      <c r="HUS28" s="281"/>
      <c r="HUT28" s="281"/>
      <c r="HUU28" s="281"/>
      <c r="HUV28" s="281"/>
      <c r="HUW28" s="281"/>
      <c r="HUX28" s="281"/>
      <c r="HUY28" s="281"/>
      <c r="HUZ28" s="281"/>
      <c r="HVA28" s="281"/>
      <c r="HVB28" s="281"/>
      <c r="HVC28" s="281"/>
      <c r="HVD28" s="281"/>
      <c r="HVE28" s="281"/>
      <c r="HVF28" s="281"/>
      <c r="HVG28" s="281"/>
      <c r="HVH28" s="281"/>
      <c r="HVI28" s="281"/>
      <c r="HVJ28" s="281"/>
      <c r="HVK28" s="281"/>
      <c r="HVL28" s="281"/>
      <c r="HVM28" s="281"/>
      <c r="HVN28" s="281"/>
      <c r="HVO28" s="281"/>
      <c r="HVP28" s="281"/>
      <c r="HVQ28" s="281"/>
      <c r="HVR28" s="281"/>
      <c r="HVS28" s="281"/>
      <c r="HVT28" s="281"/>
      <c r="HVU28" s="281"/>
      <c r="HVV28" s="281"/>
      <c r="HVW28" s="281"/>
      <c r="HVX28" s="281"/>
      <c r="HVY28" s="281"/>
      <c r="HVZ28" s="281"/>
      <c r="HWA28" s="281"/>
      <c r="HWB28" s="281"/>
      <c r="HWC28" s="281"/>
      <c r="HWD28" s="281"/>
      <c r="HWE28" s="281"/>
      <c r="HWF28" s="281"/>
      <c r="HWG28" s="281"/>
      <c r="HWH28" s="281"/>
      <c r="HWI28" s="281"/>
      <c r="HWJ28" s="281"/>
      <c r="HWK28" s="281"/>
      <c r="HWL28" s="281"/>
      <c r="HWM28" s="281"/>
      <c r="HWN28" s="281"/>
      <c r="HWO28" s="281"/>
      <c r="HWP28" s="281"/>
      <c r="HWQ28" s="281"/>
      <c r="HWR28" s="281"/>
      <c r="HWS28" s="281"/>
      <c r="HWT28" s="281"/>
      <c r="HWU28" s="281"/>
      <c r="HWV28" s="281"/>
      <c r="HWW28" s="281"/>
      <c r="HWX28" s="281"/>
      <c r="HWY28" s="281"/>
      <c r="HWZ28" s="281"/>
      <c r="HXA28" s="281"/>
      <c r="HXB28" s="281"/>
      <c r="HXC28" s="281"/>
      <c r="HXD28" s="281"/>
      <c r="HXE28" s="281"/>
      <c r="HXF28" s="281"/>
      <c r="HXG28" s="281"/>
      <c r="HXH28" s="281"/>
      <c r="HXI28" s="281"/>
      <c r="HXJ28" s="281"/>
      <c r="HXK28" s="281"/>
      <c r="HXL28" s="281"/>
      <c r="HXM28" s="281"/>
      <c r="HXN28" s="281"/>
      <c r="HXO28" s="281"/>
      <c r="HXP28" s="281"/>
      <c r="HXQ28" s="281"/>
      <c r="HXR28" s="281"/>
      <c r="HXS28" s="281"/>
      <c r="HXT28" s="281"/>
      <c r="HXU28" s="281"/>
      <c r="HXV28" s="281"/>
      <c r="HXW28" s="281"/>
      <c r="HXX28" s="281"/>
      <c r="HXY28" s="281"/>
      <c r="HXZ28" s="281"/>
      <c r="HYA28" s="281"/>
      <c r="HYB28" s="281"/>
      <c r="HYC28" s="281"/>
      <c r="HYD28" s="281"/>
      <c r="HYE28" s="281"/>
      <c r="HYF28" s="281"/>
      <c r="HYG28" s="281"/>
      <c r="HYH28" s="281"/>
      <c r="HYI28" s="281"/>
      <c r="HYJ28" s="281"/>
      <c r="HYK28" s="281"/>
      <c r="HYL28" s="281"/>
      <c r="HYM28" s="281"/>
      <c r="HYN28" s="281"/>
      <c r="HYO28" s="281"/>
      <c r="HYP28" s="281"/>
      <c r="HYQ28" s="281"/>
      <c r="HYR28" s="281"/>
      <c r="HYS28" s="281"/>
      <c r="HYT28" s="281"/>
      <c r="HYU28" s="281"/>
      <c r="HYV28" s="281"/>
      <c r="HYW28" s="281"/>
      <c r="HYX28" s="281"/>
      <c r="HYY28" s="281"/>
      <c r="HYZ28" s="281"/>
      <c r="HZA28" s="281"/>
      <c r="HZB28" s="281"/>
      <c r="HZC28" s="281"/>
      <c r="HZD28" s="281"/>
      <c r="HZE28" s="281"/>
      <c r="HZF28" s="281"/>
      <c r="HZG28" s="281"/>
      <c r="HZH28" s="281"/>
      <c r="HZI28" s="281"/>
      <c r="HZJ28" s="281"/>
      <c r="HZK28" s="281"/>
      <c r="HZL28" s="281"/>
      <c r="HZM28" s="281"/>
      <c r="HZN28" s="281"/>
      <c r="HZO28" s="281"/>
      <c r="HZP28" s="281"/>
      <c r="HZQ28" s="281"/>
      <c r="HZR28" s="281"/>
      <c r="HZS28" s="281"/>
      <c r="HZT28" s="281"/>
      <c r="HZU28" s="281"/>
      <c r="HZV28" s="281"/>
      <c r="HZW28" s="281"/>
      <c r="HZX28" s="281"/>
      <c r="HZY28" s="281"/>
      <c r="HZZ28" s="281"/>
      <c r="IAA28" s="281"/>
      <c r="IAB28" s="281"/>
      <c r="IAC28" s="281"/>
      <c r="IAD28" s="281"/>
      <c r="IAE28" s="281"/>
      <c r="IAF28" s="281"/>
      <c r="IAG28" s="281"/>
      <c r="IAH28" s="281"/>
      <c r="IAI28" s="281"/>
      <c r="IAJ28" s="281"/>
      <c r="IAK28" s="281"/>
      <c r="IAL28" s="281"/>
      <c r="IAM28" s="281"/>
      <c r="IAN28" s="281"/>
      <c r="IAO28" s="281"/>
      <c r="IAP28" s="281"/>
      <c r="IAQ28" s="281"/>
      <c r="IAR28" s="281"/>
      <c r="IAS28" s="281"/>
      <c r="IAT28" s="281"/>
      <c r="IAU28" s="281"/>
      <c r="IAV28" s="281"/>
      <c r="IAW28" s="281"/>
      <c r="IAX28" s="281"/>
      <c r="IAY28" s="281"/>
      <c r="IAZ28" s="281"/>
      <c r="IBA28" s="281"/>
      <c r="IBB28" s="281"/>
      <c r="IBC28" s="281"/>
      <c r="IBD28" s="281"/>
      <c r="IBE28" s="281"/>
      <c r="IBF28" s="281"/>
      <c r="IBG28" s="281"/>
      <c r="IBH28" s="281"/>
      <c r="IBI28" s="281"/>
      <c r="IBJ28" s="281"/>
      <c r="IBK28" s="281"/>
      <c r="IBL28" s="281"/>
      <c r="IBM28" s="281"/>
      <c r="IBN28" s="281"/>
      <c r="IBO28" s="281"/>
      <c r="IBP28" s="281"/>
      <c r="IBQ28" s="281"/>
      <c r="IBR28" s="281"/>
      <c r="IBS28" s="281"/>
      <c r="IBT28" s="281"/>
      <c r="IBU28" s="281"/>
      <c r="IBV28" s="281"/>
      <c r="IBW28" s="281"/>
      <c r="IBX28" s="281"/>
      <c r="IBY28" s="281"/>
      <c r="IBZ28" s="281"/>
      <c r="ICA28" s="281"/>
      <c r="ICB28" s="281"/>
      <c r="ICC28" s="281"/>
      <c r="ICD28" s="281"/>
      <c r="ICE28" s="281"/>
      <c r="ICF28" s="281"/>
      <c r="ICG28" s="281"/>
      <c r="ICH28" s="281"/>
      <c r="ICI28" s="281"/>
      <c r="ICJ28" s="281"/>
      <c r="ICK28" s="281"/>
      <c r="ICL28" s="281"/>
      <c r="ICM28" s="281"/>
      <c r="ICN28" s="281"/>
      <c r="ICO28" s="281"/>
      <c r="ICP28" s="281"/>
      <c r="ICQ28" s="281"/>
      <c r="ICR28" s="281"/>
      <c r="ICS28" s="281"/>
      <c r="ICT28" s="281"/>
      <c r="ICU28" s="281"/>
      <c r="ICV28" s="281"/>
      <c r="ICW28" s="281"/>
      <c r="ICX28" s="281"/>
      <c r="ICY28" s="281"/>
      <c r="ICZ28" s="281"/>
      <c r="IDA28" s="281"/>
      <c r="IDB28" s="281"/>
      <c r="IDC28" s="281"/>
      <c r="IDD28" s="281"/>
      <c r="IDE28" s="281"/>
      <c r="IDF28" s="281"/>
      <c r="IDG28" s="281"/>
      <c r="IDH28" s="281"/>
      <c r="IDI28" s="281"/>
      <c r="IDJ28" s="281"/>
      <c r="IDK28" s="281"/>
      <c r="IDL28" s="281"/>
      <c r="IDM28" s="281"/>
      <c r="IDN28" s="281"/>
      <c r="IDO28" s="281"/>
      <c r="IDP28" s="281"/>
      <c r="IDQ28" s="281"/>
      <c r="IDR28" s="281"/>
      <c r="IDS28" s="281"/>
      <c r="IDT28" s="281"/>
      <c r="IDU28" s="281"/>
      <c r="IDV28" s="281"/>
      <c r="IDW28" s="281"/>
      <c r="IDX28" s="281"/>
      <c r="IDY28" s="281"/>
      <c r="IDZ28" s="281"/>
      <c r="IEA28" s="281"/>
      <c r="IEB28" s="281"/>
      <c r="IEC28" s="281"/>
      <c r="IED28" s="281"/>
      <c r="IEE28" s="281"/>
      <c r="IEF28" s="281"/>
      <c r="IEG28" s="281"/>
      <c r="IEH28" s="281"/>
      <c r="IEI28" s="281"/>
      <c r="IEJ28" s="281"/>
      <c r="IEK28" s="281"/>
      <c r="IEL28" s="281"/>
      <c r="IEM28" s="281"/>
      <c r="IEN28" s="281"/>
      <c r="IEO28" s="281"/>
      <c r="IEP28" s="281"/>
      <c r="IEQ28" s="281"/>
      <c r="IER28" s="281"/>
      <c r="IES28" s="281"/>
      <c r="IET28" s="281"/>
      <c r="IEU28" s="281"/>
      <c r="IEV28" s="281"/>
      <c r="IEW28" s="281"/>
      <c r="IEX28" s="281"/>
      <c r="IEY28" s="281"/>
      <c r="IEZ28" s="281"/>
      <c r="IFA28" s="281"/>
      <c r="IFB28" s="281"/>
      <c r="IFC28" s="281"/>
      <c r="IFD28" s="281"/>
      <c r="IFE28" s="281"/>
      <c r="IFF28" s="281"/>
      <c r="IFG28" s="281"/>
      <c r="IFH28" s="281"/>
      <c r="IFI28" s="281"/>
      <c r="IFJ28" s="281"/>
      <c r="IFK28" s="281"/>
      <c r="IFL28" s="281"/>
      <c r="IFM28" s="281"/>
      <c r="IFN28" s="281"/>
      <c r="IFO28" s="281"/>
      <c r="IFP28" s="281"/>
      <c r="IFQ28" s="281"/>
      <c r="IFR28" s="281"/>
      <c r="IFS28" s="281"/>
      <c r="IFT28" s="281"/>
      <c r="IFU28" s="281"/>
      <c r="IFV28" s="281"/>
      <c r="IFW28" s="281"/>
      <c r="IFX28" s="281"/>
      <c r="IFY28" s="281"/>
      <c r="IFZ28" s="281"/>
      <c r="IGA28" s="281"/>
      <c r="IGB28" s="281"/>
      <c r="IGC28" s="281"/>
      <c r="IGD28" s="281"/>
      <c r="IGE28" s="281"/>
      <c r="IGF28" s="281"/>
      <c r="IGG28" s="281"/>
      <c r="IGH28" s="281"/>
      <c r="IGI28" s="281"/>
      <c r="IGJ28" s="281"/>
      <c r="IGK28" s="281"/>
      <c r="IGL28" s="281"/>
      <c r="IGM28" s="281"/>
      <c r="IGN28" s="281"/>
      <c r="IGO28" s="281"/>
      <c r="IGP28" s="281"/>
      <c r="IGQ28" s="281"/>
      <c r="IGR28" s="281"/>
      <c r="IGS28" s="281"/>
      <c r="IGT28" s="281"/>
      <c r="IGU28" s="281"/>
      <c r="IGV28" s="281"/>
      <c r="IGW28" s="281"/>
      <c r="IGX28" s="281"/>
      <c r="IGY28" s="281"/>
      <c r="IGZ28" s="281"/>
      <c r="IHA28" s="281"/>
      <c r="IHB28" s="281"/>
      <c r="IHC28" s="281"/>
      <c r="IHD28" s="281"/>
      <c r="IHE28" s="281"/>
      <c r="IHF28" s="281"/>
      <c r="IHG28" s="281"/>
      <c r="IHH28" s="281"/>
      <c r="IHI28" s="281"/>
      <c r="IHJ28" s="281"/>
      <c r="IHK28" s="281"/>
      <c r="IHL28" s="281"/>
      <c r="IHM28" s="281"/>
      <c r="IHN28" s="281"/>
      <c r="IHO28" s="281"/>
      <c r="IHP28" s="281"/>
      <c r="IHQ28" s="281"/>
      <c r="IHR28" s="281"/>
      <c r="IHS28" s="281"/>
      <c r="IHT28" s="281"/>
      <c r="IHU28" s="281"/>
      <c r="IHV28" s="281"/>
      <c r="IHW28" s="281"/>
      <c r="IHX28" s="281"/>
      <c r="IHY28" s="281"/>
      <c r="IHZ28" s="281"/>
      <c r="IIA28" s="281"/>
      <c r="IIB28" s="281"/>
      <c r="IIC28" s="281"/>
      <c r="IID28" s="281"/>
      <c r="IIE28" s="281"/>
      <c r="IIF28" s="281"/>
      <c r="IIG28" s="281"/>
      <c r="IIH28" s="281"/>
      <c r="III28" s="281"/>
      <c r="IIJ28" s="281"/>
      <c r="IIK28" s="281"/>
      <c r="IIL28" s="281"/>
      <c r="IIM28" s="281"/>
      <c r="IIN28" s="281"/>
      <c r="IIO28" s="281"/>
      <c r="IIP28" s="281"/>
      <c r="IIQ28" s="281"/>
      <c r="IIR28" s="281"/>
      <c r="IIS28" s="281"/>
      <c r="IIT28" s="281"/>
      <c r="IIU28" s="281"/>
      <c r="IIV28" s="281"/>
      <c r="IIW28" s="281"/>
      <c r="IIX28" s="281"/>
      <c r="IIY28" s="281"/>
      <c r="IIZ28" s="281"/>
      <c r="IJA28" s="281"/>
      <c r="IJB28" s="281"/>
      <c r="IJC28" s="281"/>
      <c r="IJD28" s="281"/>
      <c r="IJE28" s="281"/>
      <c r="IJF28" s="281"/>
      <c r="IJG28" s="281"/>
      <c r="IJH28" s="281"/>
      <c r="IJI28" s="281"/>
      <c r="IJJ28" s="281"/>
      <c r="IJK28" s="281"/>
      <c r="IJL28" s="281"/>
      <c r="IJM28" s="281"/>
      <c r="IJN28" s="281"/>
      <c r="IJO28" s="281"/>
      <c r="IJP28" s="281"/>
      <c r="IJQ28" s="281"/>
      <c r="IJR28" s="281"/>
      <c r="IJS28" s="281"/>
      <c r="IJT28" s="281"/>
      <c r="IJU28" s="281"/>
      <c r="IJV28" s="281"/>
      <c r="IJW28" s="281"/>
      <c r="IJX28" s="281"/>
      <c r="IJY28" s="281"/>
      <c r="IJZ28" s="281"/>
      <c r="IKA28" s="281"/>
      <c r="IKB28" s="281"/>
      <c r="IKC28" s="281"/>
      <c r="IKD28" s="281"/>
      <c r="IKE28" s="281"/>
      <c r="IKF28" s="281"/>
      <c r="IKG28" s="281"/>
      <c r="IKH28" s="281"/>
      <c r="IKI28" s="281"/>
      <c r="IKJ28" s="281"/>
      <c r="IKK28" s="281"/>
      <c r="IKL28" s="281"/>
      <c r="IKM28" s="281"/>
      <c r="IKN28" s="281"/>
      <c r="IKO28" s="281"/>
      <c r="IKP28" s="281"/>
      <c r="IKQ28" s="281"/>
      <c r="IKR28" s="281"/>
      <c r="IKS28" s="281"/>
      <c r="IKT28" s="281"/>
      <c r="IKU28" s="281"/>
      <c r="IKV28" s="281"/>
      <c r="IKW28" s="281"/>
      <c r="IKX28" s="281"/>
      <c r="IKY28" s="281"/>
      <c r="IKZ28" s="281"/>
      <c r="ILA28" s="281"/>
      <c r="ILB28" s="281"/>
      <c r="ILC28" s="281"/>
      <c r="ILD28" s="281"/>
      <c r="ILE28" s="281"/>
      <c r="ILF28" s="281"/>
      <c r="ILG28" s="281"/>
      <c r="ILH28" s="281"/>
      <c r="ILI28" s="281"/>
      <c r="ILJ28" s="281"/>
      <c r="ILK28" s="281"/>
      <c r="ILL28" s="281"/>
      <c r="ILM28" s="281"/>
      <c r="ILN28" s="281"/>
      <c r="ILO28" s="281"/>
      <c r="ILP28" s="281"/>
      <c r="ILQ28" s="281"/>
      <c r="ILR28" s="281"/>
      <c r="ILS28" s="281"/>
      <c r="ILT28" s="281"/>
      <c r="ILU28" s="281"/>
      <c r="ILV28" s="281"/>
      <c r="ILW28" s="281"/>
      <c r="ILX28" s="281"/>
      <c r="ILY28" s="281"/>
      <c r="ILZ28" s="281"/>
      <c r="IMA28" s="281"/>
      <c r="IMB28" s="281"/>
      <c r="IMC28" s="281"/>
      <c r="IMD28" s="281"/>
      <c r="IME28" s="281"/>
      <c r="IMF28" s="281"/>
      <c r="IMG28" s="281"/>
      <c r="IMH28" s="281"/>
      <c r="IMI28" s="281"/>
      <c r="IMJ28" s="281"/>
      <c r="IMK28" s="281"/>
      <c r="IML28" s="281"/>
      <c r="IMM28" s="281"/>
      <c r="IMN28" s="281"/>
      <c r="IMO28" s="281"/>
      <c r="IMP28" s="281"/>
      <c r="IMQ28" s="281"/>
      <c r="IMR28" s="281"/>
      <c r="IMS28" s="281"/>
      <c r="IMT28" s="281"/>
      <c r="IMU28" s="281"/>
      <c r="IMV28" s="281"/>
      <c r="IMW28" s="281"/>
      <c r="IMX28" s="281"/>
      <c r="IMY28" s="281"/>
      <c r="IMZ28" s="281"/>
      <c r="INA28" s="281"/>
      <c r="INB28" s="281"/>
      <c r="INC28" s="281"/>
      <c r="IND28" s="281"/>
      <c r="INE28" s="281"/>
      <c r="INF28" s="281"/>
      <c r="ING28" s="281"/>
      <c r="INH28" s="281"/>
      <c r="INI28" s="281"/>
      <c r="INJ28" s="281"/>
      <c r="INK28" s="281"/>
      <c r="INL28" s="281"/>
      <c r="INM28" s="281"/>
      <c r="INN28" s="281"/>
      <c r="INO28" s="281"/>
      <c r="INP28" s="281"/>
      <c r="INQ28" s="281"/>
      <c r="INR28" s="281"/>
      <c r="INS28" s="281"/>
      <c r="INT28" s="281"/>
      <c r="INU28" s="281"/>
      <c r="INV28" s="281"/>
      <c r="INW28" s="281"/>
      <c r="INX28" s="281"/>
      <c r="INY28" s="281"/>
      <c r="INZ28" s="281"/>
      <c r="IOA28" s="281"/>
      <c r="IOB28" s="281"/>
      <c r="IOC28" s="281"/>
      <c r="IOD28" s="281"/>
      <c r="IOE28" s="281"/>
      <c r="IOF28" s="281"/>
      <c r="IOG28" s="281"/>
      <c r="IOH28" s="281"/>
      <c r="IOI28" s="281"/>
      <c r="IOJ28" s="281"/>
      <c r="IOK28" s="281"/>
      <c r="IOL28" s="281"/>
      <c r="IOM28" s="281"/>
      <c r="ION28" s="281"/>
      <c r="IOO28" s="281"/>
      <c r="IOP28" s="281"/>
      <c r="IOQ28" s="281"/>
      <c r="IOR28" s="281"/>
      <c r="IOS28" s="281"/>
      <c r="IOT28" s="281"/>
      <c r="IOU28" s="281"/>
      <c r="IOV28" s="281"/>
      <c r="IOW28" s="281"/>
      <c r="IOX28" s="281"/>
      <c r="IOY28" s="281"/>
      <c r="IOZ28" s="281"/>
      <c r="IPA28" s="281"/>
      <c r="IPB28" s="281"/>
      <c r="IPC28" s="281"/>
      <c r="IPD28" s="281"/>
      <c r="IPE28" s="281"/>
      <c r="IPF28" s="281"/>
      <c r="IPG28" s="281"/>
      <c r="IPH28" s="281"/>
      <c r="IPI28" s="281"/>
      <c r="IPJ28" s="281"/>
      <c r="IPK28" s="281"/>
      <c r="IPL28" s="281"/>
      <c r="IPM28" s="281"/>
      <c r="IPN28" s="281"/>
      <c r="IPO28" s="281"/>
      <c r="IPP28" s="281"/>
      <c r="IPQ28" s="281"/>
      <c r="IPR28" s="281"/>
      <c r="IPS28" s="281"/>
      <c r="IPT28" s="281"/>
      <c r="IPU28" s="281"/>
      <c r="IPV28" s="281"/>
      <c r="IPW28" s="281"/>
      <c r="IPX28" s="281"/>
      <c r="IPY28" s="281"/>
      <c r="IPZ28" s="281"/>
      <c r="IQA28" s="281"/>
      <c r="IQB28" s="281"/>
      <c r="IQC28" s="281"/>
      <c r="IQD28" s="281"/>
      <c r="IQE28" s="281"/>
      <c r="IQF28" s="281"/>
      <c r="IQG28" s="281"/>
      <c r="IQH28" s="281"/>
      <c r="IQI28" s="281"/>
      <c r="IQJ28" s="281"/>
      <c r="IQK28" s="281"/>
      <c r="IQL28" s="281"/>
      <c r="IQM28" s="281"/>
      <c r="IQN28" s="281"/>
      <c r="IQO28" s="281"/>
      <c r="IQP28" s="281"/>
      <c r="IQQ28" s="281"/>
      <c r="IQR28" s="281"/>
      <c r="IQS28" s="281"/>
      <c r="IQT28" s="281"/>
      <c r="IQU28" s="281"/>
      <c r="IQV28" s="281"/>
      <c r="IQW28" s="281"/>
      <c r="IQX28" s="281"/>
      <c r="IQY28" s="281"/>
      <c r="IQZ28" s="281"/>
      <c r="IRA28" s="281"/>
      <c r="IRB28" s="281"/>
      <c r="IRC28" s="281"/>
      <c r="IRD28" s="281"/>
      <c r="IRE28" s="281"/>
      <c r="IRF28" s="281"/>
      <c r="IRG28" s="281"/>
      <c r="IRH28" s="281"/>
      <c r="IRI28" s="281"/>
      <c r="IRJ28" s="281"/>
      <c r="IRK28" s="281"/>
      <c r="IRL28" s="281"/>
      <c r="IRM28" s="281"/>
      <c r="IRN28" s="281"/>
      <c r="IRO28" s="281"/>
      <c r="IRP28" s="281"/>
      <c r="IRQ28" s="281"/>
      <c r="IRR28" s="281"/>
      <c r="IRS28" s="281"/>
      <c r="IRT28" s="281"/>
      <c r="IRU28" s="281"/>
      <c r="IRV28" s="281"/>
      <c r="IRW28" s="281"/>
      <c r="IRX28" s="281"/>
      <c r="IRY28" s="281"/>
      <c r="IRZ28" s="281"/>
      <c r="ISA28" s="281"/>
      <c r="ISB28" s="281"/>
      <c r="ISC28" s="281"/>
      <c r="ISD28" s="281"/>
      <c r="ISE28" s="281"/>
      <c r="ISF28" s="281"/>
      <c r="ISG28" s="281"/>
      <c r="ISH28" s="281"/>
      <c r="ISI28" s="281"/>
      <c r="ISJ28" s="281"/>
      <c r="ISK28" s="281"/>
      <c r="ISL28" s="281"/>
      <c r="ISM28" s="281"/>
      <c r="ISN28" s="281"/>
      <c r="ISO28" s="281"/>
      <c r="ISP28" s="281"/>
      <c r="ISQ28" s="281"/>
      <c r="ISR28" s="281"/>
      <c r="ISS28" s="281"/>
      <c r="IST28" s="281"/>
      <c r="ISU28" s="281"/>
      <c r="ISV28" s="281"/>
      <c r="ISW28" s="281"/>
      <c r="ISX28" s="281"/>
      <c r="ISY28" s="281"/>
      <c r="ISZ28" s="281"/>
      <c r="ITA28" s="281"/>
      <c r="ITB28" s="281"/>
      <c r="ITC28" s="281"/>
      <c r="ITD28" s="281"/>
      <c r="ITE28" s="281"/>
      <c r="ITF28" s="281"/>
      <c r="ITG28" s="281"/>
      <c r="ITH28" s="281"/>
      <c r="ITI28" s="281"/>
      <c r="ITJ28" s="281"/>
      <c r="ITK28" s="281"/>
      <c r="ITL28" s="281"/>
      <c r="ITM28" s="281"/>
      <c r="ITN28" s="281"/>
      <c r="ITO28" s="281"/>
      <c r="ITP28" s="281"/>
      <c r="ITQ28" s="281"/>
      <c r="ITR28" s="281"/>
      <c r="ITS28" s="281"/>
      <c r="ITT28" s="281"/>
      <c r="ITU28" s="281"/>
      <c r="ITV28" s="281"/>
      <c r="ITW28" s="281"/>
      <c r="ITX28" s="281"/>
      <c r="ITY28" s="281"/>
      <c r="ITZ28" s="281"/>
      <c r="IUA28" s="281"/>
      <c r="IUB28" s="281"/>
      <c r="IUC28" s="281"/>
      <c r="IUD28" s="281"/>
      <c r="IUE28" s="281"/>
      <c r="IUF28" s="281"/>
      <c r="IUG28" s="281"/>
      <c r="IUH28" s="281"/>
      <c r="IUI28" s="281"/>
      <c r="IUJ28" s="281"/>
      <c r="IUK28" s="281"/>
      <c r="IUL28" s="281"/>
      <c r="IUM28" s="281"/>
      <c r="IUN28" s="281"/>
      <c r="IUO28" s="281"/>
      <c r="IUP28" s="281"/>
      <c r="IUQ28" s="281"/>
      <c r="IUR28" s="281"/>
      <c r="IUS28" s="281"/>
      <c r="IUT28" s="281"/>
      <c r="IUU28" s="281"/>
      <c r="IUV28" s="281"/>
      <c r="IUW28" s="281"/>
      <c r="IUX28" s="281"/>
      <c r="IUY28" s="281"/>
      <c r="IUZ28" s="281"/>
      <c r="IVA28" s="281"/>
      <c r="IVB28" s="281"/>
      <c r="IVC28" s="281"/>
      <c r="IVD28" s="281"/>
      <c r="IVE28" s="281"/>
      <c r="IVF28" s="281"/>
      <c r="IVG28" s="281"/>
      <c r="IVH28" s="281"/>
      <c r="IVI28" s="281"/>
      <c r="IVJ28" s="281"/>
      <c r="IVK28" s="281"/>
      <c r="IVL28" s="281"/>
      <c r="IVM28" s="281"/>
      <c r="IVN28" s="281"/>
      <c r="IVO28" s="281"/>
      <c r="IVP28" s="281"/>
      <c r="IVQ28" s="281"/>
      <c r="IVR28" s="281"/>
      <c r="IVS28" s="281"/>
      <c r="IVT28" s="281"/>
      <c r="IVU28" s="281"/>
      <c r="IVV28" s="281"/>
      <c r="IVW28" s="281"/>
      <c r="IVX28" s="281"/>
      <c r="IVY28" s="281"/>
      <c r="IVZ28" s="281"/>
      <c r="IWA28" s="281"/>
      <c r="IWB28" s="281"/>
      <c r="IWC28" s="281"/>
      <c r="IWD28" s="281"/>
      <c r="IWE28" s="281"/>
      <c r="IWF28" s="281"/>
      <c r="IWG28" s="281"/>
      <c r="IWH28" s="281"/>
      <c r="IWI28" s="281"/>
      <c r="IWJ28" s="281"/>
      <c r="IWK28" s="281"/>
      <c r="IWL28" s="281"/>
      <c r="IWM28" s="281"/>
      <c r="IWN28" s="281"/>
      <c r="IWO28" s="281"/>
      <c r="IWP28" s="281"/>
      <c r="IWQ28" s="281"/>
      <c r="IWR28" s="281"/>
      <c r="IWS28" s="281"/>
      <c r="IWT28" s="281"/>
      <c r="IWU28" s="281"/>
      <c r="IWV28" s="281"/>
      <c r="IWW28" s="281"/>
      <c r="IWX28" s="281"/>
      <c r="IWY28" s="281"/>
      <c r="IWZ28" s="281"/>
      <c r="IXA28" s="281"/>
      <c r="IXB28" s="281"/>
      <c r="IXC28" s="281"/>
      <c r="IXD28" s="281"/>
      <c r="IXE28" s="281"/>
      <c r="IXF28" s="281"/>
      <c r="IXG28" s="281"/>
      <c r="IXH28" s="281"/>
      <c r="IXI28" s="281"/>
      <c r="IXJ28" s="281"/>
      <c r="IXK28" s="281"/>
      <c r="IXL28" s="281"/>
      <c r="IXM28" s="281"/>
      <c r="IXN28" s="281"/>
      <c r="IXO28" s="281"/>
      <c r="IXP28" s="281"/>
      <c r="IXQ28" s="281"/>
      <c r="IXR28" s="281"/>
      <c r="IXS28" s="281"/>
      <c r="IXT28" s="281"/>
      <c r="IXU28" s="281"/>
      <c r="IXV28" s="281"/>
      <c r="IXW28" s="281"/>
      <c r="IXX28" s="281"/>
      <c r="IXY28" s="281"/>
      <c r="IXZ28" s="281"/>
      <c r="IYA28" s="281"/>
      <c r="IYB28" s="281"/>
      <c r="IYC28" s="281"/>
      <c r="IYD28" s="281"/>
      <c r="IYE28" s="281"/>
      <c r="IYF28" s="281"/>
      <c r="IYG28" s="281"/>
      <c r="IYH28" s="281"/>
      <c r="IYI28" s="281"/>
      <c r="IYJ28" s="281"/>
      <c r="IYK28" s="281"/>
      <c r="IYL28" s="281"/>
      <c r="IYM28" s="281"/>
      <c r="IYN28" s="281"/>
      <c r="IYO28" s="281"/>
      <c r="IYP28" s="281"/>
      <c r="IYQ28" s="281"/>
      <c r="IYR28" s="281"/>
      <c r="IYS28" s="281"/>
      <c r="IYT28" s="281"/>
      <c r="IYU28" s="281"/>
      <c r="IYV28" s="281"/>
      <c r="IYW28" s="281"/>
      <c r="IYX28" s="281"/>
      <c r="IYY28" s="281"/>
      <c r="IYZ28" s="281"/>
      <c r="IZA28" s="281"/>
      <c r="IZB28" s="281"/>
      <c r="IZC28" s="281"/>
      <c r="IZD28" s="281"/>
      <c r="IZE28" s="281"/>
      <c r="IZF28" s="281"/>
      <c r="IZG28" s="281"/>
      <c r="IZH28" s="281"/>
      <c r="IZI28" s="281"/>
      <c r="IZJ28" s="281"/>
      <c r="IZK28" s="281"/>
      <c r="IZL28" s="281"/>
      <c r="IZM28" s="281"/>
      <c r="IZN28" s="281"/>
      <c r="IZO28" s="281"/>
      <c r="IZP28" s="281"/>
      <c r="IZQ28" s="281"/>
      <c r="IZR28" s="281"/>
      <c r="IZS28" s="281"/>
      <c r="IZT28" s="281"/>
      <c r="IZU28" s="281"/>
      <c r="IZV28" s="281"/>
      <c r="IZW28" s="281"/>
      <c r="IZX28" s="281"/>
      <c r="IZY28" s="281"/>
      <c r="IZZ28" s="281"/>
      <c r="JAA28" s="281"/>
      <c r="JAB28" s="281"/>
      <c r="JAC28" s="281"/>
      <c r="JAD28" s="281"/>
      <c r="JAE28" s="281"/>
      <c r="JAF28" s="281"/>
      <c r="JAG28" s="281"/>
      <c r="JAH28" s="281"/>
      <c r="JAI28" s="281"/>
      <c r="JAJ28" s="281"/>
      <c r="JAK28" s="281"/>
      <c r="JAL28" s="281"/>
      <c r="JAM28" s="281"/>
      <c r="JAN28" s="281"/>
      <c r="JAO28" s="281"/>
      <c r="JAP28" s="281"/>
      <c r="JAQ28" s="281"/>
      <c r="JAR28" s="281"/>
      <c r="JAS28" s="281"/>
      <c r="JAT28" s="281"/>
      <c r="JAU28" s="281"/>
      <c r="JAV28" s="281"/>
      <c r="JAW28" s="281"/>
      <c r="JAX28" s="281"/>
      <c r="JAY28" s="281"/>
      <c r="JAZ28" s="281"/>
      <c r="JBA28" s="281"/>
      <c r="JBB28" s="281"/>
      <c r="JBC28" s="281"/>
      <c r="JBD28" s="281"/>
      <c r="JBE28" s="281"/>
      <c r="JBF28" s="281"/>
      <c r="JBG28" s="281"/>
      <c r="JBH28" s="281"/>
      <c r="JBI28" s="281"/>
      <c r="JBJ28" s="281"/>
      <c r="JBK28" s="281"/>
      <c r="JBL28" s="281"/>
      <c r="JBM28" s="281"/>
      <c r="JBN28" s="281"/>
      <c r="JBO28" s="281"/>
      <c r="JBP28" s="281"/>
      <c r="JBQ28" s="281"/>
      <c r="JBR28" s="281"/>
      <c r="JBS28" s="281"/>
      <c r="JBT28" s="281"/>
      <c r="JBU28" s="281"/>
      <c r="JBV28" s="281"/>
      <c r="JBW28" s="281"/>
      <c r="JBX28" s="281"/>
      <c r="JBY28" s="281"/>
      <c r="JBZ28" s="281"/>
      <c r="JCA28" s="281"/>
      <c r="JCB28" s="281"/>
      <c r="JCC28" s="281"/>
      <c r="JCD28" s="281"/>
      <c r="JCE28" s="281"/>
      <c r="JCF28" s="281"/>
      <c r="JCG28" s="281"/>
      <c r="JCH28" s="281"/>
      <c r="JCI28" s="281"/>
      <c r="JCJ28" s="281"/>
      <c r="JCK28" s="281"/>
      <c r="JCL28" s="281"/>
      <c r="JCM28" s="281"/>
      <c r="JCN28" s="281"/>
      <c r="JCO28" s="281"/>
      <c r="JCP28" s="281"/>
      <c r="JCQ28" s="281"/>
      <c r="JCR28" s="281"/>
      <c r="JCS28" s="281"/>
      <c r="JCT28" s="281"/>
      <c r="JCU28" s="281"/>
      <c r="JCV28" s="281"/>
      <c r="JCW28" s="281"/>
      <c r="JCX28" s="281"/>
      <c r="JCY28" s="281"/>
      <c r="JCZ28" s="281"/>
      <c r="JDA28" s="281"/>
      <c r="JDB28" s="281"/>
      <c r="JDC28" s="281"/>
      <c r="JDD28" s="281"/>
      <c r="JDE28" s="281"/>
      <c r="JDF28" s="281"/>
      <c r="JDG28" s="281"/>
      <c r="JDH28" s="281"/>
      <c r="JDI28" s="281"/>
      <c r="JDJ28" s="281"/>
      <c r="JDK28" s="281"/>
      <c r="JDL28" s="281"/>
      <c r="JDM28" s="281"/>
      <c r="JDN28" s="281"/>
      <c r="JDO28" s="281"/>
      <c r="JDP28" s="281"/>
      <c r="JDQ28" s="281"/>
      <c r="JDR28" s="281"/>
      <c r="JDS28" s="281"/>
      <c r="JDT28" s="281"/>
      <c r="JDU28" s="281"/>
      <c r="JDV28" s="281"/>
      <c r="JDW28" s="281"/>
      <c r="JDX28" s="281"/>
      <c r="JDY28" s="281"/>
      <c r="JDZ28" s="281"/>
      <c r="JEA28" s="281"/>
      <c r="JEB28" s="281"/>
      <c r="JEC28" s="281"/>
      <c r="JED28" s="281"/>
      <c r="JEE28" s="281"/>
      <c r="JEF28" s="281"/>
      <c r="JEG28" s="281"/>
      <c r="JEH28" s="281"/>
      <c r="JEI28" s="281"/>
      <c r="JEJ28" s="281"/>
      <c r="JEK28" s="281"/>
      <c r="JEL28" s="281"/>
      <c r="JEM28" s="281"/>
      <c r="JEN28" s="281"/>
      <c r="JEO28" s="281"/>
      <c r="JEP28" s="281"/>
      <c r="JEQ28" s="281"/>
      <c r="JER28" s="281"/>
      <c r="JES28" s="281"/>
      <c r="JET28" s="281"/>
      <c r="JEU28" s="281"/>
      <c r="JEV28" s="281"/>
      <c r="JEW28" s="281"/>
      <c r="JEX28" s="281"/>
      <c r="JEY28" s="281"/>
      <c r="JEZ28" s="281"/>
      <c r="JFA28" s="281"/>
      <c r="JFB28" s="281"/>
      <c r="JFC28" s="281"/>
      <c r="JFD28" s="281"/>
      <c r="JFE28" s="281"/>
      <c r="JFF28" s="281"/>
      <c r="JFG28" s="281"/>
      <c r="JFH28" s="281"/>
      <c r="JFI28" s="281"/>
      <c r="JFJ28" s="281"/>
      <c r="JFK28" s="281"/>
      <c r="JFL28" s="281"/>
      <c r="JFM28" s="281"/>
      <c r="JFN28" s="281"/>
      <c r="JFO28" s="281"/>
      <c r="JFP28" s="281"/>
      <c r="JFQ28" s="281"/>
      <c r="JFR28" s="281"/>
      <c r="JFS28" s="281"/>
      <c r="JFT28" s="281"/>
      <c r="JFU28" s="281"/>
      <c r="JFV28" s="281"/>
      <c r="JFW28" s="281"/>
      <c r="JFX28" s="281"/>
      <c r="JFY28" s="281"/>
      <c r="JFZ28" s="281"/>
      <c r="JGA28" s="281"/>
      <c r="JGB28" s="281"/>
      <c r="JGC28" s="281"/>
      <c r="JGD28" s="281"/>
      <c r="JGE28" s="281"/>
      <c r="JGF28" s="281"/>
      <c r="JGG28" s="281"/>
      <c r="JGH28" s="281"/>
      <c r="JGI28" s="281"/>
      <c r="JGJ28" s="281"/>
      <c r="JGK28" s="281"/>
      <c r="JGL28" s="281"/>
      <c r="JGM28" s="281"/>
      <c r="JGN28" s="281"/>
      <c r="JGO28" s="281"/>
      <c r="JGP28" s="281"/>
      <c r="JGQ28" s="281"/>
      <c r="JGR28" s="281"/>
      <c r="JGS28" s="281"/>
      <c r="JGT28" s="281"/>
      <c r="JGU28" s="281"/>
      <c r="JGV28" s="281"/>
      <c r="JGW28" s="281"/>
      <c r="JGX28" s="281"/>
      <c r="JGY28" s="281"/>
      <c r="JGZ28" s="281"/>
      <c r="JHA28" s="281"/>
      <c r="JHB28" s="281"/>
      <c r="JHC28" s="281"/>
      <c r="JHD28" s="281"/>
      <c r="JHE28" s="281"/>
      <c r="JHF28" s="281"/>
      <c r="JHG28" s="281"/>
      <c r="JHH28" s="281"/>
      <c r="JHI28" s="281"/>
      <c r="JHJ28" s="281"/>
      <c r="JHK28" s="281"/>
      <c r="JHL28" s="281"/>
      <c r="JHM28" s="281"/>
      <c r="JHN28" s="281"/>
      <c r="JHO28" s="281"/>
      <c r="JHP28" s="281"/>
      <c r="JHQ28" s="281"/>
      <c r="JHR28" s="281"/>
      <c r="JHS28" s="281"/>
      <c r="JHT28" s="281"/>
      <c r="JHU28" s="281"/>
      <c r="JHV28" s="281"/>
      <c r="JHW28" s="281"/>
      <c r="JHX28" s="281"/>
      <c r="JHY28" s="281"/>
      <c r="JHZ28" s="281"/>
      <c r="JIA28" s="281"/>
      <c r="JIB28" s="281"/>
      <c r="JIC28" s="281"/>
      <c r="JID28" s="281"/>
      <c r="JIE28" s="281"/>
      <c r="JIF28" s="281"/>
      <c r="JIG28" s="281"/>
      <c r="JIH28" s="281"/>
      <c r="JII28" s="281"/>
      <c r="JIJ28" s="281"/>
      <c r="JIK28" s="281"/>
      <c r="JIL28" s="281"/>
      <c r="JIM28" s="281"/>
      <c r="JIN28" s="281"/>
      <c r="JIO28" s="281"/>
      <c r="JIP28" s="281"/>
      <c r="JIQ28" s="281"/>
      <c r="JIR28" s="281"/>
      <c r="JIS28" s="281"/>
      <c r="JIT28" s="281"/>
      <c r="JIU28" s="281"/>
      <c r="JIV28" s="281"/>
      <c r="JIW28" s="281"/>
      <c r="JIX28" s="281"/>
      <c r="JIY28" s="281"/>
      <c r="JIZ28" s="281"/>
      <c r="JJA28" s="281"/>
      <c r="JJB28" s="281"/>
      <c r="JJC28" s="281"/>
      <c r="JJD28" s="281"/>
      <c r="JJE28" s="281"/>
      <c r="JJF28" s="281"/>
      <c r="JJG28" s="281"/>
      <c r="JJH28" s="281"/>
      <c r="JJI28" s="281"/>
      <c r="JJJ28" s="281"/>
      <c r="JJK28" s="281"/>
      <c r="JJL28" s="281"/>
      <c r="JJM28" s="281"/>
      <c r="JJN28" s="281"/>
      <c r="JJO28" s="281"/>
      <c r="JJP28" s="281"/>
      <c r="JJQ28" s="281"/>
      <c r="JJR28" s="281"/>
      <c r="JJS28" s="281"/>
      <c r="JJT28" s="281"/>
      <c r="JJU28" s="281"/>
      <c r="JJV28" s="281"/>
      <c r="JJW28" s="281"/>
      <c r="JJX28" s="281"/>
      <c r="JJY28" s="281"/>
      <c r="JJZ28" s="281"/>
      <c r="JKA28" s="281"/>
      <c r="JKB28" s="281"/>
      <c r="JKC28" s="281"/>
      <c r="JKD28" s="281"/>
      <c r="JKE28" s="281"/>
      <c r="JKF28" s="281"/>
      <c r="JKG28" s="281"/>
      <c r="JKH28" s="281"/>
      <c r="JKI28" s="281"/>
      <c r="JKJ28" s="281"/>
      <c r="JKK28" s="281"/>
      <c r="JKL28" s="281"/>
      <c r="JKM28" s="281"/>
      <c r="JKN28" s="281"/>
      <c r="JKO28" s="281"/>
      <c r="JKP28" s="281"/>
      <c r="JKQ28" s="281"/>
      <c r="JKR28" s="281"/>
      <c r="JKS28" s="281"/>
      <c r="JKT28" s="281"/>
      <c r="JKU28" s="281"/>
      <c r="JKV28" s="281"/>
      <c r="JKW28" s="281"/>
      <c r="JKX28" s="281"/>
      <c r="JKY28" s="281"/>
      <c r="JKZ28" s="281"/>
      <c r="JLA28" s="281"/>
      <c r="JLB28" s="281"/>
      <c r="JLC28" s="281"/>
      <c r="JLD28" s="281"/>
      <c r="JLE28" s="281"/>
      <c r="JLF28" s="281"/>
      <c r="JLG28" s="281"/>
      <c r="JLH28" s="281"/>
      <c r="JLI28" s="281"/>
      <c r="JLJ28" s="281"/>
      <c r="JLK28" s="281"/>
      <c r="JLL28" s="281"/>
      <c r="JLM28" s="281"/>
      <c r="JLN28" s="281"/>
      <c r="JLO28" s="281"/>
      <c r="JLP28" s="281"/>
      <c r="JLQ28" s="281"/>
      <c r="JLR28" s="281"/>
      <c r="JLS28" s="281"/>
      <c r="JLT28" s="281"/>
      <c r="JLU28" s="281"/>
      <c r="JLV28" s="281"/>
      <c r="JLW28" s="281"/>
      <c r="JLX28" s="281"/>
      <c r="JLY28" s="281"/>
      <c r="JLZ28" s="281"/>
      <c r="JMA28" s="281"/>
      <c r="JMB28" s="281"/>
      <c r="JMC28" s="281"/>
      <c r="JMD28" s="281"/>
      <c r="JME28" s="281"/>
      <c r="JMF28" s="281"/>
      <c r="JMG28" s="281"/>
      <c r="JMH28" s="281"/>
      <c r="JMI28" s="281"/>
      <c r="JMJ28" s="281"/>
      <c r="JMK28" s="281"/>
      <c r="JML28" s="281"/>
      <c r="JMM28" s="281"/>
      <c r="JMN28" s="281"/>
      <c r="JMO28" s="281"/>
      <c r="JMP28" s="281"/>
      <c r="JMQ28" s="281"/>
      <c r="JMR28" s="281"/>
      <c r="JMS28" s="281"/>
      <c r="JMT28" s="281"/>
      <c r="JMU28" s="281"/>
      <c r="JMV28" s="281"/>
      <c r="JMW28" s="281"/>
      <c r="JMX28" s="281"/>
      <c r="JMY28" s="281"/>
      <c r="JMZ28" s="281"/>
      <c r="JNA28" s="281"/>
      <c r="JNB28" s="281"/>
      <c r="JNC28" s="281"/>
      <c r="JND28" s="281"/>
      <c r="JNE28" s="281"/>
      <c r="JNF28" s="281"/>
      <c r="JNG28" s="281"/>
      <c r="JNH28" s="281"/>
      <c r="JNI28" s="281"/>
      <c r="JNJ28" s="281"/>
      <c r="JNK28" s="281"/>
      <c r="JNL28" s="281"/>
      <c r="JNM28" s="281"/>
      <c r="JNN28" s="281"/>
      <c r="JNO28" s="281"/>
      <c r="JNP28" s="281"/>
      <c r="JNQ28" s="281"/>
      <c r="JNR28" s="281"/>
      <c r="JNS28" s="281"/>
      <c r="JNT28" s="281"/>
      <c r="JNU28" s="281"/>
      <c r="JNV28" s="281"/>
      <c r="JNW28" s="281"/>
      <c r="JNX28" s="281"/>
      <c r="JNY28" s="281"/>
      <c r="JNZ28" s="281"/>
      <c r="JOA28" s="281"/>
      <c r="JOB28" s="281"/>
      <c r="JOC28" s="281"/>
      <c r="JOD28" s="281"/>
      <c r="JOE28" s="281"/>
      <c r="JOF28" s="281"/>
      <c r="JOG28" s="281"/>
      <c r="JOH28" s="281"/>
      <c r="JOI28" s="281"/>
      <c r="JOJ28" s="281"/>
      <c r="JOK28" s="281"/>
      <c r="JOL28" s="281"/>
      <c r="JOM28" s="281"/>
      <c r="JON28" s="281"/>
      <c r="JOO28" s="281"/>
      <c r="JOP28" s="281"/>
      <c r="JOQ28" s="281"/>
      <c r="JOR28" s="281"/>
      <c r="JOS28" s="281"/>
      <c r="JOT28" s="281"/>
      <c r="JOU28" s="281"/>
      <c r="JOV28" s="281"/>
      <c r="JOW28" s="281"/>
      <c r="JOX28" s="281"/>
      <c r="JOY28" s="281"/>
      <c r="JOZ28" s="281"/>
      <c r="JPA28" s="281"/>
      <c r="JPB28" s="281"/>
      <c r="JPC28" s="281"/>
      <c r="JPD28" s="281"/>
      <c r="JPE28" s="281"/>
      <c r="JPF28" s="281"/>
      <c r="JPG28" s="281"/>
      <c r="JPH28" s="281"/>
      <c r="JPI28" s="281"/>
      <c r="JPJ28" s="281"/>
      <c r="JPK28" s="281"/>
      <c r="JPL28" s="281"/>
      <c r="JPM28" s="281"/>
      <c r="JPN28" s="281"/>
      <c r="JPO28" s="281"/>
      <c r="JPP28" s="281"/>
      <c r="JPQ28" s="281"/>
      <c r="JPR28" s="281"/>
      <c r="JPS28" s="281"/>
      <c r="JPT28" s="281"/>
      <c r="JPU28" s="281"/>
      <c r="JPV28" s="281"/>
      <c r="JPW28" s="281"/>
      <c r="JPX28" s="281"/>
      <c r="JPY28" s="281"/>
      <c r="JPZ28" s="281"/>
      <c r="JQA28" s="281"/>
      <c r="JQB28" s="281"/>
      <c r="JQC28" s="281"/>
      <c r="JQD28" s="281"/>
      <c r="JQE28" s="281"/>
      <c r="JQF28" s="281"/>
      <c r="JQG28" s="281"/>
      <c r="JQH28" s="281"/>
      <c r="JQI28" s="281"/>
      <c r="JQJ28" s="281"/>
      <c r="JQK28" s="281"/>
      <c r="JQL28" s="281"/>
      <c r="JQM28" s="281"/>
      <c r="JQN28" s="281"/>
      <c r="JQO28" s="281"/>
      <c r="JQP28" s="281"/>
      <c r="JQQ28" s="281"/>
      <c r="JQR28" s="281"/>
      <c r="JQS28" s="281"/>
      <c r="JQT28" s="281"/>
      <c r="JQU28" s="281"/>
      <c r="JQV28" s="281"/>
      <c r="JQW28" s="281"/>
      <c r="JQX28" s="281"/>
      <c r="JQY28" s="281"/>
      <c r="JQZ28" s="281"/>
      <c r="JRA28" s="281"/>
      <c r="JRB28" s="281"/>
      <c r="JRC28" s="281"/>
      <c r="JRD28" s="281"/>
      <c r="JRE28" s="281"/>
      <c r="JRF28" s="281"/>
      <c r="JRG28" s="281"/>
      <c r="JRH28" s="281"/>
      <c r="JRI28" s="281"/>
      <c r="JRJ28" s="281"/>
      <c r="JRK28" s="281"/>
      <c r="JRL28" s="281"/>
      <c r="JRM28" s="281"/>
      <c r="JRN28" s="281"/>
      <c r="JRO28" s="281"/>
      <c r="JRP28" s="281"/>
      <c r="JRQ28" s="281"/>
      <c r="JRR28" s="281"/>
      <c r="JRS28" s="281"/>
      <c r="JRT28" s="281"/>
      <c r="JRU28" s="281"/>
      <c r="JRV28" s="281"/>
      <c r="JRW28" s="281"/>
      <c r="JRX28" s="281"/>
      <c r="JRY28" s="281"/>
      <c r="JRZ28" s="281"/>
      <c r="JSA28" s="281"/>
      <c r="JSB28" s="281"/>
      <c r="JSC28" s="281"/>
      <c r="JSD28" s="281"/>
      <c r="JSE28" s="281"/>
      <c r="JSF28" s="281"/>
      <c r="JSG28" s="281"/>
      <c r="JSH28" s="281"/>
      <c r="JSI28" s="281"/>
      <c r="JSJ28" s="281"/>
      <c r="JSK28" s="281"/>
      <c r="JSL28" s="281"/>
      <c r="JSM28" s="281"/>
      <c r="JSN28" s="281"/>
      <c r="JSO28" s="281"/>
      <c r="JSP28" s="281"/>
      <c r="JSQ28" s="281"/>
      <c r="JSR28" s="281"/>
      <c r="JSS28" s="281"/>
      <c r="JST28" s="281"/>
      <c r="JSU28" s="281"/>
      <c r="JSV28" s="281"/>
      <c r="JSW28" s="281"/>
      <c r="JSX28" s="281"/>
      <c r="JSY28" s="281"/>
      <c r="JSZ28" s="281"/>
      <c r="JTA28" s="281"/>
      <c r="JTB28" s="281"/>
      <c r="JTC28" s="281"/>
      <c r="JTD28" s="281"/>
      <c r="JTE28" s="281"/>
      <c r="JTF28" s="281"/>
      <c r="JTG28" s="281"/>
      <c r="JTH28" s="281"/>
      <c r="JTI28" s="281"/>
      <c r="JTJ28" s="281"/>
      <c r="JTK28" s="281"/>
      <c r="JTL28" s="281"/>
      <c r="JTM28" s="281"/>
      <c r="JTN28" s="281"/>
      <c r="JTO28" s="281"/>
      <c r="JTP28" s="281"/>
      <c r="JTQ28" s="281"/>
      <c r="JTR28" s="281"/>
      <c r="JTS28" s="281"/>
      <c r="JTT28" s="281"/>
      <c r="JTU28" s="281"/>
      <c r="JTV28" s="281"/>
      <c r="JTW28" s="281"/>
      <c r="JTX28" s="281"/>
      <c r="JTY28" s="281"/>
      <c r="JTZ28" s="281"/>
      <c r="JUA28" s="281"/>
      <c r="JUB28" s="281"/>
      <c r="JUC28" s="281"/>
      <c r="JUD28" s="281"/>
      <c r="JUE28" s="281"/>
      <c r="JUF28" s="281"/>
      <c r="JUG28" s="281"/>
      <c r="JUH28" s="281"/>
      <c r="JUI28" s="281"/>
      <c r="JUJ28" s="281"/>
      <c r="JUK28" s="281"/>
      <c r="JUL28" s="281"/>
      <c r="JUM28" s="281"/>
      <c r="JUN28" s="281"/>
      <c r="JUO28" s="281"/>
      <c r="JUP28" s="281"/>
      <c r="JUQ28" s="281"/>
      <c r="JUR28" s="281"/>
      <c r="JUS28" s="281"/>
      <c r="JUT28" s="281"/>
      <c r="JUU28" s="281"/>
      <c r="JUV28" s="281"/>
      <c r="JUW28" s="281"/>
      <c r="JUX28" s="281"/>
      <c r="JUY28" s="281"/>
      <c r="JUZ28" s="281"/>
      <c r="JVA28" s="281"/>
      <c r="JVB28" s="281"/>
      <c r="JVC28" s="281"/>
      <c r="JVD28" s="281"/>
      <c r="JVE28" s="281"/>
      <c r="JVF28" s="281"/>
      <c r="JVG28" s="281"/>
      <c r="JVH28" s="281"/>
      <c r="JVI28" s="281"/>
      <c r="JVJ28" s="281"/>
      <c r="JVK28" s="281"/>
      <c r="JVL28" s="281"/>
      <c r="JVM28" s="281"/>
      <c r="JVN28" s="281"/>
      <c r="JVO28" s="281"/>
      <c r="JVP28" s="281"/>
      <c r="JVQ28" s="281"/>
      <c r="JVR28" s="281"/>
      <c r="JVS28" s="281"/>
      <c r="JVT28" s="281"/>
      <c r="JVU28" s="281"/>
      <c r="JVV28" s="281"/>
      <c r="JVW28" s="281"/>
      <c r="JVX28" s="281"/>
      <c r="JVY28" s="281"/>
      <c r="JVZ28" s="281"/>
      <c r="JWA28" s="281"/>
      <c r="JWB28" s="281"/>
      <c r="JWC28" s="281"/>
      <c r="JWD28" s="281"/>
      <c r="JWE28" s="281"/>
      <c r="JWF28" s="281"/>
      <c r="JWG28" s="281"/>
      <c r="JWH28" s="281"/>
      <c r="JWI28" s="281"/>
      <c r="JWJ28" s="281"/>
      <c r="JWK28" s="281"/>
      <c r="JWL28" s="281"/>
      <c r="JWM28" s="281"/>
      <c r="JWN28" s="281"/>
      <c r="JWO28" s="281"/>
      <c r="JWP28" s="281"/>
      <c r="JWQ28" s="281"/>
      <c r="JWR28" s="281"/>
      <c r="JWS28" s="281"/>
      <c r="JWT28" s="281"/>
      <c r="JWU28" s="281"/>
      <c r="JWV28" s="281"/>
      <c r="JWW28" s="281"/>
      <c r="JWX28" s="281"/>
      <c r="JWY28" s="281"/>
      <c r="JWZ28" s="281"/>
      <c r="JXA28" s="281"/>
      <c r="JXB28" s="281"/>
      <c r="JXC28" s="281"/>
      <c r="JXD28" s="281"/>
      <c r="JXE28" s="281"/>
      <c r="JXF28" s="281"/>
      <c r="JXG28" s="281"/>
      <c r="JXH28" s="281"/>
      <c r="JXI28" s="281"/>
      <c r="JXJ28" s="281"/>
      <c r="JXK28" s="281"/>
      <c r="JXL28" s="281"/>
      <c r="JXM28" s="281"/>
      <c r="JXN28" s="281"/>
      <c r="JXO28" s="281"/>
      <c r="JXP28" s="281"/>
      <c r="JXQ28" s="281"/>
      <c r="JXR28" s="281"/>
      <c r="JXS28" s="281"/>
      <c r="JXT28" s="281"/>
      <c r="JXU28" s="281"/>
      <c r="JXV28" s="281"/>
      <c r="JXW28" s="281"/>
      <c r="JXX28" s="281"/>
      <c r="JXY28" s="281"/>
      <c r="JXZ28" s="281"/>
      <c r="JYA28" s="281"/>
      <c r="JYB28" s="281"/>
      <c r="JYC28" s="281"/>
      <c r="JYD28" s="281"/>
      <c r="JYE28" s="281"/>
      <c r="JYF28" s="281"/>
      <c r="JYG28" s="281"/>
      <c r="JYH28" s="281"/>
      <c r="JYI28" s="281"/>
      <c r="JYJ28" s="281"/>
      <c r="JYK28" s="281"/>
      <c r="JYL28" s="281"/>
      <c r="JYM28" s="281"/>
      <c r="JYN28" s="281"/>
      <c r="JYO28" s="281"/>
      <c r="JYP28" s="281"/>
      <c r="JYQ28" s="281"/>
      <c r="JYR28" s="281"/>
      <c r="JYS28" s="281"/>
      <c r="JYT28" s="281"/>
      <c r="JYU28" s="281"/>
      <c r="JYV28" s="281"/>
      <c r="JYW28" s="281"/>
      <c r="JYX28" s="281"/>
      <c r="JYY28" s="281"/>
      <c r="JYZ28" s="281"/>
      <c r="JZA28" s="281"/>
      <c r="JZB28" s="281"/>
      <c r="JZC28" s="281"/>
      <c r="JZD28" s="281"/>
      <c r="JZE28" s="281"/>
      <c r="JZF28" s="281"/>
      <c r="JZG28" s="281"/>
      <c r="JZH28" s="281"/>
      <c r="JZI28" s="281"/>
      <c r="JZJ28" s="281"/>
      <c r="JZK28" s="281"/>
      <c r="JZL28" s="281"/>
      <c r="JZM28" s="281"/>
      <c r="JZN28" s="281"/>
      <c r="JZO28" s="281"/>
      <c r="JZP28" s="281"/>
      <c r="JZQ28" s="281"/>
      <c r="JZR28" s="281"/>
      <c r="JZS28" s="281"/>
      <c r="JZT28" s="281"/>
      <c r="JZU28" s="281"/>
      <c r="JZV28" s="281"/>
      <c r="JZW28" s="281"/>
      <c r="JZX28" s="281"/>
      <c r="JZY28" s="281"/>
      <c r="JZZ28" s="281"/>
      <c r="KAA28" s="281"/>
      <c r="KAB28" s="281"/>
      <c r="KAC28" s="281"/>
      <c r="KAD28" s="281"/>
      <c r="KAE28" s="281"/>
      <c r="KAF28" s="281"/>
      <c r="KAG28" s="281"/>
      <c r="KAH28" s="281"/>
      <c r="KAI28" s="281"/>
      <c r="KAJ28" s="281"/>
      <c r="KAK28" s="281"/>
      <c r="KAL28" s="281"/>
      <c r="KAM28" s="281"/>
      <c r="KAN28" s="281"/>
      <c r="KAO28" s="281"/>
      <c r="KAP28" s="281"/>
      <c r="KAQ28" s="281"/>
      <c r="KAR28" s="281"/>
      <c r="KAS28" s="281"/>
      <c r="KAT28" s="281"/>
      <c r="KAU28" s="281"/>
      <c r="KAV28" s="281"/>
      <c r="KAW28" s="281"/>
      <c r="KAX28" s="281"/>
      <c r="KAY28" s="281"/>
      <c r="KAZ28" s="281"/>
      <c r="KBA28" s="281"/>
      <c r="KBB28" s="281"/>
      <c r="KBC28" s="281"/>
      <c r="KBD28" s="281"/>
      <c r="KBE28" s="281"/>
      <c r="KBF28" s="281"/>
      <c r="KBG28" s="281"/>
      <c r="KBH28" s="281"/>
      <c r="KBI28" s="281"/>
      <c r="KBJ28" s="281"/>
      <c r="KBK28" s="281"/>
      <c r="KBL28" s="281"/>
      <c r="KBM28" s="281"/>
      <c r="KBN28" s="281"/>
      <c r="KBO28" s="281"/>
      <c r="KBP28" s="281"/>
      <c r="KBQ28" s="281"/>
      <c r="KBR28" s="281"/>
      <c r="KBS28" s="281"/>
      <c r="KBT28" s="281"/>
      <c r="KBU28" s="281"/>
      <c r="KBV28" s="281"/>
      <c r="KBW28" s="281"/>
      <c r="KBX28" s="281"/>
      <c r="KBY28" s="281"/>
      <c r="KBZ28" s="281"/>
      <c r="KCA28" s="281"/>
      <c r="KCB28" s="281"/>
      <c r="KCC28" s="281"/>
      <c r="KCD28" s="281"/>
      <c r="KCE28" s="281"/>
      <c r="KCF28" s="281"/>
      <c r="KCG28" s="281"/>
      <c r="KCH28" s="281"/>
      <c r="KCI28" s="281"/>
      <c r="KCJ28" s="281"/>
      <c r="KCK28" s="281"/>
      <c r="KCL28" s="281"/>
      <c r="KCM28" s="281"/>
      <c r="KCN28" s="281"/>
      <c r="KCO28" s="281"/>
      <c r="KCP28" s="281"/>
      <c r="KCQ28" s="281"/>
      <c r="KCR28" s="281"/>
      <c r="KCS28" s="281"/>
      <c r="KCT28" s="281"/>
      <c r="KCU28" s="281"/>
      <c r="KCV28" s="281"/>
      <c r="KCW28" s="281"/>
      <c r="KCX28" s="281"/>
      <c r="KCY28" s="281"/>
      <c r="KCZ28" s="281"/>
      <c r="KDA28" s="281"/>
      <c r="KDB28" s="281"/>
      <c r="KDC28" s="281"/>
      <c r="KDD28" s="281"/>
      <c r="KDE28" s="281"/>
      <c r="KDF28" s="281"/>
      <c r="KDG28" s="281"/>
      <c r="KDH28" s="281"/>
      <c r="KDI28" s="281"/>
      <c r="KDJ28" s="281"/>
      <c r="KDK28" s="281"/>
      <c r="KDL28" s="281"/>
      <c r="KDM28" s="281"/>
      <c r="KDN28" s="281"/>
      <c r="KDO28" s="281"/>
      <c r="KDP28" s="281"/>
      <c r="KDQ28" s="281"/>
      <c r="KDR28" s="281"/>
      <c r="KDS28" s="281"/>
      <c r="KDT28" s="281"/>
      <c r="KDU28" s="281"/>
      <c r="KDV28" s="281"/>
      <c r="KDW28" s="281"/>
      <c r="KDX28" s="281"/>
      <c r="KDY28" s="281"/>
      <c r="KDZ28" s="281"/>
      <c r="KEA28" s="281"/>
      <c r="KEB28" s="281"/>
      <c r="KEC28" s="281"/>
      <c r="KED28" s="281"/>
      <c r="KEE28" s="281"/>
      <c r="KEF28" s="281"/>
      <c r="KEG28" s="281"/>
      <c r="KEH28" s="281"/>
      <c r="KEI28" s="281"/>
      <c r="KEJ28" s="281"/>
      <c r="KEK28" s="281"/>
      <c r="KEL28" s="281"/>
      <c r="KEM28" s="281"/>
      <c r="KEN28" s="281"/>
      <c r="KEO28" s="281"/>
      <c r="KEP28" s="281"/>
      <c r="KEQ28" s="281"/>
      <c r="KER28" s="281"/>
      <c r="KES28" s="281"/>
      <c r="KET28" s="281"/>
      <c r="KEU28" s="281"/>
      <c r="KEV28" s="281"/>
      <c r="KEW28" s="281"/>
      <c r="KEX28" s="281"/>
      <c r="KEY28" s="281"/>
      <c r="KEZ28" s="281"/>
      <c r="KFA28" s="281"/>
      <c r="KFB28" s="281"/>
      <c r="KFC28" s="281"/>
      <c r="KFD28" s="281"/>
      <c r="KFE28" s="281"/>
      <c r="KFF28" s="281"/>
      <c r="KFG28" s="281"/>
      <c r="KFH28" s="281"/>
      <c r="KFI28" s="281"/>
      <c r="KFJ28" s="281"/>
      <c r="KFK28" s="281"/>
      <c r="KFL28" s="281"/>
      <c r="KFM28" s="281"/>
      <c r="KFN28" s="281"/>
      <c r="KFO28" s="281"/>
      <c r="KFP28" s="281"/>
      <c r="KFQ28" s="281"/>
      <c r="KFR28" s="281"/>
      <c r="KFS28" s="281"/>
      <c r="KFT28" s="281"/>
      <c r="KFU28" s="281"/>
      <c r="KFV28" s="281"/>
      <c r="KFW28" s="281"/>
      <c r="KFX28" s="281"/>
      <c r="KFY28" s="281"/>
      <c r="KFZ28" s="281"/>
      <c r="KGA28" s="281"/>
      <c r="KGB28" s="281"/>
      <c r="KGC28" s="281"/>
      <c r="KGD28" s="281"/>
      <c r="KGE28" s="281"/>
      <c r="KGF28" s="281"/>
      <c r="KGG28" s="281"/>
      <c r="KGH28" s="281"/>
      <c r="KGI28" s="281"/>
      <c r="KGJ28" s="281"/>
      <c r="KGK28" s="281"/>
      <c r="KGL28" s="281"/>
      <c r="KGM28" s="281"/>
      <c r="KGN28" s="281"/>
      <c r="KGO28" s="281"/>
      <c r="KGP28" s="281"/>
      <c r="KGQ28" s="281"/>
      <c r="KGR28" s="281"/>
      <c r="KGS28" s="281"/>
      <c r="KGT28" s="281"/>
      <c r="KGU28" s="281"/>
      <c r="KGV28" s="281"/>
      <c r="KGW28" s="281"/>
      <c r="KGX28" s="281"/>
      <c r="KGY28" s="281"/>
      <c r="KGZ28" s="281"/>
      <c r="KHA28" s="281"/>
      <c r="KHB28" s="281"/>
      <c r="KHC28" s="281"/>
      <c r="KHD28" s="281"/>
      <c r="KHE28" s="281"/>
      <c r="KHF28" s="281"/>
      <c r="KHG28" s="281"/>
      <c r="KHH28" s="281"/>
      <c r="KHI28" s="281"/>
      <c r="KHJ28" s="281"/>
      <c r="KHK28" s="281"/>
      <c r="KHL28" s="281"/>
      <c r="KHM28" s="281"/>
      <c r="KHN28" s="281"/>
      <c r="KHO28" s="281"/>
      <c r="KHP28" s="281"/>
      <c r="KHQ28" s="281"/>
      <c r="KHR28" s="281"/>
      <c r="KHS28" s="281"/>
      <c r="KHT28" s="281"/>
      <c r="KHU28" s="281"/>
      <c r="KHV28" s="281"/>
      <c r="KHW28" s="281"/>
      <c r="KHX28" s="281"/>
      <c r="KHY28" s="281"/>
      <c r="KHZ28" s="281"/>
      <c r="KIA28" s="281"/>
      <c r="KIB28" s="281"/>
      <c r="KIC28" s="281"/>
      <c r="KID28" s="281"/>
      <c r="KIE28" s="281"/>
      <c r="KIF28" s="281"/>
      <c r="KIG28" s="281"/>
      <c r="KIH28" s="281"/>
      <c r="KII28" s="281"/>
      <c r="KIJ28" s="281"/>
      <c r="KIK28" s="281"/>
      <c r="KIL28" s="281"/>
      <c r="KIM28" s="281"/>
      <c r="KIN28" s="281"/>
      <c r="KIO28" s="281"/>
      <c r="KIP28" s="281"/>
      <c r="KIQ28" s="281"/>
      <c r="KIR28" s="281"/>
      <c r="KIS28" s="281"/>
      <c r="KIT28" s="281"/>
      <c r="KIU28" s="281"/>
      <c r="KIV28" s="281"/>
      <c r="KIW28" s="281"/>
      <c r="KIX28" s="281"/>
      <c r="KIY28" s="281"/>
      <c r="KIZ28" s="281"/>
      <c r="KJA28" s="281"/>
      <c r="KJB28" s="281"/>
      <c r="KJC28" s="281"/>
      <c r="KJD28" s="281"/>
      <c r="KJE28" s="281"/>
      <c r="KJF28" s="281"/>
      <c r="KJG28" s="281"/>
      <c r="KJH28" s="281"/>
      <c r="KJI28" s="281"/>
      <c r="KJJ28" s="281"/>
      <c r="KJK28" s="281"/>
      <c r="KJL28" s="281"/>
      <c r="KJM28" s="281"/>
      <c r="KJN28" s="281"/>
      <c r="KJO28" s="281"/>
      <c r="KJP28" s="281"/>
      <c r="KJQ28" s="281"/>
      <c r="KJR28" s="281"/>
      <c r="KJS28" s="281"/>
      <c r="KJT28" s="281"/>
      <c r="KJU28" s="281"/>
      <c r="KJV28" s="281"/>
      <c r="KJW28" s="281"/>
      <c r="KJX28" s="281"/>
      <c r="KJY28" s="281"/>
      <c r="KJZ28" s="281"/>
      <c r="KKA28" s="281"/>
      <c r="KKB28" s="281"/>
      <c r="KKC28" s="281"/>
      <c r="KKD28" s="281"/>
      <c r="KKE28" s="281"/>
      <c r="KKF28" s="281"/>
      <c r="KKG28" s="281"/>
      <c r="KKH28" s="281"/>
      <c r="KKI28" s="281"/>
      <c r="KKJ28" s="281"/>
      <c r="KKK28" s="281"/>
      <c r="KKL28" s="281"/>
      <c r="KKM28" s="281"/>
      <c r="KKN28" s="281"/>
      <c r="KKO28" s="281"/>
      <c r="KKP28" s="281"/>
      <c r="KKQ28" s="281"/>
      <c r="KKR28" s="281"/>
      <c r="KKS28" s="281"/>
      <c r="KKT28" s="281"/>
      <c r="KKU28" s="281"/>
      <c r="KKV28" s="281"/>
      <c r="KKW28" s="281"/>
      <c r="KKX28" s="281"/>
      <c r="KKY28" s="281"/>
      <c r="KKZ28" s="281"/>
      <c r="KLA28" s="281"/>
      <c r="KLB28" s="281"/>
      <c r="KLC28" s="281"/>
      <c r="KLD28" s="281"/>
      <c r="KLE28" s="281"/>
      <c r="KLF28" s="281"/>
      <c r="KLG28" s="281"/>
      <c r="KLH28" s="281"/>
      <c r="KLI28" s="281"/>
      <c r="KLJ28" s="281"/>
      <c r="KLK28" s="281"/>
      <c r="KLL28" s="281"/>
      <c r="KLM28" s="281"/>
      <c r="KLN28" s="281"/>
      <c r="KLO28" s="281"/>
      <c r="KLP28" s="281"/>
      <c r="KLQ28" s="281"/>
      <c r="KLR28" s="281"/>
      <c r="KLS28" s="281"/>
      <c r="KLT28" s="281"/>
      <c r="KLU28" s="281"/>
      <c r="KLV28" s="281"/>
      <c r="KLW28" s="281"/>
      <c r="KLX28" s="281"/>
      <c r="KLY28" s="281"/>
      <c r="KLZ28" s="281"/>
      <c r="KMA28" s="281"/>
      <c r="KMB28" s="281"/>
      <c r="KMC28" s="281"/>
      <c r="KMD28" s="281"/>
      <c r="KME28" s="281"/>
      <c r="KMF28" s="281"/>
      <c r="KMG28" s="281"/>
      <c r="KMH28" s="281"/>
      <c r="KMI28" s="281"/>
      <c r="KMJ28" s="281"/>
      <c r="KMK28" s="281"/>
      <c r="KML28" s="281"/>
      <c r="KMM28" s="281"/>
      <c r="KMN28" s="281"/>
      <c r="KMO28" s="281"/>
      <c r="KMP28" s="281"/>
      <c r="KMQ28" s="281"/>
      <c r="KMR28" s="281"/>
      <c r="KMS28" s="281"/>
      <c r="KMT28" s="281"/>
      <c r="KMU28" s="281"/>
      <c r="KMV28" s="281"/>
      <c r="KMW28" s="281"/>
      <c r="KMX28" s="281"/>
      <c r="KMY28" s="281"/>
      <c r="KMZ28" s="281"/>
      <c r="KNA28" s="281"/>
      <c r="KNB28" s="281"/>
      <c r="KNC28" s="281"/>
      <c r="KND28" s="281"/>
      <c r="KNE28" s="281"/>
      <c r="KNF28" s="281"/>
      <c r="KNG28" s="281"/>
      <c r="KNH28" s="281"/>
      <c r="KNI28" s="281"/>
      <c r="KNJ28" s="281"/>
      <c r="KNK28" s="281"/>
      <c r="KNL28" s="281"/>
      <c r="KNM28" s="281"/>
      <c r="KNN28" s="281"/>
      <c r="KNO28" s="281"/>
      <c r="KNP28" s="281"/>
      <c r="KNQ28" s="281"/>
      <c r="KNR28" s="281"/>
      <c r="KNS28" s="281"/>
      <c r="KNT28" s="281"/>
      <c r="KNU28" s="281"/>
      <c r="KNV28" s="281"/>
      <c r="KNW28" s="281"/>
      <c r="KNX28" s="281"/>
      <c r="KNY28" s="281"/>
      <c r="KNZ28" s="281"/>
      <c r="KOA28" s="281"/>
      <c r="KOB28" s="281"/>
      <c r="KOC28" s="281"/>
      <c r="KOD28" s="281"/>
      <c r="KOE28" s="281"/>
      <c r="KOF28" s="281"/>
      <c r="KOG28" s="281"/>
      <c r="KOH28" s="281"/>
      <c r="KOI28" s="281"/>
      <c r="KOJ28" s="281"/>
      <c r="KOK28" s="281"/>
      <c r="KOL28" s="281"/>
      <c r="KOM28" s="281"/>
      <c r="KON28" s="281"/>
      <c r="KOO28" s="281"/>
      <c r="KOP28" s="281"/>
      <c r="KOQ28" s="281"/>
      <c r="KOR28" s="281"/>
      <c r="KOS28" s="281"/>
      <c r="KOT28" s="281"/>
      <c r="KOU28" s="281"/>
      <c r="KOV28" s="281"/>
      <c r="KOW28" s="281"/>
      <c r="KOX28" s="281"/>
      <c r="KOY28" s="281"/>
      <c r="KOZ28" s="281"/>
      <c r="KPA28" s="281"/>
      <c r="KPB28" s="281"/>
      <c r="KPC28" s="281"/>
      <c r="KPD28" s="281"/>
      <c r="KPE28" s="281"/>
      <c r="KPF28" s="281"/>
      <c r="KPG28" s="281"/>
      <c r="KPH28" s="281"/>
      <c r="KPI28" s="281"/>
      <c r="KPJ28" s="281"/>
      <c r="KPK28" s="281"/>
      <c r="KPL28" s="281"/>
      <c r="KPM28" s="281"/>
      <c r="KPN28" s="281"/>
      <c r="KPO28" s="281"/>
      <c r="KPP28" s="281"/>
      <c r="KPQ28" s="281"/>
      <c r="KPR28" s="281"/>
      <c r="KPS28" s="281"/>
      <c r="KPT28" s="281"/>
      <c r="KPU28" s="281"/>
      <c r="KPV28" s="281"/>
      <c r="KPW28" s="281"/>
      <c r="KPX28" s="281"/>
      <c r="KPY28" s="281"/>
      <c r="KPZ28" s="281"/>
      <c r="KQA28" s="281"/>
      <c r="KQB28" s="281"/>
      <c r="KQC28" s="281"/>
      <c r="KQD28" s="281"/>
      <c r="KQE28" s="281"/>
      <c r="KQF28" s="281"/>
      <c r="KQG28" s="281"/>
      <c r="KQH28" s="281"/>
      <c r="KQI28" s="281"/>
      <c r="KQJ28" s="281"/>
      <c r="KQK28" s="281"/>
      <c r="KQL28" s="281"/>
      <c r="KQM28" s="281"/>
      <c r="KQN28" s="281"/>
      <c r="KQO28" s="281"/>
      <c r="KQP28" s="281"/>
      <c r="KQQ28" s="281"/>
      <c r="KQR28" s="281"/>
      <c r="KQS28" s="281"/>
      <c r="KQT28" s="281"/>
      <c r="KQU28" s="281"/>
      <c r="KQV28" s="281"/>
      <c r="KQW28" s="281"/>
      <c r="KQX28" s="281"/>
      <c r="KQY28" s="281"/>
      <c r="KQZ28" s="281"/>
      <c r="KRA28" s="281"/>
      <c r="KRB28" s="281"/>
      <c r="KRC28" s="281"/>
      <c r="KRD28" s="281"/>
      <c r="KRE28" s="281"/>
      <c r="KRF28" s="281"/>
      <c r="KRG28" s="281"/>
      <c r="KRH28" s="281"/>
      <c r="KRI28" s="281"/>
      <c r="KRJ28" s="281"/>
      <c r="KRK28" s="281"/>
      <c r="KRL28" s="281"/>
      <c r="KRM28" s="281"/>
      <c r="KRN28" s="281"/>
      <c r="KRO28" s="281"/>
      <c r="KRP28" s="281"/>
      <c r="KRQ28" s="281"/>
      <c r="KRR28" s="281"/>
      <c r="KRS28" s="281"/>
      <c r="KRT28" s="281"/>
      <c r="KRU28" s="281"/>
      <c r="KRV28" s="281"/>
      <c r="KRW28" s="281"/>
      <c r="KRX28" s="281"/>
      <c r="KRY28" s="281"/>
      <c r="KRZ28" s="281"/>
      <c r="KSA28" s="281"/>
      <c r="KSB28" s="281"/>
      <c r="KSC28" s="281"/>
      <c r="KSD28" s="281"/>
      <c r="KSE28" s="281"/>
      <c r="KSF28" s="281"/>
      <c r="KSG28" s="281"/>
      <c r="KSH28" s="281"/>
      <c r="KSI28" s="281"/>
      <c r="KSJ28" s="281"/>
      <c r="KSK28" s="281"/>
      <c r="KSL28" s="281"/>
      <c r="KSM28" s="281"/>
      <c r="KSN28" s="281"/>
      <c r="KSO28" s="281"/>
      <c r="KSP28" s="281"/>
      <c r="KSQ28" s="281"/>
      <c r="KSR28" s="281"/>
      <c r="KSS28" s="281"/>
      <c r="KST28" s="281"/>
      <c r="KSU28" s="281"/>
      <c r="KSV28" s="281"/>
      <c r="KSW28" s="281"/>
      <c r="KSX28" s="281"/>
      <c r="KSY28" s="281"/>
      <c r="KSZ28" s="281"/>
      <c r="KTA28" s="281"/>
      <c r="KTB28" s="281"/>
      <c r="KTC28" s="281"/>
      <c r="KTD28" s="281"/>
      <c r="KTE28" s="281"/>
      <c r="KTF28" s="281"/>
      <c r="KTG28" s="281"/>
      <c r="KTH28" s="281"/>
      <c r="KTI28" s="281"/>
      <c r="KTJ28" s="281"/>
      <c r="KTK28" s="281"/>
      <c r="KTL28" s="281"/>
      <c r="KTM28" s="281"/>
      <c r="KTN28" s="281"/>
      <c r="KTO28" s="281"/>
      <c r="KTP28" s="281"/>
      <c r="KTQ28" s="281"/>
      <c r="KTR28" s="281"/>
      <c r="KTS28" s="281"/>
      <c r="KTT28" s="281"/>
      <c r="KTU28" s="281"/>
      <c r="KTV28" s="281"/>
      <c r="KTW28" s="281"/>
      <c r="KTX28" s="281"/>
      <c r="KTY28" s="281"/>
      <c r="KTZ28" s="281"/>
      <c r="KUA28" s="281"/>
      <c r="KUB28" s="281"/>
      <c r="KUC28" s="281"/>
      <c r="KUD28" s="281"/>
      <c r="KUE28" s="281"/>
      <c r="KUF28" s="281"/>
      <c r="KUG28" s="281"/>
      <c r="KUH28" s="281"/>
      <c r="KUI28" s="281"/>
      <c r="KUJ28" s="281"/>
      <c r="KUK28" s="281"/>
      <c r="KUL28" s="281"/>
      <c r="KUM28" s="281"/>
      <c r="KUN28" s="281"/>
      <c r="KUO28" s="281"/>
      <c r="KUP28" s="281"/>
      <c r="KUQ28" s="281"/>
      <c r="KUR28" s="281"/>
      <c r="KUS28" s="281"/>
      <c r="KUT28" s="281"/>
      <c r="KUU28" s="281"/>
      <c r="KUV28" s="281"/>
      <c r="KUW28" s="281"/>
      <c r="KUX28" s="281"/>
      <c r="KUY28" s="281"/>
      <c r="KUZ28" s="281"/>
      <c r="KVA28" s="281"/>
      <c r="KVB28" s="281"/>
      <c r="KVC28" s="281"/>
      <c r="KVD28" s="281"/>
      <c r="KVE28" s="281"/>
      <c r="KVF28" s="281"/>
      <c r="KVG28" s="281"/>
      <c r="KVH28" s="281"/>
      <c r="KVI28" s="281"/>
      <c r="KVJ28" s="281"/>
      <c r="KVK28" s="281"/>
      <c r="KVL28" s="281"/>
      <c r="KVM28" s="281"/>
      <c r="KVN28" s="281"/>
      <c r="KVO28" s="281"/>
      <c r="KVP28" s="281"/>
      <c r="KVQ28" s="281"/>
      <c r="KVR28" s="281"/>
      <c r="KVS28" s="281"/>
      <c r="KVT28" s="281"/>
      <c r="KVU28" s="281"/>
      <c r="KVV28" s="281"/>
      <c r="KVW28" s="281"/>
      <c r="KVX28" s="281"/>
      <c r="KVY28" s="281"/>
      <c r="KVZ28" s="281"/>
      <c r="KWA28" s="281"/>
      <c r="KWB28" s="281"/>
      <c r="KWC28" s="281"/>
      <c r="KWD28" s="281"/>
      <c r="KWE28" s="281"/>
      <c r="KWF28" s="281"/>
      <c r="KWG28" s="281"/>
      <c r="KWH28" s="281"/>
      <c r="KWI28" s="281"/>
      <c r="KWJ28" s="281"/>
      <c r="KWK28" s="281"/>
      <c r="KWL28" s="281"/>
      <c r="KWM28" s="281"/>
      <c r="KWN28" s="281"/>
      <c r="KWO28" s="281"/>
      <c r="KWP28" s="281"/>
      <c r="KWQ28" s="281"/>
      <c r="KWR28" s="281"/>
      <c r="KWS28" s="281"/>
      <c r="KWT28" s="281"/>
      <c r="KWU28" s="281"/>
      <c r="KWV28" s="281"/>
      <c r="KWW28" s="281"/>
      <c r="KWX28" s="281"/>
      <c r="KWY28" s="281"/>
      <c r="KWZ28" s="281"/>
      <c r="KXA28" s="281"/>
      <c r="KXB28" s="281"/>
      <c r="KXC28" s="281"/>
      <c r="KXD28" s="281"/>
      <c r="KXE28" s="281"/>
      <c r="KXF28" s="281"/>
      <c r="KXG28" s="281"/>
      <c r="KXH28" s="281"/>
      <c r="KXI28" s="281"/>
      <c r="KXJ28" s="281"/>
      <c r="KXK28" s="281"/>
      <c r="KXL28" s="281"/>
      <c r="KXM28" s="281"/>
      <c r="KXN28" s="281"/>
      <c r="KXO28" s="281"/>
      <c r="KXP28" s="281"/>
      <c r="KXQ28" s="281"/>
      <c r="KXR28" s="281"/>
      <c r="KXS28" s="281"/>
      <c r="KXT28" s="281"/>
      <c r="KXU28" s="281"/>
      <c r="KXV28" s="281"/>
      <c r="KXW28" s="281"/>
      <c r="KXX28" s="281"/>
      <c r="KXY28" s="281"/>
      <c r="KXZ28" s="281"/>
      <c r="KYA28" s="281"/>
      <c r="KYB28" s="281"/>
      <c r="KYC28" s="281"/>
      <c r="KYD28" s="281"/>
      <c r="KYE28" s="281"/>
      <c r="KYF28" s="281"/>
      <c r="KYG28" s="281"/>
      <c r="KYH28" s="281"/>
      <c r="KYI28" s="281"/>
      <c r="KYJ28" s="281"/>
      <c r="KYK28" s="281"/>
      <c r="KYL28" s="281"/>
      <c r="KYM28" s="281"/>
      <c r="KYN28" s="281"/>
      <c r="KYO28" s="281"/>
      <c r="KYP28" s="281"/>
      <c r="KYQ28" s="281"/>
      <c r="KYR28" s="281"/>
      <c r="KYS28" s="281"/>
      <c r="KYT28" s="281"/>
      <c r="KYU28" s="281"/>
      <c r="KYV28" s="281"/>
      <c r="KYW28" s="281"/>
      <c r="KYX28" s="281"/>
      <c r="KYY28" s="281"/>
      <c r="KYZ28" s="281"/>
      <c r="KZA28" s="281"/>
      <c r="KZB28" s="281"/>
      <c r="KZC28" s="281"/>
      <c r="KZD28" s="281"/>
      <c r="KZE28" s="281"/>
      <c r="KZF28" s="281"/>
      <c r="KZG28" s="281"/>
      <c r="KZH28" s="281"/>
      <c r="KZI28" s="281"/>
      <c r="KZJ28" s="281"/>
      <c r="KZK28" s="281"/>
      <c r="KZL28" s="281"/>
      <c r="KZM28" s="281"/>
      <c r="KZN28" s="281"/>
      <c r="KZO28" s="281"/>
      <c r="KZP28" s="281"/>
      <c r="KZQ28" s="281"/>
      <c r="KZR28" s="281"/>
      <c r="KZS28" s="281"/>
      <c r="KZT28" s="281"/>
      <c r="KZU28" s="281"/>
      <c r="KZV28" s="281"/>
      <c r="KZW28" s="281"/>
      <c r="KZX28" s="281"/>
      <c r="KZY28" s="281"/>
      <c r="KZZ28" s="281"/>
      <c r="LAA28" s="281"/>
      <c r="LAB28" s="281"/>
      <c r="LAC28" s="281"/>
      <c r="LAD28" s="281"/>
      <c r="LAE28" s="281"/>
      <c r="LAF28" s="281"/>
      <c r="LAG28" s="281"/>
      <c r="LAH28" s="281"/>
      <c r="LAI28" s="281"/>
      <c r="LAJ28" s="281"/>
      <c r="LAK28" s="281"/>
      <c r="LAL28" s="281"/>
      <c r="LAM28" s="281"/>
      <c r="LAN28" s="281"/>
      <c r="LAO28" s="281"/>
      <c r="LAP28" s="281"/>
      <c r="LAQ28" s="281"/>
      <c r="LAR28" s="281"/>
      <c r="LAS28" s="281"/>
      <c r="LAT28" s="281"/>
      <c r="LAU28" s="281"/>
      <c r="LAV28" s="281"/>
      <c r="LAW28" s="281"/>
      <c r="LAX28" s="281"/>
      <c r="LAY28" s="281"/>
      <c r="LAZ28" s="281"/>
      <c r="LBA28" s="281"/>
      <c r="LBB28" s="281"/>
      <c r="LBC28" s="281"/>
      <c r="LBD28" s="281"/>
      <c r="LBE28" s="281"/>
      <c r="LBF28" s="281"/>
      <c r="LBG28" s="281"/>
      <c r="LBH28" s="281"/>
      <c r="LBI28" s="281"/>
      <c r="LBJ28" s="281"/>
      <c r="LBK28" s="281"/>
      <c r="LBL28" s="281"/>
      <c r="LBM28" s="281"/>
      <c r="LBN28" s="281"/>
      <c r="LBO28" s="281"/>
      <c r="LBP28" s="281"/>
      <c r="LBQ28" s="281"/>
      <c r="LBR28" s="281"/>
      <c r="LBS28" s="281"/>
      <c r="LBT28" s="281"/>
      <c r="LBU28" s="281"/>
      <c r="LBV28" s="281"/>
      <c r="LBW28" s="281"/>
      <c r="LBX28" s="281"/>
      <c r="LBY28" s="281"/>
      <c r="LBZ28" s="281"/>
      <c r="LCA28" s="281"/>
      <c r="LCB28" s="281"/>
      <c r="LCC28" s="281"/>
      <c r="LCD28" s="281"/>
      <c r="LCE28" s="281"/>
      <c r="LCF28" s="281"/>
      <c r="LCG28" s="281"/>
      <c r="LCH28" s="281"/>
      <c r="LCI28" s="281"/>
      <c r="LCJ28" s="281"/>
      <c r="LCK28" s="281"/>
      <c r="LCL28" s="281"/>
      <c r="LCM28" s="281"/>
      <c r="LCN28" s="281"/>
      <c r="LCO28" s="281"/>
      <c r="LCP28" s="281"/>
      <c r="LCQ28" s="281"/>
      <c r="LCR28" s="281"/>
      <c r="LCS28" s="281"/>
      <c r="LCT28" s="281"/>
      <c r="LCU28" s="281"/>
      <c r="LCV28" s="281"/>
      <c r="LCW28" s="281"/>
      <c r="LCX28" s="281"/>
      <c r="LCY28" s="281"/>
      <c r="LCZ28" s="281"/>
      <c r="LDA28" s="281"/>
      <c r="LDB28" s="281"/>
      <c r="LDC28" s="281"/>
      <c r="LDD28" s="281"/>
      <c r="LDE28" s="281"/>
      <c r="LDF28" s="281"/>
      <c r="LDG28" s="281"/>
      <c r="LDH28" s="281"/>
      <c r="LDI28" s="281"/>
      <c r="LDJ28" s="281"/>
      <c r="LDK28" s="281"/>
      <c r="LDL28" s="281"/>
      <c r="LDM28" s="281"/>
      <c r="LDN28" s="281"/>
      <c r="LDO28" s="281"/>
      <c r="LDP28" s="281"/>
      <c r="LDQ28" s="281"/>
      <c r="LDR28" s="281"/>
      <c r="LDS28" s="281"/>
      <c r="LDT28" s="281"/>
      <c r="LDU28" s="281"/>
      <c r="LDV28" s="281"/>
      <c r="LDW28" s="281"/>
      <c r="LDX28" s="281"/>
      <c r="LDY28" s="281"/>
      <c r="LDZ28" s="281"/>
      <c r="LEA28" s="281"/>
      <c r="LEB28" s="281"/>
      <c r="LEC28" s="281"/>
      <c r="LED28" s="281"/>
      <c r="LEE28" s="281"/>
      <c r="LEF28" s="281"/>
      <c r="LEG28" s="281"/>
      <c r="LEH28" s="281"/>
      <c r="LEI28" s="281"/>
      <c r="LEJ28" s="281"/>
      <c r="LEK28" s="281"/>
      <c r="LEL28" s="281"/>
      <c r="LEM28" s="281"/>
      <c r="LEN28" s="281"/>
      <c r="LEO28" s="281"/>
      <c r="LEP28" s="281"/>
      <c r="LEQ28" s="281"/>
      <c r="LER28" s="281"/>
      <c r="LES28" s="281"/>
      <c r="LET28" s="281"/>
      <c r="LEU28" s="281"/>
      <c r="LEV28" s="281"/>
      <c r="LEW28" s="281"/>
      <c r="LEX28" s="281"/>
      <c r="LEY28" s="281"/>
      <c r="LEZ28" s="281"/>
      <c r="LFA28" s="281"/>
      <c r="LFB28" s="281"/>
      <c r="LFC28" s="281"/>
      <c r="LFD28" s="281"/>
      <c r="LFE28" s="281"/>
      <c r="LFF28" s="281"/>
      <c r="LFG28" s="281"/>
      <c r="LFH28" s="281"/>
      <c r="LFI28" s="281"/>
      <c r="LFJ28" s="281"/>
      <c r="LFK28" s="281"/>
      <c r="LFL28" s="281"/>
      <c r="LFM28" s="281"/>
      <c r="LFN28" s="281"/>
      <c r="LFO28" s="281"/>
      <c r="LFP28" s="281"/>
      <c r="LFQ28" s="281"/>
      <c r="LFR28" s="281"/>
      <c r="LFS28" s="281"/>
      <c r="LFT28" s="281"/>
      <c r="LFU28" s="281"/>
      <c r="LFV28" s="281"/>
      <c r="LFW28" s="281"/>
      <c r="LFX28" s="281"/>
      <c r="LFY28" s="281"/>
      <c r="LFZ28" s="281"/>
      <c r="LGA28" s="281"/>
      <c r="LGB28" s="281"/>
      <c r="LGC28" s="281"/>
      <c r="LGD28" s="281"/>
      <c r="LGE28" s="281"/>
      <c r="LGF28" s="281"/>
      <c r="LGG28" s="281"/>
      <c r="LGH28" s="281"/>
      <c r="LGI28" s="281"/>
      <c r="LGJ28" s="281"/>
      <c r="LGK28" s="281"/>
      <c r="LGL28" s="281"/>
      <c r="LGM28" s="281"/>
      <c r="LGN28" s="281"/>
      <c r="LGO28" s="281"/>
      <c r="LGP28" s="281"/>
      <c r="LGQ28" s="281"/>
      <c r="LGR28" s="281"/>
      <c r="LGS28" s="281"/>
      <c r="LGT28" s="281"/>
      <c r="LGU28" s="281"/>
      <c r="LGV28" s="281"/>
      <c r="LGW28" s="281"/>
      <c r="LGX28" s="281"/>
      <c r="LGY28" s="281"/>
      <c r="LGZ28" s="281"/>
      <c r="LHA28" s="281"/>
      <c r="LHB28" s="281"/>
      <c r="LHC28" s="281"/>
      <c r="LHD28" s="281"/>
      <c r="LHE28" s="281"/>
      <c r="LHF28" s="281"/>
      <c r="LHG28" s="281"/>
      <c r="LHH28" s="281"/>
      <c r="LHI28" s="281"/>
      <c r="LHJ28" s="281"/>
      <c r="LHK28" s="281"/>
      <c r="LHL28" s="281"/>
      <c r="LHM28" s="281"/>
      <c r="LHN28" s="281"/>
      <c r="LHO28" s="281"/>
      <c r="LHP28" s="281"/>
      <c r="LHQ28" s="281"/>
      <c r="LHR28" s="281"/>
      <c r="LHS28" s="281"/>
      <c r="LHT28" s="281"/>
      <c r="LHU28" s="281"/>
      <c r="LHV28" s="281"/>
      <c r="LHW28" s="281"/>
      <c r="LHX28" s="281"/>
      <c r="LHY28" s="281"/>
      <c r="LHZ28" s="281"/>
      <c r="LIA28" s="281"/>
      <c r="LIB28" s="281"/>
      <c r="LIC28" s="281"/>
      <c r="LID28" s="281"/>
      <c r="LIE28" s="281"/>
      <c r="LIF28" s="281"/>
      <c r="LIG28" s="281"/>
      <c r="LIH28" s="281"/>
      <c r="LII28" s="281"/>
      <c r="LIJ28" s="281"/>
      <c r="LIK28" s="281"/>
      <c r="LIL28" s="281"/>
      <c r="LIM28" s="281"/>
      <c r="LIN28" s="281"/>
      <c r="LIO28" s="281"/>
      <c r="LIP28" s="281"/>
      <c r="LIQ28" s="281"/>
      <c r="LIR28" s="281"/>
      <c r="LIS28" s="281"/>
      <c r="LIT28" s="281"/>
      <c r="LIU28" s="281"/>
      <c r="LIV28" s="281"/>
      <c r="LIW28" s="281"/>
      <c r="LIX28" s="281"/>
      <c r="LIY28" s="281"/>
      <c r="LIZ28" s="281"/>
      <c r="LJA28" s="281"/>
      <c r="LJB28" s="281"/>
      <c r="LJC28" s="281"/>
      <c r="LJD28" s="281"/>
      <c r="LJE28" s="281"/>
      <c r="LJF28" s="281"/>
      <c r="LJG28" s="281"/>
      <c r="LJH28" s="281"/>
      <c r="LJI28" s="281"/>
      <c r="LJJ28" s="281"/>
      <c r="LJK28" s="281"/>
      <c r="LJL28" s="281"/>
      <c r="LJM28" s="281"/>
      <c r="LJN28" s="281"/>
      <c r="LJO28" s="281"/>
      <c r="LJP28" s="281"/>
      <c r="LJQ28" s="281"/>
      <c r="LJR28" s="281"/>
      <c r="LJS28" s="281"/>
      <c r="LJT28" s="281"/>
      <c r="LJU28" s="281"/>
      <c r="LJV28" s="281"/>
      <c r="LJW28" s="281"/>
      <c r="LJX28" s="281"/>
      <c r="LJY28" s="281"/>
      <c r="LJZ28" s="281"/>
      <c r="LKA28" s="281"/>
      <c r="LKB28" s="281"/>
      <c r="LKC28" s="281"/>
      <c r="LKD28" s="281"/>
      <c r="LKE28" s="281"/>
      <c r="LKF28" s="281"/>
      <c r="LKG28" s="281"/>
      <c r="LKH28" s="281"/>
      <c r="LKI28" s="281"/>
      <c r="LKJ28" s="281"/>
      <c r="LKK28" s="281"/>
      <c r="LKL28" s="281"/>
      <c r="LKM28" s="281"/>
      <c r="LKN28" s="281"/>
      <c r="LKO28" s="281"/>
      <c r="LKP28" s="281"/>
      <c r="LKQ28" s="281"/>
      <c r="LKR28" s="281"/>
      <c r="LKS28" s="281"/>
      <c r="LKT28" s="281"/>
      <c r="LKU28" s="281"/>
      <c r="LKV28" s="281"/>
      <c r="LKW28" s="281"/>
      <c r="LKX28" s="281"/>
      <c r="LKY28" s="281"/>
      <c r="LKZ28" s="281"/>
      <c r="LLA28" s="281"/>
      <c r="LLB28" s="281"/>
      <c r="LLC28" s="281"/>
      <c r="LLD28" s="281"/>
      <c r="LLE28" s="281"/>
      <c r="LLF28" s="281"/>
      <c r="LLG28" s="281"/>
      <c r="LLH28" s="281"/>
      <c r="LLI28" s="281"/>
      <c r="LLJ28" s="281"/>
      <c r="LLK28" s="281"/>
      <c r="LLL28" s="281"/>
      <c r="LLM28" s="281"/>
      <c r="LLN28" s="281"/>
      <c r="LLO28" s="281"/>
      <c r="LLP28" s="281"/>
      <c r="LLQ28" s="281"/>
      <c r="LLR28" s="281"/>
      <c r="LLS28" s="281"/>
      <c r="LLT28" s="281"/>
      <c r="LLU28" s="281"/>
      <c r="LLV28" s="281"/>
      <c r="LLW28" s="281"/>
      <c r="LLX28" s="281"/>
      <c r="LLY28" s="281"/>
      <c r="LLZ28" s="281"/>
      <c r="LMA28" s="281"/>
      <c r="LMB28" s="281"/>
      <c r="LMC28" s="281"/>
      <c r="LMD28" s="281"/>
      <c r="LME28" s="281"/>
      <c r="LMF28" s="281"/>
      <c r="LMG28" s="281"/>
      <c r="LMH28" s="281"/>
      <c r="LMI28" s="281"/>
      <c r="LMJ28" s="281"/>
      <c r="LMK28" s="281"/>
      <c r="LML28" s="281"/>
      <c r="LMM28" s="281"/>
      <c r="LMN28" s="281"/>
      <c r="LMO28" s="281"/>
      <c r="LMP28" s="281"/>
      <c r="LMQ28" s="281"/>
      <c r="LMR28" s="281"/>
      <c r="LMS28" s="281"/>
      <c r="LMT28" s="281"/>
      <c r="LMU28" s="281"/>
      <c r="LMV28" s="281"/>
      <c r="LMW28" s="281"/>
      <c r="LMX28" s="281"/>
      <c r="LMY28" s="281"/>
      <c r="LMZ28" s="281"/>
      <c r="LNA28" s="281"/>
      <c r="LNB28" s="281"/>
      <c r="LNC28" s="281"/>
      <c r="LND28" s="281"/>
      <c r="LNE28" s="281"/>
      <c r="LNF28" s="281"/>
      <c r="LNG28" s="281"/>
      <c r="LNH28" s="281"/>
      <c r="LNI28" s="281"/>
      <c r="LNJ28" s="281"/>
      <c r="LNK28" s="281"/>
      <c r="LNL28" s="281"/>
      <c r="LNM28" s="281"/>
      <c r="LNN28" s="281"/>
      <c r="LNO28" s="281"/>
      <c r="LNP28" s="281"/>
      <c r="LNQ28" s="281"/>
      <c r="LNR28" s="281"/>
      <c r="LNS28" s="281"/>
      <c r="LNT28" s="281"/>
      <c r="LNU28" s="281"/>
      <c r="LNV28" s="281"/>
      <c r="LNW28" s="281"/>
      <c r="LNX28" s="281"/>
      <c r="LNY28" s="281"/>
      <c r="LNZ28" s="281"/>
      <c r="LOA28" s="281"/>
      <c r="LOB28" s="281"/>
      <c r="LOC28" s="281"/>
      <c r="LOD28" s="281"/>
      <c r="LOE28" s="281"/>
      <c r="LOF28" s="281"/>
      <c r="LOG28" s="281"/>
      <c r="LOH28" s="281"/>
      <c r="LOI28" s="281"/>
      <c r="LOJ28" s="281"/>
      <c r="LOK28" s="281"/>
      <c r="LOL28" s="281"/>
      <c r="LOM28" s="281"/>
      <c r="LON28" s="281"/>
      <c r="LOO28" s="281"/>
      <c r="LOP28" s="281"/>
      <c r="LOQ28" s="281"/>
      <c r="LOR28" s="281"/>
      <c r="LOS28" s="281"/>
      <c r="LOT28" s="281"/>
      <c r="LOU28" s="281"/>
      <c r="LOV28" s="281"/>
      <c r="LOW28" s="281"/>
      <c r="LOX28" s="281"/>
      <c r="LOY28" s="281"/>
      <c r="LOZ28" s="281"/>
      <c r="LPA28" s="281"/>
      <c r="LPB28" s="281"/>
      <c r="LPC28" s="281"/>
      <c r="LPD28" s="281"/>
      <c r="LPE28" s="281"/>
      <c r="LPF28" s="281"/>
      <c r="LPG28" s="281"/>
      <c r="LPH28" s="281"/>
      <c r="LPI28" s="281"/>
      <c r="LPJ28" s="281"/>
      <c r="LPK28" s="281"/>
      <c r="LPL28" s="281"/>
      <c r="LPM28" s="281"/>
      <c r="LPN28" s="281"/>
      <c r="LPO28" s="281"/>
      <c r="LPP28" s="281"/>
      <c r="LPQ28" s="281"/>
      <c r="LPR28" s="281"/>
      <c r="LPS28" s="281"/>
      <c r="LPT28" s="281"/>
      <c r="LPU28" s="281"/>
      <c r="LPV28" s="281"/>
      <c r="LPW28" s="281"/>
      <c r="LPX28" s="281"/>
      <c r="LPY28" s="281"/>
      <c r="LPZ28" s="281"/>
      <c r="LQA28" s="281"/>
      <c r="LQB28" s="281"/>
      <c r="LQC28" s="281"/>
      <c r="LQD28" s="281"/>
      <c r="LQE28" s="281"/>
      <c r="LQF28" s="281"/>
      <c r="LQG28" s="281"/>
      <c r="LQH28" s="281"/>
      <c r="LQI28" s="281"/>
      <c r="LQJ28" s="281"/>
      <c r="LQK28" s="281"/>
      <c r="LQL28" s="281"/>
      <c r="LQM28" s="281"/>
      <c r="LQN28" s="281"/>
      <c r="LQO28" s="281"/>
      <c r="LQP28" s="281"/>
      <c r="LQQ28" s="281"/>
      <c r="LQR28" s="281"/>
      <c r="LQS28" s="281"/>
      <c r="LQT28" s="281"/>
      <c r="LQU28" s="281"/>
      <c r="LQV28" s="281"/>
      <c r="LQW28" s="281"/>
      <c r="LQX28" s="281"/>
      <c r="LQY28" s="281"/>
      <c r="LQZ28" s="281"/>
      <c r="LRA28" s="281"/>
      <c r="LRB28" s="281"/>
      <c r="LRC28" s="281"/>
      <c r="LRD28" s="281"/>
      <c r="LRE28" s="281"/>
      <c r="LRF28" s="281"/>
      <c r="LRG28" s="281"/>
      <c r="LRH28" s="281"/>
      <c r="LRI28" s="281"/>
      <c r="LRJ28" s="281"/>
      <c r="LRK28" s="281"/>
      <c r="LRL28" s="281"/>
      <c r="LRM28" s="281"/>
      <c r="LRN28" s="281"/>
      <c r="LRO28" s="281"/>
      <c r="LRP28" s="281"/>
      <c r="LRQ28" s="281"/>
      <c r="LRR28" s="281"/>
      <c r="LRS28" s="281"/>
      <c r="LRT28" s="281"/>
      <c r="LRU28" s="281"/>
      <c r="LRV28" s="281"/>
      <c r="LRW28" s="281"/>
      <c r="LRX28" s="281"/>
      <c r="LRY28" s="281"/>
      <c r="LRZ28" s="281"/>
      <c r="LSA28" s="281"/>
      <c r="LSB28" s="281"/>
      <c r="LSC28" s="281"/>
      <c r="LSD28" s="281"/>
      <c r="LSE28" s="281"/>
      <c r="LSF28" s="281"/>
      <c r="LSG28" s="281"/>
      <c r="LSH28" s="281"/>
      <c r="LSI28" s="281"/>
      <c r="LSJ28" s="281"/>
      <c r="LSK28" s="281"/>
      <c r="LSL28" s="281"/>
      <c r="LSM28" s="281"/>
      <c r="LSN28" s="281"/>
      <c r="LSO28" s="281"/>
      <c r="LSP28" s="281"/>
      <c r="LSQ28" s="281"/>
      <c r="LSR28" s="281"/>
      <c r="LSS28" s="281"/>
      <c r="LST28" s="281"/>
      <c r="LSU28" s="281"/>
      <c r="LSV28" s="281"/>
      <c r="LSW28" s="281"/>
      <c r="LSX28" s="281"/>
      <c r="LSY28" s="281"/>
      <c r="LSZ28" s="281"/>
      <c r="LTA28" s="281"/>
      <c r="LTB28" s="281"/>
      <c r="LTC28" s="281"/>
      <c r="LTD28" s="281"/>
      <c r="LTE28" s="281"/>
      <c r="LTF28" s="281"/>
      <c r="LTG28" s="281"/>
      <c r="LTH28" s="281"/>
      <c r="LTI28" s="281"/>
      <c r="LTJ28" s="281"/>
      <c r="LTK28" s="281"/>
      <c r="LTL28" s="281"/>
      <c r="LTM28" s="281"/>
      <c r="LTN28" s="281"/>
      <c r="LTO28" s="281"/>
      <c r="LTP28" s="281"/>
      <c r="LTQ28" s="281"/>
      <c r="LTR28" s="281"/>
      <c r="LTS28" s="281"/>
      <c r="LTT28" s="281"/>
      <c r="LTU28" s="281"/>
      <c r="LTV28" s="281"/>
      <c r="LTW28" s="281"/>
      <c r="LTX28" s="281"/>
      <c r="LTY28" s="281"/>
      <c r="LTZ28" s="281"/>
      <c r="LUA28" s="281"/>
      <c r="LUB28" s="281"/>
      <c r="LUC28" s="281"/>
      <c r="LUD28" s="281"/>
      <c r="LUE28" s="281"/>
      <c r="LUF28" s="281"/>
      <c r="LUG28" s="281"/>
      <c r="LUH28" s="281"/>
      <c r="LUI28" s="281"/>
      <c r="LUJ28" s="281"/>
      <c r="LUK28" s="281"/>
      <c r="LUL28" s="281"/>
      <c r="LUM28" s="281"/>
      <c r="LUN28" s="281"/>
      <c r="LUO28" s="281"/>
      <c r="LUP28" s="281"/>
      <c r="LUQ28" s="281"/>
      <c r="LUR28" s="281"/>
      <c r="LUS28" s="281"/>
      <c r="LUT28" s="281"/>
      <c r="LUU28" s="281"/>
      <c r="LUV28" s="281"/>
      <c r="LUW28" s="281"/>
      <c r="LUX28" s="281"/>
      <c r="LUY28" s="281"/>
      <c r="LUZ28" s="281"/>
      <c r="LVA28" s="281"/>
      <c r="LVB28" s="281"/>
      <c r="LVC28" s="281"/>
      <c r="LVD28" s="281"/>
      <c r="LVE28" s="281"/>
      <c r="LVF28" s="281"/>
      <c r="LVG28" s="281"/>
      <c r="LVH28" s="281"/>
      <c r="LVI28" s="281"/>
      <c r="LVJ28" s="281"/>
      <c r="LVK28" s="281"/>
      <c r="LVL28" s="281"/>
      <c r="LVM28" s="281"/>
      <c r="LVN28" s="281"/>
      <c r="LVO28" s="281"/>
      <c r="LVP28" s="281"/>
      <c r="LVQ28" s="281"/>
      <c r="LVR28" s="281"/>
      <c r="LVS28" s="281"/>
      <c r="LVT28" s="281"/>
      <c r="LVU28" s="281"/>
      <c r="LVV28" s="281"/>
      <c r="LVW28" s="281"/>
      <c r="LVX28" s="281"/>
      <c r="LVY28" s="281"/>
      <c r="LVZ28" s="281"/>
      <c r="LWA28" s="281"/>
      <c r="LWB28" s="281"/>
      <c r="LWC28" s="281"/>
      <c r="LWD28" s="281"/>
      <c r="LWE28" s="281"/>
      <c r="LWF28" s="281"/>
      <c r="LWG28" s="281"/>
      <c r="LWH28" s="281"/>
      <c r="LWI28" s="281"/>
      <c r="LWJ28" s="281"/>
      <c r="LWK28" s="281"/>
      <c r="LWL28" s="281"/>
      <c r="LWM28" s="281"/>
      <c r="LWN28" s="281"/>
      <c r="LWO28" s="281"/>
      <c r="LWP28" s="281"/>
      <c r="LWQ28" s="281"/>
      <c r="LWR28" s="281"/>
      <c r="LWS28" s="281"/>
      <c r="LWT28" s="281"/>
      <c r="LWU28" s="281"/>
      <c r="LWV28" s="281"/>
      <c r="LWW28" s="281"/>
      <c r="LWX28" s="281"/>
      <c r="LWY28" s="281"/>
      <c r="LWZ28" s="281"/>
      <c r="LXA28" s="281"/>
      <c r="LXB28" s="281"/>
      <c r="LXC28" s="281"/>
      <c r="LXD28" s="281"/>
      <c r="LXE28" s="281"/>
      <c r="LXF28" s="281"/>
      <c r="LXG28" s="281"/>
      <c r="LXH28" s="281"/>
      <c r="LXI28" s="281"/>
      <c r="LXJ28" s="281"/>
      <c r="LXK28" s="281"/>
      <c r="LXL28" s="281"/>
      <c r="LXM28" s="281"/>
      <c r="LXN28" s="281"/>
      <c r="LXO28" s="281"/>
      <c r="LXP28" s="281"/>
      <c r="LXQ28" s="281"/>
      <c r="LXR28" s="281"/>
      <c r="LXS28" s="281"/>
      <c r="LXT28" s="281"/>
      <c r="LXU28" s="281"/>
      <c r="LXV28" s="281"/>
      <c r="LXW28" s="281"/>
      <c r="LXX28" s="281"/>
      <c r="LXY28" s="281"/>
      <c r="LXZ28" s="281"/>
      <c r="LYA28" s="281"/>
      <c r="LYB28" s="281"/>
      <c r="LYC28" s="281"/>
      <c r="LYD28" s="281"/>
      <c r="LYE28" s="281"/>
      <c r="LYF28" s="281"/>
      <c r="LYG28" s="281"/>
      <c r="LYH28" s="281"/>
      <c r="LYI28" s="281"/>
      <c r="LYJ28" s="281"/>
      <c r="LYK28" s="281"/>
      <c r="LYL28" s="281"/>
      <c r="LYM28" s="281"/>
      <c r="LYN28" s="281"/>
      <c r="LYO28" s="281"/>
      <c r="LYP28" s="281"/>
      <c r="LYQ28" s="281"/>
      <c r="LYR28" s="281"/>
      <c r="LYS28" s="281"/>
      <c r="LYT28" s="281"/>
      <c r="LYU28" s="281"/>
      <c r="LYV28" s="281"/>
      <c r="LYW28" s="281"/>
      <c r="LYX28" s="281"/>
      <c r="LYY28" s="281"/>
      <c r="LYZ28" s="281"/>
      <c r="LZA28" s="281"/>
      <c r="LZB28" s="281"/>
      <c r="LZC28" s="281"/>
      <c r="LZD28" s="281"/>
      <c r="LZE28" s="281"/>
      <c r="LZF28" s="281"/>
      <c r="LZG28" s="281"/>
      <c r="LZH28" s="281"/>
      <c r="LZI28" s="281"/>
      <c r="LZJ28" s="281"/>
      <c r="LZK28" s="281"/>
      <c r="LZL28" s="281"/>
      <c r="LZM28" s="281"/>
      <c r="LZN28" s="281"/>
      <c r="LZO28" s="281"/>
      <c r="LZP28" s="281"/>
      <c r="LZQ28" s="281"/>
      <c r="LZR28" s="281"/>
      <c r="LZS28" s="281"/>
      <c r="LZT28" s="281"/>
      <c r="LZU28" s="281"/>
      <c r="LZV28" s="281"/>
      <c r="LZW28" s="281"/>
      <c r="LZX28" s="281"/>
      <c r="LZY28" s="281"/>
      <c r="LZZ28" s="281"/>
      <c r="MAA28" s="281"/>
      <c r="MAB28" s="281"/>
      <c r="MAC28" s="281"/>
      <c r="MAD28" s="281"/>
      <c r="MAE28" s="281"/>
      <c r="MAF28" s="281"/>
      <c r="MAG28" s="281"/>
      <c r="MAH28" s="281"/>
      <c r="MAI28" s="281"/>
      <c r="MAJ28" s="281"/>
      <c r="MAK28" s="281"/>
      <c r="MAL28" s="281"/>
      <c r="MAM28" s="281"/>
      <c r="MAN28" s="281"/>
      <c r="MAO28" s="281"/>
      <c r="MAP28" s="281"/>
      <c r="MAQ28" s="281"/>
      <c r="MAR28" s="281"/>
      <c r="MAS28" s="281"/>
      <c r="MAT28" s="281"/>
      <c r="MAU28" s="281"/>
      <c r="MAV28" s="281"/>
      <c r="MAW28" s="281"/>
      <c r="MAX28" s="281"/>
      <c r="MAY28" s="281"/>
      <c r="MAZ28" s="281"/>
      <c r="MBA28" s="281"/>
      <c r="MBB28" s="281"/>
      <c r="MBC28" s="281"/>
      <c r="MBD28" s="281"/>
      <c r="MBE28" s="281"/>
      <c r="MBF28" s="281"/>
      <c r="MBG28" s="281"/>
      <c r="MBH28" s="281"/>
      <c r="MBI28" s="281"/>
      <c r="MBJ28" s="281"/>
      <c r="MBK28" s="281"/>
      <c r="MBL28" s="281"/>
      <c r="MBM28" s="281"/>
      <c r="MBN28" s="281"/>
      <c r="MBO28" s="281"/>
      <c r="MBP28" s="281"/>
      <c r="MBQ28" s="281"/>
      <c r="MBR28" s="281"/>
      <c r="MBS28" s="281"/>
      <c r="MBT28" s="281"/>
      <c r="MBU28" s="281"/>
      <c r="MBV28" s="281"/>
      <c r="MBW28" s="281"/>
      <c r="MBX28" s="281"/>
      <c r="MBY28" s="281"/>
      <c r="MBZ28" s="281"/>
      <c r="MCA28" s="281"/>
      <c r="MCB28" s="281"/>
      <c r="MCC28" s="281"/>
      <c r="MCD28" s="281"/>
      <c r="MCE28" s="281"/>
      <c r="MCF28" s="281"/>
      <c r="MCG28" s="281"/>
      <c r="MCH28" s="281"/>
      <c r="MCI28" s="281"/>
      <c r="MCJ28" s="281"/>
      <c r="MCK28" s="281"/>
      <c r="MCL28" s="281"/>
      <c r="MCM28" s="281"/>
      <c r="MCN28" s="281"/>
      <c r="MCO28" s="281"/>
      <c r="MCP28" s="281"/>
      <c r="MCQ28" s="281"/>
      <c r="MCR28" s="281"/>
      <c r="MCS28" s="281"/>
      <c r="MCT28" s="281"/>
      <c r="MCU28" s="281"/>
      <c r="MCV28" s="281"/>
      <c r="MCW28" s="281"/>
      <c r="MCX28" s="281"/>
      <c r="MCY28" s="281"/>
      <c r="MCZ28" s="281"/>
      <c r="MDA28" s="281"/>
      <c r="MDB28" s="281"/>
      <c r="MDC28" s="281"/>
      <c r="MDD28" s="281"/>
      <c r="MDE28" s="281"/>
      <c r="MDF28" s="281"/>
      <c r="MDG28" s="281"/>
      <c r="MDH28" s="281"/>
      <c r="MDI28" s="281"/>
      <c r="MDJ28" s="281"/>
      <c r="MDK28" s="281"/>
      <c r="MDL28" s="281"/>
      <c r="MDM28" s="281"/>
      <c r="MDN28" s="281"/>
      <c r="MDO28" s="281"/>
      <c r="MDP28" s="281"/>
      <c r="MDQ28" s="281"/>
      <c r="MDR28" s="281"/>
      <c r="MDS28" s="281"/>
      <c r="MDT28" s="281"/>
      <c r="MDU28" s="281"/>
      <c r="MDV28" s="281"/>
      <c r="MDW28" s="281"/>
      <c r="MDX28" s="281"/>
      <c r="MDY28" s="281"/>
      <c r="MDZ28" s="281"/>
      <c r="MEA28" s="281"/>
      <c r="MEB28" s="281"/>
      <c r="MEC28" s="281"/>
      <c r="MED28" s="281"/>
      <c r="MEE28" s="281"/>
      <c r="MEF28" s="281"/>
      <c r="MEG28" s="281"/>
      <c r="MEH28" s="281"/>
      <c r="MEI28" s="281"/>
      <c r="MEJ28" s="281"/>
      <c r="MEK28" s="281"/>
      <c r="MEL28" s="281"/>
      <c r="MEM28" s="281"/>
      <c r="MEN28" s="281"/>
      <c r="MEO28" s="281"/>
      <c r="MEP28" s="281"/>
      <c r="MEQ28" s="281"/>
      <c r="MER28" s="281"/>
      <c r="MES28" s="281"/>
      <c r="MET28" s="281"/>
      <c r="MEU28" s="281"/>
      <c r="MEV28" s="281"/>
      <c r="MEW28" s="281"/>
      <c r="MEX28" s="281"/>
      <c r="MEY28" s="281"/>
      <c r="MEZ28" s="281"/>
      <c r="MFA28" s="281"/>
      <c r="MFB28" s="281"/>
      <c r="MFC28" s="281"/>
      <c r="MFD28" s="281"/>
      <c r="MFE28" s="281"/>
      <c r="MFF28" s="281"/>
      <c r="MFG28" s="281"/>
      <c r="MFH28" s="281"/>
      <c r="MFI28" s="281"/>
      <c r="MFJ28" s="281"/>
      <c r="MFK28" s="281"/>
      <c r="MFL28" s="281"/>
      <c r="MFM28" s="281"/>
      <c r="MFN28" s="281"/>
      <c r="MFO28" s="281"/>
      <c r="MFP28" s="281"/>
      <c r="MFQ28" s="281"/>
      <c r="MFR28" s="281"/>
      <c r="MFS28" s="281"/>
      <c r="MFT28" s="281"/>
      <c r="MFU28" s="281"/>
      <c r="MFV28" s="281"/>
      <c r="MFW28" s="281"/>
      <c r="MFX28" s="281"/>
      <c r="MFY28" s="281"/>
      <c r="MFZ28" s="281"/>
      <c r="MGA28" s="281"/>
      <c r="MGB28" s="281"/>
      <c r="MGC28" s="281"/>
      <c r="MGD28" s="281"/>
      <c r="MGE28" s="281"/>
      <c r="MGF28" s="281"/>
      <c r="MGG28" s="281"/>
      <c r="MGH28" s="281"/>
      <c r="MGI28" s="281"/>
      <c r="MGJ28" s="281"/>
      <c r="MGK28" s="281"/>
      <c r="MGL28" s="281"/>
      <c r="MGM28" s="281"/>
      <c r="MGN28" s="281"/>
      <c r="MGO28" s="281"/>
      <c r="MGP28" s="281"/>
      <c r="MGQ28" s="281"/>
      <c r="MGR28" s="281"/>
      <c r="MGS28" s="281"/>
      <c r="MGT28" s="281"/>
      <c r="MGU28" s="281"/>
      <c r="MGV28" s="281"/>
      <c r="MGW28" s="281"/>
      <c r="MGX28" s="281"/>
      <c r="MGY28" s="281"/>
      <c r="MGZ28" s="281"/>
      <c r="MHA28" s="281"/>
      <c r="MHB28" s="281"/>
      <c r="MHC28" s="281"/>
      <c r="MHD28" s="281"/>
      <c r="MHE28" s="281"/>
      <c r="MHF28" s="281"/>
      <c r="MHG28" s="281"/>
      <c r="MHH28" s="281"/>
      <c r="MHI28" s="281"/>
      <c r="MHJ28" s="281"/>
      <c r="MHK28" s="281"/>
      <c r="MHL28" s="281"/>
      <c r="MHM28" s="281"/>
      <c r="MHN28" s="281"/>
      <c r="MHO28" s="281"/>
      <c r="MHP28" s="281"/>
      <c r="MHQ28" s="281"/>
      <c r="MHR28" s="281"/>
      <c r="MHS28" s="281"/>
      <c r="MHT28" s="281"/>
      <c r="MHU28" s="281"/>
      <c r="MHV28" s="281"/>
      <c r="MHW28" s="281"/>
      <c r="MHX28" s="281"/>
      <c r="MHY28" s="281"/>
      <c r="MHZ28" s="281"/>
      <c r="MIA28" s="281"/>
      <c r="MIB28" s="281"/>
      <c r="MIC28" s="281"/>
      <c r="MID28" s="281"/>
      <c r="MIE28" s="281"/>
      <c r="MIF28" s="281"/>
      <c r="MIG28" s="281"/>
      <c r="MIH28" s="281"/>
      <c r="MII28" s="281"/>
      <c r="MIJ28" s="281"/>
      <c r="MIK28" s="281"/>
      <c r="MIL28" s="281"/>
      <c r="MIM28" s="281"/>
      <c r="MIN28" s="281"/>
      <c r="MIO28" s="281"/>
      <c r="MIP28" s="281"/>
      <c r="MIQ28" s="281"/>
      <c r="MIR28" s="281"/>
      <c r="MIS28" s="281"/>
      <c r="MIT28" s="281"/>
      <c r="MIU28" s="281"/>
      <c r="MIV28" s="281"/>
      <c r="MIW28" s="281"/>
      <c r="MIX28" s="281"/>
      <c r="MIY28" s="281"/>
      <c r="MIZ28" s="281"/>
      <c r="MJA28" s="281"/>
      <c r="MJB28" s="281"/>
      <c r="MJC28" s="281"/>
      <c r="MJD28" s="281"/>
      <c r="MJE28" s="281"/>
      <c r="MJF28" s="281"/>
      <c r="MJG28" s="281"/>
      <c r="MJH28" s="281"/>
      <c r="MJI28" s="281"/>
      <c r="MJJ28" s="281"/>
      <c r="MJK28" s="281"/>
      <c r="MJL28" s="281"/>
      <c r="MJM28" s="281"/>
      <c r="MJN28" s="281"/>
      <c r="MJO28" s="281"/>
      <c r="MJP28" s="281"/>
      <c r="MJQ28" s="281"/>
      <c r="MJR28" s="281"/>
      <c r="MJS28" s="281"/>
      <c r="MJT28" s="281"/>
      <c r="MJU28" s="281"/>
      <c r="MJV28" s="281"/>
      <c r="MJW28" s="281"/>
      <c r="MJX28" s="281"/>
      <c r="MJY28" s="281"/>
      <c r="MJZ28" s="281"/>
      <c r="MKA28" s="281"/>
      <c r="MKB28" s="281"/>
      <c r="MKC28" s="281"/>
      <c r="MKD28" s="281"/>
      <c r="MKE28" s="281"/>
      <c r="MKF28" s="281"/>
      <c r="MKG28" s="281"/>
      <c r="MKH28" s="281"/>
      <c r="MKI28" s="281"/>
      <c r="MKJ28" s="281"/>
      <c r="MKK28" s="281"/>
      <c r="MKL28" s="281"/>
      <c r="MKM28" s="281"/>
      <c r="MKN28" s="281"/>
      <c r="MKO28" s="281"/>
      <c r="MKP28" s="281"/>
      <c r="MKQ28" s="281"/>
      <c r="MKR28" s="281"/>
      <c r="MKS28" s="281"/>
      <c r="MKT28" s="281"/>
      <c r="MKU28" s="281"/>
      <c r="MKV28" s="281"/>
      <c r="MKW28" s="281"/>
      <c r="MKX28" s="281"/>
      <c r="MKY28" s="281"/>
      <c r="MKZ28" s="281"/>
      <c r="MLA28" s="281"/>
      <c r="MLB28" s="281"/>
      <c r="MLC28" s="281"/>
      <c r="MLD28" s="281"/>
      <c r="MLE28" s="281"/>
      <c r="MLF28" s="281"/>
      <c r="MLG28" s="281"/>
      <c r="MLH28" s="281"/>
      <c r="MLI28" s="281"/>
      <c r="MLJ28" s="281"/>
      <c r="MLK28" s="281"/>
      <c r="MLL28" s="281"/>
      <c r="MLM28" s="281"/>
      <c r="MLN28" s="281"/>
      <c r="MLO28" s="281"/>
      <c r="MLP28" s="281"/>
      <c r="MLQ28" s="281"/>
      <c r="MLR28" s="281"/>
      <c r="MLS28" s="281"/>
      <c r="MLT28" s="281"/>
      <c r="MLU28" s="281"/>
      <c r="MLV28" s="281"/>
      <c r="MLW28" s="281"/>
      <c r="MLX28" s="281"/>
      <c r="MLY28" s="281"/>
      <c r="MLZ28" s="281"/>
      <c r="MMA28" s="281"/>
      <c r="MMB28" s="281"/>
      <c r="MMC28" s="281"/>
      <c r="MMD28" s="281"/>
      <c r="MME28" s="281"/>
      <c r="MMF28" s="281"/>
      <c r="MMG28" s="281"/>
      <c r="MMH28" s="281"/>
      <c r="MMI28" s="281"/>
      <c r="MMJ28" s="281"/>
      <c r="MMK28" s="281"/>
      <c r="MML28" s="281"/>
      <c r="MMM28" s="281"/>
      <c r="MMN28" s="281"/>
      <c r="MMO28" s="281"/>
      <c r="MMP28" s="281"/>
      <c r="MMQ28" s="281"/>
      <c r="MMR28" s="281"/>
      <c r="MMS28" s="281"/>
      <c r="MMT28" s="281"/>
      <c r="MMU28" s="281"/>
      <c r="MMV28" s="281"/>
      <c r="MMW28" s="281"/>
      <c r="MMX28" s="281"/>
      <c r="MMY28" s="281"/>
      <c r="MMZ28" s="281"/>
      <c r="MNA28" s="281"/>
      <c r="MNB28" s="281"/>
      <c r="MNC28" s="281"/>
      <c r="MND28" s="281"/>
      <c r="MNE28" s="281"/>
      <c r="MNF28" s="281"/>
      <c r="MNG28" s="281"/>
      <c r="MNH28" s="281"/>
      <c r="MNI28" s="281"/>
      <c r="MNJ28" s="281"/>
      <c r="MNK28" s="281"/>
      <c r="MNL28" s="281"/>
      <c r="MNM28" s="281"/>
      <c r="MNN28" s="281"/>
      <c r="MNO28" s="281"/>
      <c r="MNP28" s="281"/>
      <c r="MNQ28" s="281"/>
      <c r="MNR28" s="281"/>
      <c r="MNS28" s="281"/>
      <c r="MNT28" s="281"/>
      <c r="MNU28" s="281"/>
      <c r="MNV28" s="281"/>
      <c r="MNW28" s="281"/>
      <c r="MNX28" s="281"/>
      <c r="MNY28" s="281"/>
      <c r="MNZ28" s="281"/>
      <c r="MOA28" s="281"/>
      <c r="MOB28" s="281"/>
      <c r="MOC28" s="281"/>
      <c r="MOD28" s="281"/>
      <c r="MOE28" s="281"/>
      <c r="MOF28" s="281"/>
      <c r="MOG28" s="281"/>
      <c r="MOH28" s="281"/>
      <c r="MOI28" s="281"/>
      <c r="MOJ28" s="281"/>
      <c r="MOK28" s="281"/>
      <c r="MOL28" s="281"/>
      <c r="MOM28" s="281"/>
      <c r="MON28" s="281"/>
      <c r="MOO28" s="281"/>
      <c r="MOP28" s="281"/>
      <c r="MOQ28" s="281"/>
      <c r="MOR28" s="281"/>
      <c r="MOS28" s="281"/>
      <c r="MOT28" s="281"/>
      <c r="MOU28" s="281"/>
      <c r="MOV28" s="281"/>
      <c r="MOW28" s="281"/>
      <c r="MOX28" s="281"/>
      <c r="MOY28" s="281"/>
      <c r="MOZ28" s="281"/>
      <c r="MPA28" s="281"/>
      <c r="MPB28" s="281"/>
      <c r="MPC28" s="281"/>
      <c r="MPD28" s="281"/>
      <c r="MPE28" s="281"/>
      <c r="MPF28" s="281"/>
      <c r="MPG28" s="281"/>
      <c r="MPH28" s="281"/>
      <c r="MPI28" s="281"/>
      <c r="MPJ28" s="281"/>
      <c r="MPK28" s="281"/>
      <c r="MPL28" s="281"/>
      <c r="MPM28" s="281"/>
      <c r="MPN28" s="281"/>
      <c r="MPO28" s="281"/>
      <c r="MPP28" s="281"/>
      <c r="MPQ28" s="281"/>
      <c r="MPR28" s="281"/>
      <c r="MPS28" s="281"/>
      <c r="MPT28" s="281"/>
      <c r="MPU28" s="281"/>
      <c r="MPV28" s="281"/>
      <c r="MPW28" s="281"/>
      <c r="MPX28" s="281"/>
      <c r="MPY28" s="281"/>
      <c r="MPZ28" s="281"/>
      <c r="MQA28" s="281"/>
      <c r="MQB28" s="281"/>
      <c r="MQC28" s="281"/>
      <c r="MQD28" s="281"/>
      <c r="MQE28" s="281"/>
      <c r="MQF28" s="281"/>
      <c r="MQG28" s="281"/>
      <c r="MQH28" s="281"/>
      <c r="MQI28" s="281"/>
      <c r="MQJ28" s="281"/>
      <c r="MQK28" s="281"/>
      <c r="MQL28" s="281"/>
      <c r="MQM28" s="281"/>
      <c r="MQN28" s="281"/>
      <c r="MQO28" s="281"/>
      <c r="MQP28" s="281"/>
      <c r="MQQ28" s="281"/>
      <c r="MQR28" s="281"/>
      <c r="MQS28" s="281"/>
      <c r="MQT28" s="281"/>
      <c r="MQU28" s="281"/>
      <c r="MQV28" s="281"/>
      <c r="MQW28" s="281"/>
      <c r="MQX28" s="281"/>
      <c r="MQY28" s="281"/>
      <c r="MQZ28" s="281"/>
      <c r="MRA28" s="281"/>
      <c r="MRB28" s="281"/>
      <c r="MRC28" s="281"/>
      <c r="MRD28" s="281"/>
      <c r="MRE28" s="281"/>
      <c r="MRF28" s="281"/>
      <c r="MRG28" s="281"/>
      <c r="MRH28" s="281"/>
      <c r="MRI28" s="281"/>
      <c r="MRJ28" s="281"/>
      <c r="MRK28" s="281"/>
      <c r="MRL28" s="281"/>
      <c r="MRM28" s="281"/>
      <c r="MRN28" s="281"/>
      <c r="MRO28" s="281"/>
      <c r="MRP28" s="281"/>
      <c r="MRQ28" s="281"/>
      <c r="MRR28" s="281"/>
      <c r="MRS28" s="281"/>
      <c r="MRT28" s="281"/>
      <c r="MRU28" s="281"/>
      <c r="MRV28" s="281"/>
      <c r="MRW28" s="281"/>
      <c r="MRX28" s="281"/>
      <c r="MRY28" s="281"/>
      <c r="MRZ28" s="281"/>
      <c r="MSA28" s="281"/>
      <c r="MSB28" s="281"/>
      <c r="MSC28" s="281"/>
      <c r="MSD28" s="281"/>
      <c r="MSE28" s="281"/>
      <c r="MSF28" s="281"/>
      <c r="MSG28" s="281"/>
      <c r="MSH28" s="281"/>
      <c r="MSI28" s="281"/>
      <c r="MSJ28" s="281"/>
      <c r="MSK28" s="281"/>
      <c r="MSL28" s="281"/>
      <c r="MSM28" s="281"/>
      <c r="MSN28" s="281"/>
      <c r="MSO28" s="281"/>
      <c r="MSP28" s="281"/>
      <c r="MSQ28" s="281"/>
      <c r="MSR28" s="281"/>
      <c r="MSS28" s="281"/>
      <c r="MST28" s="281"/>
      <c r="MSU28" s="281"/>
      <c r="MSV28" s="281"/>
      <c r="MSW28" s="281"/>
      <c r="MSX28" s="281"/>
      <c r="MSY28" s="281"/>
      <c r="MSZ28" s="281"/>
      <c r="MTA28" s="281"/>
      <c r="MTB28" s="281"/>
      <c r="MTC28" s="281"/>
      <c r="MTD28" s="281"/>
      <c r="MTE28" s="281"/>
      <c r="MTF28" s="281"/>
      <c r="MTG28" s="281"/>
      <c r="MTH28" s="281"/>
      <c r="MTI28" s="281"/>
      <c r="MTJ28" s="281"/>
      <c r="MTK28" s="281"/>
      <c r="MTL28" s="281"/>
      <c r="MTM28" s="281"/>
      <c r="MTN28" s="281"/>
      <c r="MTO28" s="281"/>
      <c r="MTP28" s="281"/>
      <c r="MTQ28" s="281"/>
      <c r="MTR28" s="281"/>
      <c r="MTS28" s="281"/>
      <c r="MTT28" s="281"/>
      <c r="MTU28" s="281"/>
      <c r="MTV28" s="281"/>
      <c r="MTW28" s="281"/>
      <c r="MTX28" s="281"/>
      <c r="MTY28" s="281"/>
      <c r="MTZ28" s="281"/>
      <c r="MUA28" s="281"/>
      <c r="MUB28" s="281"/>
      <c r="MUC28" s="281"/>
      <c r="MUD28" s="281"/>
      <c r="MUE28" s="281"/>
      <c r="MUF28" s="281"/>
      <c r="MUG28" s="281"/>
      <c r="MUH28" s="281"/>
      <c r="MUI28" s="281"/>
      <c r="MUJ28" s="281"/>
      <c r="MUK28" s="281"/>
      <c r="MUL28" s="281"/>
      <c r="MUM28" s="281"/>
      <c r="MUN28" s="281"/>
      <c r="MUO28" s="281"/>
      <c r="MUP28" s="281"/>
      <c r="MUQ28" s="281"/>
      <c r="MUR28" s="281"/>
      <c r="MUS28" s="281"/>
      <c r="MUT28" s="281"/>
      <c r="MUU28" s="281"/>
      <c r="MUV28" s="281"/>
      <c r="MUW28" s="281"/>
      <c r="MUX28" s="281"/>
      <c r="MUY28" s="281"/>
      <c r="MUZ28" s="281"/>
      <c r="MVA28" s="281"/>
      <c r="MVB28" s="281"/>
      <c r="MVC28" s="281"/>
      <c r="MVD28" s="281"/>
      <c r="MVE28" s="281"/>
      <c r="MVF28" s="281"/>
      <c r="MVG28" s="281"/>
      <c r="MVH28" s="281"/>
      <c r="MVI28" s="281"/>
      <c r="MVJ28" s="281"/>
      <c r="MVK28" s="281"/>
      <c r="MVL28" s="281"/>
      <c r="MVM28" s="281"/>
      <c r="MVN28" s="281"/>
      <c r="MVO28" s="281"/>
      <c r="MVP28" s="281"/>
      <c r="MVQ28" s="281"/>
      <c r="MVR28" s="281"/>
      <c r="MVS28" s="281"/>
      <c r="MVT28" s="281"/>
      <c r="MVU28" s="281"/>
      <c r="MVV28" s="281"/>
      <c r="MVW28" s="281"/>
      <c r="MVX28" s="281"/>
      <c r="MVY28" s="281"/>
      <c r="MVZ28" s="281"/>
      <c r="MWA28" s="281"/>
      <c r="MWB28" s="281"/>
      <c r="MWC28" s="281"/>
      <c r="MWD28" s="281"/>
      <c r="MWE28" s="281"/>
      <c r="MWF28" s="281"/>
      <c r="MWG28" s="281"/>
      <c r="MWH28" s="281"/>
      <c r="MWI28" s="281"/>
      <c r="MWJ28" s="281"/>
      <c r="MWK28" s="281"/>
      <c r="MWL28" s="281"/>
      <c r="MWM28" s="281"/>
      <c r="MWN28" s="281"/>
      <c r="MWO28" s="281"/>
      <c r="MWP28" s="281"/>
      <c r="MWQ28" s="281"/>
      <c r="MWR28" s="281"/>
      <c r="MWS28" s="281"/>
      <c r="MWT28" s="281"/>
      <c r="MWU28" s="281"/>
      <c r="MWV28" s="281"/>
      <c r="MWW28" s="281"/>
      <c r="MWX28" s="281"/>
      <c r="MWY28" s="281"/>
      <c r="MWZ28" s="281"/>
      <c r="MXA28" s="281"/>
      <c r="MXB28" s="281"/>
      <c r="MXC28" s="281"/>
      <c r="MXD28" s="281"/>
      <c r="MXE28" s="281"/>
      <c r="MXF28" s="281"/>
      <c r="MXG28" s="281"/>
      <c r="MXH28" s="281"/>
      <c r="MXI28" s="281"/>
      <c r="MXJ28" s="281"/>
      <c r="MXK28" s="281"/>
      <c r="MXL28" s="281"/>
      <c r="MXM28" s="281"/>
      <c r="MXN28" s="281"/>
      <c r="MXO28" s="281"/>
      <c r="MXP28" s="281"/>
      <c r="MXQ28" s="281"/>
      <c r="MXR28" s="281"/>
      <c r="MXS28" s="281"/>
      <c r="MXT28" s="281"/>
      <c r="MXU28" s="281"/>
      <c r="MXV28" s="281"/>
      <c r="MXW28" s="281"/>
      <c r="MXX28" s="281"/>
      <c r="MXY28" s="281"/>
      <c r="MXZ28" s="281"/>
      <c r="MYA28" s="281"/>
      <c r="MYB28" s="281"/>
      <c r="MYC28" s="281"/>
      <c r="MYD28" s="281"/>
      <c r="MYE28" s="281"/>
      <c r="MYF28" s="281"/>
      <c r="MYG28" s="281"/>
      <c r="MYH28" s="281"/>
      <c r="MYI28" s="281"/>
      <c r="MYJ28" s="281"/>
      <c r="MYK28" s="281"/>
      <c r="MYL28" s="281"/>
      <c r="MYM28" s="281"/>
      <c r="MYN28" s="281"/>
      <c r="MYO28" s="281"/>
      <c r="MYP28" s="281"/>
      <c r="MYQ28" s="281"/>
      <c r="MYR28" s="281"/>
      <c r="MYS28" s="281"/>
      <c r="MYT28" s="281"/>
      <c r="MYU28" s="281"/>
      <c r="MYV28" s="281"/>
      <c r="MYW28" s="281"/>
      <c r="MYX28" s="281"/>
      <c r="MYY28" s="281"/>
      <c r="MYZ28" s="281"/>
      <c r="MZA28" s="281"/>
      <c r="MZB28" s="281"/>
      <c r="MZC28" s="281"/>
      <c r="MZD28" s="281"/>
      <c r="MZE28" s="281"/>
      <c r="MZF28" s="281"/>
      <c r="MZG28" s="281"/>
      <c r="MZH28" s="281"/>
      <c r="MZI28" s="281"/>
      <c r="MZJ28" s="281"/>
      <c r="MZK28" s="281"/>
      <c r="MZL28" s="281"/>
      <c r="MZM28" s="281"/>
      <c r="MZN28" s="281"/>
      <c r="MZO28" s="281"/>
      <c r="MZP28" s="281"/>
      <c r="MZQ28" s="281"/>
      <c r="MZR28" s="281"/>
      <c r="MZS28" s="281"/>
      <c r="MZT28" s="281"/>
      <c r="MZU28" s="281"/>
      <c r="MZV28" s="281"/>
      <c r="MZW28" s="281"/>
      <c r="MZX28" s="281"/>
      <c r="MZY28" s="281"/>
      <c r="MZZ28" s="281"/>
      <c r="NAA28" s="281"/>
      <c r="NAB28" s="281"/>
      <c r="NAC28" s="281"/>
      <c r="NAD28" s="281"/>
      <c r="NAE28" s="281"/>
      <c r="NAF28" s="281"/>
      <c r="NAG28" s="281"/>
      <c r="NAH28" s="281"/>
      <c r="NAI28" s="281"/>
      <c r="NAJ28" s="281"/>
      <c r="NAK28" s="281"/>
      <c r="NAL28" s="281"/>
      <c r="NAM28" s="281"/>
      <c r="NAN28" s="281"/>
      <c r="NAO28" s="281"/>
      <c r="NAP28" s="281"/>
      <c r="NAQ28" s="281"/>
      <c r="NAR28" s="281"/>
      <c r="NAS28" s="281"/>
      <c r="NAT28" s="281"/>
      <c r="NAU28" s="281"/>
      <c r="NAV28" s="281"/>
      <c r="NAW28" s="281"/>
      <c r="NAX28" s="281"/>
      <c r="NAY28" s="281"/>
      <c r="NAZ28" s="281"/>
      <c r="NBA28" s="281"/>
      <c r="NBB28" s="281"/>
      <c r="NBC28" s="281"/>
      <c r="NBD28" s="281"/>
      <c r="NBE28" s="281"/>
      <c r="NBF28" s="281"/>
      <c r="NBG28" s="281"/>
      <c r="NBH28" s="281"/>
      <c r="NBI28" s="281"/>
      <c r="NBJ28" s="281"/>
      <c r="NBK28" s="281"/>
      <c r="NBL28" s="281"/>
      <c r="NBM28" s="281"/>
      <c r="NBN28" s="281"/>
      <c r="NBO28" s="281"/>
      <c r="NBP28" s="281"/>
      <c r="NBQ28" s="281"/>
      <c r="NBR28" s="281"/>
      <c r="NBS28" s="281"/>
      <c r="NBT28" s="281"/>
      <c r="NBU28" s="281"/>
      <c r="NBV28" s="281"/>
      <c r="NBW28" s="281"/>
      <c r="NBX28" s="281"/>
      <c r="NBY28" s="281"/>
      <c r="NBZ28" s="281"/>
      <c r="NCA28" s="281"/>
      <c r="NCB28" s="281"/>
      <c r="NCC28" s="281"/>
      <c r="NCD28" s="281"/>
      <c r="NCE28" s="281"/>
      <c r="NCF28" s="281"/>
      <c r="NCG28" s="281"/>
      <c r="NCH28" s="281"/>
      <c r="NCI28" s="281"/>
      <c r="NCJ28" s="281"/>
      <c r="NCK28" s="281"/>
      <c r="NCL28" s="281"/>
      <c r="NCM28" s="281"/>
      <c r="NCN28" s="281"/>
      <c r="NCO28" s="281"/>
      <c r="NCP28" s="281"/>
      <c r="NCQ28" s="281"/>
      <c r="NCR28" s="281"/>
      <c r="NCS28" s="281"/>
      <c r="NCT28" s="281"/>
      <c r="NCU28" s="281"/>
      <c r="NCV28" s="281"/>
      <c r="NCW28" s="281"/>
      <c r="NCX28" s="281"/>
      <c r="NCY28" s="281"/>
      <c r="NCZ28" s="281"/>
      <c r="NDA28" s="281"/>
      <c r="NDB28" s="281"/>
      <c r="NDC28" s="281"/>
      <c r="NDD28" s="281"/>
      <c r="NDE28" s="281"/>
      <c r="NDF28" s="281"/>
      <c r="NDG28" s="281"/>
      <c r="NDH28" s="281"/>
      <c r="NDI28" s="281"/>
      <c r="NDJ28" s="281"/>
      <c r="NDK28" s="281"/>
      <c r="NDL28" s="281"/>
      <c r="NDM28" s="281"/>
      <c r="NDN28" s="281"/>
      <c r="NDO28" s="281"/>
      <c r="NDP28" s="281"/>
      <c r="NDQ28" s="281"/>
      <c r="NDR28" s="281"/>
      <c r="NDS28" s="281"/>
      <c r="NDT28" s="281"/>
      <c r="NDU28" s="281"/>
      <c r="NDV28" s="281"/>
      <c r="NDW28" s="281"/>
      <c r="NDX28" s="281"/>
      <c r="NDY28" s="281"/>
      <c r="NDZ28" s="281"/>
      <c r="NEA28" s="281"/>
      <c r="NEB28" s="281"/>
      <c r="NEC28" s="281"/>
      <c r="NED28" s="281"/>
      <c r="NEE28" s="281"/>
      <c r="NEF28" s="281"/>
      <c r="NEG28" s="281"/>
      <c r="NEH28" s="281"/>
      <c r="NEI28" s="281"/>
      <c r="NEJ28" s="281"/>
      <c r="NEK28" s="281"/>
      <c r="NEL28" s="281"/>
      <c r="NEM28" s="281"/>
      <c r="NEN28" s="281"/>
      <c r="NEO28" s="281"/>
      <c r="NEP28" s="281"/>
      <c r="NEQ28" s="281"/>
      <c r="NER28" s="281"/>
      <c r="NES28" s="281"/>
      <c r="NET28" s="281"/>
      <c r="NEU28" s="281"/>
      <c r="NEV28" s="281"/>
      <c r="NEW28" s="281"/>
      <c r="NEX28" s="281"/>
      <c r="NEY28" s="281"/>
      <c r="NEZ28" s="281"/>
      <c r="NFA28" s="281"/>
      <c r="NFB28" s="281"/>
      <c r="NFC28" s="281"/>
      <c r="NFD28" s="281"/>
      <c r="NFE28" s="281"/>
      <c r="NFF28" s="281"/>
      <c r="NFG28" s="281"/>
      <c r="NFH28" s="281"/>
      <c r="NFI28" s="281"/>
      <c r="NFJ28" s="281"/>
      <c r="NFK28" s="281"/>
      <c r="NFL28" s="281"/>
      <c r="NFM28" s="281"/>
      <c r="NFN28" s="281"/>
      <c r="NFO28" s="281"/>
      <c r="NFP28" s="281"/>
      <c r="NFQ28" s="281"/>
      <c r="NFR28" s="281"/>
      <c r="NFS28" s="281"/>
      <c r="NFT28" s="281"/>
      <c r="NFU28" s="281"/>
      <c r="NFV28" s="281"/>
      <c r="NFW28" s="281"/>
      <c r="NFX28" s="281"/>
      <c r="NFY28" s="281"/>
      <c r="NFZ28" s="281"/>
      <c r="NGA28" s="281"/>
      <c r="NGB28" s="281"/>
      <c r="NGC28" s="281"/>
      <c r="NGD28" s="281"/>
      <c r="NGE28" s="281"/>
      <c r="NGF28" s="281"/>
      <c r="NGG28" s="281"/>
      <c r="NGH28" s="281"/>
      <c r="NGI28" s="281"/>
      <c r="NGJ28" s="281"/>
      <c r="NGK28" s="281"/>
      <c r="NGL28" s="281"/>
      <c r="NGM28" s="281"/>
      <c r="NGN28" s="281"/>
      <c r="NGO28" s="281"/>
      <c r="NGP28" s="281"/>
      <c r="NGQ28" s="281"/>
      <c r="NGR28" s="281"/>
      <c r="NGS28" s="281"/>
      <c r="NGT28" s="281"/>
      <c r="NGU28" s="281"/>
      <c r="NGV28" s="281"/>
      <c r="NGW28" s="281"/>
      <c r="NGX28" s="281"/>
      <c r="NGY28" s="281"/>
      <c r="NGZ28" s="281"/>
      <c r="NHA28" s="281"/>
      <c r="NHB28" s="281"/>
      <c r="NHC28" s="281"/>
      <c r="NHD28" s="281"/>
      <c r="NHE28" s="281"/>
      <c r="NHF28" s="281"/>
      <c r="NHG28" s="281"/>
      <c r="NHH28" s="281"/>
      <c r="NHI28" s="281"/>
      <c r="NHJ28" s="281"/>
      <c r="NHK28" s="281"/>
      <c r="NHL28" s="281"/>
      <c r="NHM28" s="281"/>
      <c r="NHN28" s="281"/>
      <c r="NHO28" s="281"/>
      <c r="NHP28" s="281"/>
      <c r="NHQ28" s="281"/>
      <c r="NHR28" s="281"/>
      <c r="NHS28" s="281"/>
      <c r="NHT28" s="281"/>
      <c r="NHU28" s="281"/>
      <c r="NHV28" s="281"/>
      <c r="NHW28" s="281"/>
      <c r="NHX28" s="281"/>
      <c r="NHY28" s="281"/>
      <c r="NHZ28" s="281"/>
      <c r="NIA28" s="281"/>
      <c r="NIB28" s="281"/>
      <c r="NIC28" s="281"/>
      <c r="NID28" s="281"/>
      <c r="NIE28" s="281"/>
      <c r="NIF28" s="281"/>
      <c r="NIG28" s="281"/>
      <c r="NIH28" s="281"/>
      <c r="NII28" s="281"/>
      <c r="NIJ28" s="281"/>
      <c r="NIK28" s="281"/>
      <c r="NIL28" s="281"/>
      <c r="NIM28" s="281"/>
      <c r="NIN28" s="281"/>
      <c r="NIO28" s="281"/>
      <c r="NIP28" s="281"/>
      <c r="NIQ28" s="281"/>
      <c r="NIR28" s="281"/>
      <c r="NIS28" s="281"/>
      <c r="NIT28" s="281"/>
      <c r="NIU28" s="281"/>
      <c r="NIV28" s="281"/>
      <c r="NIW28" s="281"/>
      <c r="NIX28" s="281"/>
      <c r="NIY28" s="281"/>
      <c r="NIZ28" s="281"/>
      <c r="NJA28" s="281"/>
      <c r="NJB28" s="281"/>
      <c r="NJC28" s="281"/>
      <c r="NJD28" s="281"/>
      <c r="NJE28" s="281"/>
      <c r="NJF28" s="281"/>
      <c r="NJG28" s="281"/>
      <c r="NJH28" s="281"/>
      <c r="NJI28" s="281"/>
      <c r="NJJ28" s="281"/>
      <c r="NJK28" s="281"/>
      <c r="NJL28" s="281"/>
      <c r="NJM28" s="281"/>
      <c r="NJN28" s="281"/>
      <c r="NJO28" s="281"/>
      <c r="NJP28" s="281"/>
      <c r="NJQ28" s="281"/>
      <c r="NJR28" s="281"/>
      <c r="NJS28" s="281"/>
      <c r="NJT28" s="281"/>
      <c r="NJU28" s="281"/>
      <c r="NJV28" s="281"/>
      <c r="NJW28" s="281"/>
      <c r="NJX28" s="281"/>
      <c r="NJY28" s="281"/>
      <c r="NJZ28" s="281"/>
      <c r="NKA28" s="281"/>
      <c r="NKB28" s="281"/>
      <c r="NKC28" s="281"/>
      <c r="NKD28" s="281"/>
      <c r="NKE28" s="281"/>
      <c r="NKF28" s="281"/>
      <c r="NKG28" s="281"/>
      <c r="NKH28" s="281"/>
      <c r="NKI28" s="281"/>
      <c r="NKJ28" s="281"/>
      <c r="NKK28" s="281"/>
      <c r="NKL28" s="281"/>
      <c r="NKM28" s="281"/>
      <c r="NKN28" s="281"/>
      <c r="NKO28" s="281"/>
      <c r="NKP28" s="281"/>
      <c r="NKQ28" s="281"/>
      <c r="NKR28" s="281"/>
      <c r="NKS28" s="281"/>
      <c r="NKT28" s="281"/>
      <c r="NKU28" s="281"/>
      <c r="NKV28" s="281"/>
      <c r="NKW28" s="281"/>
      <c r="NKX28" s="281"/>
      <c r="NKY28" s="281"/>
      <c r="NKZ28" s="281"/>
      <c r="NLA28" s="281"/>
      <c r="NLB28" s="281"/>
      <c r="NLC28" s="281"/>
      <c r="NLD28" s="281"/>
      <c r="NLE28" s="281"/>
      <c r="NLF28" s="281"/>
      <c r="NLG28" s="281"/>
      <c r="NLH28" s="281"/>
      <c r="NLI28" s="281"/>
      <c r="NLJ28" s="281"/>
      <c r="NLK28" s="281"/>
      <c r="NLL28" s="281"/>
      <c r="NLM28" s="281"/>
      <c r="NLN28" s="281"/>
      <c r="NLO28" s="281"/>
      <c r="NLP28" s="281"/>
      <c r="NLQ28" s="281"/>
      <c r="NLR28" s="281"/>
      <c r="NLS28" s="281"/>
      <c r="NLT28" s="281"/>
      <c r="NLU28" s="281"/>
      <c r="NLV28" s="281"/>
      <c r="NLW28" s="281"/>
      <c r="NLX28" s="281"/>
      <c r="NLY28" s="281"/>
      <c r="NLZ28" s="281"/>
      <c r="NMA28" s="281"/>
      <c r="NMB28" s="281"/>
      <c r="NMC28" s="281"/>
      <c r="NMD28" s="281"/>
      <c r="NME28" s="281"/>
      <c r="NMF28" s="281"/>
      <c r="NMG28" s="281"/>
      <c r="NMH28" s="281"/>
      <c r="NMI28" s="281"/>
      <c r="NMJ28" s="281"/>
      <c r="NMK28" s="281"/>
      <c r="NML28" s="281"/>
      <c r="NMM28" s="281"/>
      <c r="NMN28" s="281"/>
      <c r="NMO28" s="281"/>
      <c r="NMP28" s="281"/>
      <c r="NMQ28" s="281"/>
      <c r="NMR28" s="281"/>
      <c r="NMS28" s="281"/>
      <c r="NMT28" s="281"/>
      <c r="NMU28" s="281"/>
      <c r="NMV28" s="281"/>
      <c r="NMW28" s="281"/>
      <c r="NMX28" s="281"/>
      <c r="NMY28" s="281"/>
      <c r="NMZ28" s="281"/>
      <c r="NNA28" s="281"/>
      <c r="NNB28" s="281"/>
      <c r="NNC28" s="281"/>
      <c r="NND28" s="281"/>
      <c r="NNE28" s="281"/>
      <c r="NNF28" s="281"/>
      <c r="NNG28" s="281"/>
      <c r="NNH28" s="281"/>
      <c r="NNI28" s="281"/>
      <c r="NNJ28" s="281"/>
      <c r="NNK28" s="281"/>
      <c r="NNL28" s="281"/>
      <c r="NNM28" s="281"/>
      <c r="NNN28" s="281"/>
      <c r="NNO28" s="281"/>
      <c r="NNP28" s="281"/>
      <c r="NNQ28" s="281"/>
      <c r="NNR28" s="281"/>
      <c r="NNS28" s="281"/>
      <c r="NNT28" s="281"/>
      <c r="NNU28" s="281"/>
      <c r="NNV28" s="281"/>
      <c r="NNW28" s="281"/>
      <c r="NNX28" s="281"/>
      <c r="NNY28" s="281"/>
      <c r="NNZ28" s="281"/>
      <c r="NOA28" s="281"/>
      <c r="NOB28" s="281"/>
      <c r="NOC28" s="281"/>
      <c r="NOD28" s="281"/>
      <c r="NOE28" s="281"/>
      <c r="NOF28" s="281"/>
      <c r="NOG28" s="281"/>
      <c r="NOH28" s="281"/>
      <c r="NOI28" s="281"/>
      <c r="NOJ28" s="281"/>
      <c r="NOK28" s="281"/>
      <c r="NOL28" s="281"/>
      <c r="NOM28" s="281"/>
      <c r="NON28" s="281"/>
      <c r="NOO28" s="281"/>
      <c r="NOP28" s="281"/>
      <c r="NOQ28" s="281"/>
      <c r="NOR28" s="281"/>
      <c r="NOS28" s="281"/>
      <c r="NOT28" s="281"/>
      <c r="NOU28" s="281"/>
      <c r="NOV28" s="281"/>
      <c r="NOW28" s="281"/>
      <c r="NOX28" s="281"/>
      <c r="NOY28" s="281"/>
      <c r="NOZ28" s="281"/>
      <c r="NPA28" s="281"/>
      <c r="NPB28" s="281"/>
      <c r="NPC28" s="281"/>
      <c r="NPD28" s="281"/>
      <c r="NPE28" s="281"/>
      <c r="NPF28" s="281"/>
      <c r="NPG28" s="281"/>
      <c r="NPH28" s="281"/>
      <c r="NPI28" s="281"/>
      <c r="NPJ28" s="281"/>
      <c r="NPK28" s="281"/>
      <c r="NPL28" s="281"/>
      <c r="NPM28" s="281"/>
      <c r="NPN28" s="281"/>
      <c r="NPO28" s="281"/>
      <c r="NPP28" s="281"/>
      <c r="NPQ28" s="281"/>
      <c r="NPR28" s="281"/>
      <c r="NPS28" s="281"/>
      <c r="NPT28" s="281"/>
      <c r="NPU28" s="281"/>
      <c r="NPV28" s="281"/>
      <c r="NPW28" s="281"/>
      <c r="NPX28" s="281"/>
      <c r="NPY28" s="281"/>
      <c r="NPZ28" s="281"/>
      <c r="NQA28" s="281"/>
      <c r="NQB28" s="281"/>
      <c r="NQC28" s="281"/>
      <c r="NQD28" s="281"/>
      <c r="NQE28" s="281"/>
      <c r="NQF28" s="281"/>
      <c r="NQG28" s="281"/>
      <c r="NQH28" s="281"/>
      <c r="NQI28" s="281"/>
      <c r="NQJ28" s="281"/>
      <c r="NQK28" s="281"/>
      <c r="NQL28" s="281"/>
      <c r="NQM28" s="281"/>
      <c r="NQN28" s="281"/>
      <c r="NQO28" s="281"/>
      <c r="NQP28" s="281"/>
      <c r="NQQ28" s="281"/>
      <c r="NQR28" s="281"/>
      <c r="NQS28" s="281"/>
      <c r="NQT28" s="281"/>
      <c r="NQU28" s="281"/>
      <c r="NQV28" s="281"/>
      <c r="NQW28" s="281"/>
      <c r="NQX28" s="281"/>
      <c r="NQY28" s="281"/>
      <c r="NQZ28" s="281"/>
      <c r="NRA28" s="281"/>
      <c r="NRB28" s="281"/>
      <c r="NRC28" s="281"/>
      <c r="NRD28" s="281"/>
      <c r="NRE28" s="281"/>
      <c r="NRF28" s="281"/>
      <c r="NRG28" s="281"/>
      <c r="NRH28" s="281"/>
      <c r="NRI28" s="281"/>
      <c r="NRJ28" s="281"/>
      <c r="NRK28" s="281"/>
      <c r="NRL28" s="281"/>
      <c r="NRM28" s="281"/>
      <c r="NRN28" s="281"/>
      <c r="NRO28" s="281"/>
      <c r="NRP28" s="281"/>
      <c r="NRQ28" s="281"/>
      <c r="NRR28" s="281"/>
      <c r="NRS28" s="281"/>
      <c r="NRT28" s="281"/>
      <c r="NRU28" s="281"/>
      <c r="NRV28" s="281"/>
      <c r="NRW28" s="281"/>
      <c r="NRX28" s="281"/>
      <c r="NRY28" s="281"/>
      <c r="NRZ28" s="281"/>
      <c r="NSA28" s="281"/>
      <c r="NSB28" s="281"/>
      <c r="NSC28" s="281"/>
      <c r="NSD28" s="281"/>
      <c r="NSE28" s="281"/>
      <c r="NSF28" s="281"/>
      <c r="NSG28" s="281"/>
      <c r="NSH28" s="281"/>
      <c r="NSI28" s="281"/>
      <c r="NSJ28" s="281"/>
      <c r="NSK28" s="281"/>
      <c r="NSL28" s="281"/>
      <c r="NSM28" s="281"/>
      <c r="NSN28" s="281"/>
      <c r="NSO28" s="281"/>
      <c r="NSP28" s="281"/>
      <c r="NSQ28" s="281"/>
      <c r="NSR28" s="281"/>
      <c r="NSS28" s="281"/>
      <c r="NST28" s="281"/>
      <c r="NSU28" s="281"/>
      <c r="NSV28" s="281"/>
      <c r="NSW28" s="281"/>
      <c r="NSX28" s="281"/>
      <c r="NSY28" s="281"/>
      <c r="NSZ28" s="281"/>
      <c r="NTA28" s="281"/>
      <c r="NTB28" s="281"/>
      <c r="NTC28" s="281"/>
      <c r="NTD28" s="281"/>
      <c r="NTE28" s="281"/>
      <c r="NTF28" s="281"/>
      <c r="NTG28" s="281"/>
      <c r="NTH28" s="281"/>
      <c r="NTI28" s="281"/>
      <c r="NTJ28" s="281"/>
      <c r="NTK28" s="281"/>
      <c r="NTL28" s="281"/>
      <c r="NTM28" s="281"/>
      <c r="NTN28" s="281"/>
      <c r="NTO28" s="281"/>
      <c r="NTP28" s="281"/>
      <c r="NTQ28" s="281"/>
      <c r="NTR28" s="281"/>
      <c r="NTS28" s="281"/>
      <c r="NTT28" s="281"/>
      <c r="NTU28" s="281"/>
      <c r="NTV28" s="281"/>
      <c r="NTW28" s="281"/>
      <c r="NTX28" s="281"/>
      <c r="NTY28" s="281"/>
      <c r="NTZ28" s="281"/>
      <c r="NUA28" s="281"/>
      <c r="NUB28" s="281"/>
      <c r="NUC28" s="281"/>
      <c r="NUD28" s="281"/>
      <c r="NUE28" s="281"/>
      <c r="NUF28" s="281"/>
      <c r="NUG28" s="281"/>
      <c r="NUH28" s="281"/>
      <c r="NUI28" s="281"/>
      <c r="NUJ28" s="281"/>
      <c r="NUK28" s="281"/>
      <c r="NUL28" s="281"/>
      <c r="NUM28" s="281"/>
      <c r="NUN28" s="281"/>
      <c r="NUO28" s="281"/>
      <c r="NUP28" s="281"/>
      <c r="NUQ28" s="281"/>
      <c r="NUR28" s="281"/>
      <c r="NUS28" s="281"/>
      <c r="NUT28" s="281"/>
      <c r="NUU28" s="281"/>
      <c r="NUV28" s="281"/>
      <c r="NUW28" s="281"/>
      <c r="NUX28" s="281"/>
      <c r="NUY28" s="281"/>
      <c r="NUZ28" s="281"/>
      <c r="NVA28" s="281"/>
      <c r="NVB28" s="281"/>
      <c r="NVC28" s="281"/>
      <c r="NVD28" s="281"/>
      <c r="NVE28" s="281"/>
      <c r="NVF28" s="281"/>
      <c r="NVG28" s="281"/>
      <c r="NVH28" s="281"/>
      <c r="NVI28" s="281"/>
      <c r="NVJ28" s="281"/>
      <c r="NVK28" s="281"/>
      <c r="NVL28" s="281"/>
      <c r="NVM28" s="281"/>
      <c r="NVN28" s="281"/>
      <c r="NVO28" s="281"/>
      <c r="NVP28" s="281"/>
      <c r="NVQ28" s="281"/>
      <c r="NVR28" s="281"/>
      <c r="NVS28" s="281"/>
      <c r="NVT28" s="281"/>
      <c r="NVU28" s="281"/>
      <c r="NVV28" s="281"/>
      <c r="NVW28" s="281"/>
      <c r="NVX28" s="281"/>
      <c r="NVY28" s="281"/>
      <c r="NVZ28" s="281"/>
      <c r="NWA28" s="281"/>
      <c r="NWB28" s="281"/>
      <c r="NWC28" s="281"/>
      <c r="NWD28" s="281"/>
      <c r="NWE28" s="281"/>
      <c r="NWF28" s="281"/>
      <c r="NWG28" s="281"/>
      <c r="NWH28" s="281"/>
      <c r="NWI28" s="281"/>
      <c r="NWJ28" s="281"/>
      <c r="NWK28" s="281"/>
      <c r="NWL28" s="281"/>
      <c r="NWM28" s="281"/>
      <c r="NWN28" s="281"/>
      <c r="NWO28" s="281"/>
      <c r="NWP28" s="281"/>
      <c r="NWQ28" s="281"/>
      <c r="NWR28" s="281"/>
      <c r="NWS28" s="281"/>
      <c r="NWT28" s="281"/>
      <c r="NWU28" s="281"/>
      <c r="NWV28" s="281"/>
      <c r="NWW28" s="281"/>
      <c r="NWX28" s="281"/>
      <c r="NWY28" s="281"/>
      <c r="NWZ28" s="281"/>
      <c r="NXA28" s="281"/>
      <c r="NXB28" s="281"/>
      <c r="NXC28" s="281"/>
      <c r="NXD28" s="281"/>
      <c r="NXE28" s="281"/>
      <c r="NXF28" s="281"/>
      <c r="NXG28" s="281"/>
      <c r="NXH28" s="281"/>
      <c r="NXI28" s="281"/>
      <c r="NXJ28" s="281"/>
      <c r="NXK28" s="281"/>
      <c r="NXL28" s="281"/>
      <c r="NXM28" s="281"/>
      <c r="NXN28" s="281"/>
      <c r="NXO28" s="281"/>
      <c r="NXP28" s="281"/>
      <c r="NXQ28" s="281"/>
      <c r="NXR28" s="281"/>
      <c r="NXS28" s="281"/>
      <c r="NXT28" s="281"/>
      <c r="NXU28" s="281"/>
      <c r="NXV28" s="281"/>
      <c r="NXW28" s="281"/>
      <c r="NXX28" s="281"/>
      <c r="NXY28" s="281"/>
      <c r="NXZ28" s="281"/>
      <c r="NYA28" s="281"/>
      <c r="NYB28" s="281"/>
      <c r="NYC28" s="281"/>
      <c r="NYD28" s="281"/>
      <c r="NYE28" s="281"/>
      <c r="NYF28" s="281"/>
      <c r="NYG28" s="281"/>
      <c r="NYH28" s="281"/>
      <c r="NYI28" s="281"/>
      <c r="NYJ28" s="281"/>
      <c r="NYK28" s="281"/>
      <c r="NYL28" s="281"/>
      <c r="NYM28" s="281"/>
      <c r="NYN28" s="281"/>
      <c r="NYO28" s="281"/>
      <c r="NYP28" s="281"/>
      <c r="NYQ28" s="281"/>
      <c r="NYR28" s="281"/>
      <c r="NYS28" s="281"/>
      <c r="NYT28" s="281"/>
      <c r="NYU28" s="281"/>
      <c r="NYV28" s="281"/>
      <c r="NYW28" s="281"/>
      <c r="NYX28" s="281"/>
      <c r="NYY28" s="281"/>
      <c r="NYZ28" s="281"/>
      <c r="NZA28" s="281"/>
      <c r="NZB28" s="281"/>
      <c r="NZC28" s="281"/>
      <c r="NZD28" s="281"/>
      <c r="NZE28" s="281"/>
      <c r="NZF28" s="281"/>
      <c r="NZG28" s="281"/>
      <c r="NZH28" s="281"/>
      <c r="NZI28" s="281"/>
      <c r="NZJ28" s="281"/>
      <c r="NZK28" s="281"/>
      <c r="NZL28" s="281"/>
      <c r="NZM28" s="281"/>
      <c r="NZN28" s="281"/>
      <c r="NZO28" s="281"/>
      <c r="NZP28" s="281"/>
      <c r="NZQ28" s="281"/>
      <c r="NZR28" s="281"/>
      <c r="NZS28" s="281"/>
      <c r="NZT28" s="281"/>
      <c r="NZU28" s="281"/>
      <c r="NZV28" s="281"/>
      <c r="NZW28" s="281"/>
      <c r="NZX28" s="281"/>
      <c r="NZY28" s="281"/>
      <c r="NZZ28" s="281"/>
      <c r="OAA28" s="281"/>
      <c r="OAB28" s="281"/>
      <c r="OAC28" s="281"/>
      <c r="OAD28" s="281"/>
      <c r="OAE28" s="281"/>
      <c r="OAF28" s="281"/>
      <c r="OAG28" s="281"/>
      <c r="OAH28" s="281"/>
      <c r="OAI28" s="281"/>
      <c r="OAJ28" s="281"/>
      <c r="OAK28" s="281"/>
      <c r="OAL28" s="281"/>
      <c r="OAM28" s="281"/>
      <c r="OAN28" s="281"/>
      <c r="OAO28" s="281"/>
      <c r="OAP28" s="281"/>
      <c r="OAQ28" s="281"/>
      <c r="OAR28" s="281"/>
      <c r="OAS28" s="281"/>
      <c r="OAT28" s="281"/>
      <c r="OAU28" s="281"/>
      <c r="OAV28" s="281"/>
      <c r="OAW28" s="281"/>
      <c r="OAX28" s="281"/>
      <c r="OAY28" s="281"/>
      <c r="OAZ28" s="281"/>
      <c r="OBA28" s="281"/>
      <c r="OBB28" s="281"/>
      <c r="OBC28" s="281"/>
      <c r="OBD28" s="281"/>
      <c r="OBE28" s="281"/>
      <c r="OBF28" s="281"/>
      <c r="OBG28" s="281"/>
      <c r="OBH28" s="281"/>
      <c r="OBI28" s="281"/>
      <c r="OBJ28" s="281"/>
      <c r="OBK28" s="281"/>
      <c r="OBL28" s="281"/>
      <c r="OBM28" s="281"/>
      <c r="OBN28" s="281"/>
      <c r="OBO28" s="281"/>
      <c r="OBP28" s="281"/>
      <c r="OBQ28" s="281"/>
      <c r="OBR28" s="281"/>
      <c r="OBS28" s="281"/>
      <c r="OBT28" s="281"/>
      <c r="OBU28" s="281"/>
      <c r="OBV28" s="281"/>
      <c r="OBW28" s="281"/>
      <c r="OBX28" s="281"/>
      <c r="OBY28" s="281"/>
      <c r="OBZ28" s="281"/>
      <c r="OCA28" s="281"/>
      <c r="OCB28" s="281"/>
      <c r="OCC28" s="281"/>
      <c r="OCD28" s="281"/>
      <c r="OCE28" s="281"/>
      <c r="OCF28" s="281"/>
      <c r="OCG28" s="281"/>
      <c r="OCH28" s="281"/>
      <c r="OCI28" s="281"/>
      <c r="OCJ28" s="281"/>
      <c r="OCK28" s="281"/>
      <c r="OCL28" s="281"/>
      <c r="OCM28" s="281"/>
      <c r="OCN28" s="281"/>
      <c r="OCO28" s="281"/>
      <c r="OCP28" s="281"/>
      <c r="OCQ28" s="281"/>
      <c r="OCR28" s="281"/>
      <c r="OCS28" s="281"/>
      <c r="OCT28" s="281"/>
      <c r="OCU28" s="281"/>
      <c r="OCV28" s="281"/>
      <c r="OCW28" s="281"/>
      <c r="OCX28" s="281"/>
      <c r="OCY28" s="281"/>
      <c r="OCZ28" s="281"/>
      <c r="ODA28" s="281"/>
      <c r="ODB28" s="281"/>
      <c r="ODC28" s="281"/>
      <c r="ODD28" s="281"/>
      <c r="ODE28" s="281"/>
      <c r="ODF28" s="281"/>
      <c r="ODG28" s="281"/>
      <c r="ODH28" s="281"/>
      <c r="ODI28" s="281"/>
      <c r="ODJ28" s="281"/>
      <c r="ODK28" s="281"/>
      <c r="ODL28" s="281"/>
      <c r="ODM28" s="281"/>
      <c r="ODN28" s="281"/>
      <c r="ODO28" s="281"/>
      <c r="ODP28" s="281"/>
      <c r="ODQ28" s="281"/>
      <c r="ODR28" s="281"/>
      <c r="ODS28" s="281"/>
      <c r="ODT28" s="281"/>
      <c r="ODU28" s="281"/>
      <c r="ODV28" s="281"/>
      <c r="ODW28" s="281"/>
      <c r="ODX28" s="281"/>
      <c r="ODY28" s="281"/>
      <c r="ODZ28" s="281"/>
      <c r="OEA28" s="281"/>
      <c r="OEB28" s="281"/>
      <c r="OEC28" s="281"/>
      <c r="OED28" s="281"/>
      <c r="OEE28" s="281"/>
      <c r="OEF28" s="281"/>
      <c r="OEG28" s="281"/>
      <c r="OEH28" s="281"/>
      <c r="OEI28" s="281"/>
      <c r="OEJ28" s="281"/>
      <c r="OEK28" s="281"/>
      <c r="OEL28" s="281"/>
      <c r="OEM28" s="281"/>
      <c r="OEN28" s="281"/>
      <c r="OEO28" s="281"/>
      <c r="OEP28" s="281"/>
      <c r="OEQ28" s="281"/>
      <c r="OER28" s="281"/>
      <c r="OES28" s="281"/>
      <c r="OET28" s="281"/>
      <c r="OEU28" s="281"/>
      <c r="OEV28" s="281"/>
      <c r="OEW28" s="281"/>
      <c r="OEX28" s="281"/>
      <c r="OEY28" s="281"/>
      <c r="OEZ28" s="281"/>
      <c r="OFA28" s="281"/>
      <c r="OFB28" s="281"/>
      <c r="OFC28" s="281"/>
      <c r="OFD28" s="281"/>
      <c r="OFE28" s="281"/>
      <c r="OFF28" s="281"/>
      <c r="OFG28" s="281"/>
      <c r="OFH28" s="281"/>
      <c r="OFI28" s="281"/>
      <c r="OFJ28" s="281"/>
      <c r="OFK28" s="281"/>
      <c r="OFL28" s="281"/>
      <c r="OFM28" s="281"/>
      <c r="OFN28" s="281"/>
      <c r="OFO28" s="281"/>
      <c r="OFP28" s="281"/>
      <c r="OFQ28" s="281"/>
      <c r="OFR28" s="281"/>
      <c r="OFS28" s="281"/>
      <c r="OFT28" s="281"/>
      <c r="OFU28" s="281"/>
      <c r="OFV28" s="281"/>
      <c r="OFW28" s="281"/>
      <c r="OFX28" s="281"/>
      <c r="OFY28" s="281"/>
      <c r="OFZ28" s="281"/>
      <c r="OGA28" s="281"/>
      <c r="OGB28" s="281"/>
      <c r="OGC28" s="281"/>
      <c r="OGD28" s="281"/>
      <c r="OGE28" s="281"/>
      <c r="OGF28" s="281"/>
      <c r="OGG28" s="281"/>
      <c r="OGH28" s="281"/>
      <c r="OGI28" s="281"/>
      <c r="OGJ28" s="281"/>
      <c r="OGK28" s="281"/>
      <c r="OGL28" s="281"/>
      <c r="OGM28" s="281"/>
      <c r="OGN28" s="281"/>
      <c r="OGO28" s="281"/>
      <c r="OGP28" s="281"/>
      <c r="OGQ28" s="281"/>
      <c r="OGR28" s="281"/>
      <c r="OGS28" s="281"/>
      <c r="OGT28" s="281"/>
      <c r="OGU28" s="281"/>
      <c r="OGV28" s="281"/>
      <c r="OGW28" s="281"/>
      <c r="OGX28" s="281"/>
      <c r="OGY28" s="281"/>
      <c r="OGZ28" s="281"/>
      <c r="OHA28" s="281"/>
      <c r="OHB28" s="281"/>
      <c r="OHC28" s="281"/>
      <c r="OHD28" s="281"/>
      <c r="OHE28" s="281"/>
      <c r="OHF28" s="281"/>
      <c r="OHG28" s="281"/>
      <c r="OHH28" s="281"/>
      <c r="OHI28" s="281"/>
      <c r="OHJ28" s="281"/>
      <c r="OHK28" s="281"/>
      <c r="OHL28" s="281"/>
      <c r="OHM28" s="281"/>
      <c r="OHN28" s="281"/>
      <c r="OHO28" s="281"/>
      <c r="OHP28" s="281"/>
      <c r="OHQ28" s="281"/>
      <c r="OHR28" s="281"/>
      <c r="OHS28" s="281"/>
      <c r="OHT28" s="281"/>
      <c r="OHU28" s="281"/>
      <c r="OHV28" s="281"/>
      <c r="OHW28" s="281"/>
      <c r="OHX28" s="281"/>
      <c r="OHY28" s="281"/>
      <c r="OHZ28" s="281"/>
      <c r="OIA28" s="281"/>
      <c r="OIB28" s="281"/>
      <c r="OIC28" s="281"/>
      <c r="OID28" s="281"/>
      <c r="OIE28" s="281"/>
      <c r="OIF28" s="281"/>
      <c r="OIG28" s="281"/>
      <c r="OIH28" s="281"/>
      <c r="OII28" s="281"/>
      <c r="OIJ28" s="281"/>
      <c r="OIK28" s="281"/>
      <c r="OIL28" s="281"/>
      <c r="OIM28" s="281"/>
      <c r="OIN28" s="281"/>
      <c r="OIO28" s="281"/>
      <c r="OIP28" s="281"/>
      <c r="OIQ28" s="281"/>
      <c r="OIR28" s="281"/>
      <c r="OIS28" s="281"/>
      <c r="OIT28" s="281"/>
      <c r="OIU28" s="281"/>
      <c r="OIV28" s="281"/>
      <c r="OIW28" s="281"/>
      <c r="OIX28" s="281"/>
      <c r="OIY28" s="281"/>
      <c r="OIZ28" s="281"/>
      <c r="OJA28" s="281"/>
      <c r="OJB28" s="281"/>
      <c r="OJC28" s="281"/>
      <c r="OJD28" s="281"/>
      <c r="OJE28" s="281"/>
      <c r="OJF28" s="281"/>
      <c r="OJG28" s="281"/>
      <c r="OJH28" s="281"/>
      <c r="OJI28" s="281"/>
      <c r="OJJ28" s="281"/>
      <c r="OJK28" s="281"/>
      <c r="OJL28" s="281"/>
      <c r="OJM28" s="281"/>
      <c r="OJN28" s="281"/>
      <c r="OJO28" s="281"/>
      <c r="OJP28" s="281"/>
      <c r="OJQ28" s="281"/>
      <c r="OJR28" s="281"/>
      <c r="OJS28" s="281"/>
      <c r="OJT28" s="281"/>
      <c r="OJU28" s="281"/>
      <c r="OJV28" s="281"/>
      <c r="OJW28" s="281"/>
      <c r="OJX28" s="281"/>
      <c r="OJY28" s="281"/>
      <c r="OJZ28" s="281"/>
      <c r="OKA28" s="281"/>
      <c r="OKB28" s="281"/>
      <c r="OKC28" s="281"/>
      <c r="OKD28" s="281"/>
      <c r="OKE28" s="281"/>
      <c r="OKF28" s="281"/>
      <c r="OKG28" s="281"/>
      <c r="OKH28" s="281"/>
      <c r="OKI28" s="281"/>
      <c r="OKJ28" s="281"/>
      <c r="OKK28" s="281"/>
      <c r="OKL28" s="281"/>
      <c r="OKM28" s="281"/>
      <c r="OKN28" s="281"/>
      <c r="OKO28" s="281"/>
      <c r="OKP28" s="281"/>
      <c r="OKQ28" s="281"/>
      <c r="OKR28" s="281"/>
      <c r="OKS28" s="281"/>
      <c r="OKT28" s="281"/>
      <c r="OKU28" s="281"/>
      <c r="OKV28" s="281"/>
      <c r="OKW28" s="281"/>
      <c r="OKX28" s="281"/>
      <c r="OKY28" s="281"/>
      <c r="OKZ28" s="281"/>
      <c r="OLA28" s="281"/>
      <c r="OLB28" s="281"/>
      <c r="OLC28" s="281"/>
      <c r="OLD28" s="281"/>
      <c r="OLE28" s="281"/>
      <c r="OLF28" s="281"/>
      <c r="OLG28" s="281"/>
      <c r="OLH28" s="281"/>
      <c r="OLI28" s="281"/>
      <c r="OLJ28" s="281"/>
      <c r="OLK28" s="281"/>
      <c r="OLL28" s="281"/>
      <c r="OLM28" s="281"/>
      <c r="OLN28" s="281"/>
      <c r="OLO28" s="281"/>
      <c r="OLP28" s="281"/>
      <c r="OLQ28" s="281"/>
      <c r="OLR28" s="281"/>
      <c r="OLS28" s="281"/>
      <c r="OLT28" s="281"/>
      <c r="OLU28" s="281"/>
      <c r="OLV28" s="281"/>
      <c r="OLW28" s="281"/>
      <c r="OLX28" s="281"/>
      <c r="OLY28" s="281"/>
      <c r="OLZ28" s="281"/>
      <c r="OMA28" s="281"/>
      <c r="OMB28" s="281"/>
      <c r="OMC28" s="281"/>
      <c r="OMD28" s="281"/>
      <c r="OME28" s="281"/>
      <c r="OMF28" s="281"/>
      <c r="OMG28" s="281"/>
      <c r="OMH28" s="281"/>
      <c r="OMI28" s="281"/>
      <c r="OMJ28" s="281"/>
      <c r="OMK28" s="281"/>
      <c r="OML28" s="281"/>
      <c r="OMM28" s="281"/>
      <c r="OMN28" s="281"/>
      <c r="OMO28" s="281"/>
      <c r="OMP28" s="281"/>
      <c r="OMQ28" s="281"/>
      <c r="OMR28" s="281"/>
      <c r="OMS28" s="281"/>
      <c r="OMT28" s="281"/>
      <c r="OMU28" s="281"/>
      <c r="OMV28" s="281"/>
      <c r="OMW28" s="281"/>
      <c r="OMX28" s="281"/>
      <c r="OMY28" s="281"/>
      <c r="OMZ28" s="281"/>
      <c r="ONA28" s="281"/>
      <c r="ONB28" s="281"/>
      <c r="ONC28" s="281"/>
      <c r="OND28" s="281"/>
      <c r="ONE28" s="281"/>
      <c r="ONF28" s="281"/>
      <c r="ONG28" s="281"/>
      <c r="ONH28" s="281"/>
      <c r="ONI28" s="281"/>
      <c r="ONJ28" s="281"/>
      <c r="ONK28" s="281"/>
      <c r="ONL28" s="281"/>
      <c r="ONM28" s="281"/>
      <c r="ONN28" s="281"/>
      <c r="ONO28" s="281"/>
      <c r="ONP28" s="281"/>
      <c r="ONQ28" s="281"/>
      <c r="ONR28" s="281"/>
      <c r="ONS28" s="281"/>
      <c r="ONT28" s="281"/>
      <c r="ONU28" s="281"/>
      <c r="ONV28" s="281"/>
      <c r="ONW28" s="281"/>
      <c r="ONX28" s="281"/>
      <c r="ONY28" s="281"/>
      <c r="ONZ28" s="281"/>
      <c r="OOA28" s="281"/>
      <c r="OOB28" s="281"/>
      <c r="OOC28" s="281"/>
      <c r="OOD28" s="281"/>
      <c r="OOE28" s="281"/>
      <c r="OOF28" s="281"/>
      <c r="OOG28" s="281"/>
      <c r="OOH28" s="281"/>
      <c r="OOI28" s="281"/>
      <c r="OOJ28" s="281"/>
      <c r="OOK28" s="281"/>
      <c r="OOL28" s="281"/>
      <c r="OOM28" s="281"/>
      <c r="OON28" s="281"/>
      <c r="OOO28" s="281"/>
      <c r="OOP28" s="281"/>
      <c r="OOQ28" s="281"/>
      <c r="OOR28" s="281"/>
      <c r="OOS28" s="281"/>
      <c r="OOT28" s="281"/>
      <c r="OOU28" s="281"/>
      <c r="OOV28" s="281"/>
      <c r="OOW28" s="281"/>
      <c r="OOX28" s="281"/>
      <c r="OOY28" s="281"/>
      <c r="OOZ28" s="281"/>
      <c r="OPA28" s="281"/>
      <c r="OPB28" s="281"/>
      <c r="OPC28" s="281"/>
      <c r="OPD28" s="281"/>
      <c r="OPE28" s="281"/>
      <c r="OPF28" s="281"/>
      <c r="OPG28" s="281"/>
      <c r="OPH28" s="281"/>
      <c r="OPI28" s="281"/>
      <c r="OPJ28" s="281"/>
      <c r="OPK28" s="281"/>
      <c r="OPL28" s="281"/>
      <c r="OPM28" s="281"/>
      <c r="OPN28" s="281"/>
      <c r="OPO28" s="281"/>
      <c r="OPP28" s="281"/>
      <c r="OPQ28" s="281"/>
      <c r="OPR28" s="281"/>
      <c r="OPS28" s="281"/>
      <c r="OPT28" s="281"/>
      <c r="OPU28" s="281"/>
      <c r="OPV28" s="281"/>
      <c r="OPW28" s="281"/>
      <c r="OPX28" s="281"/>
      <c r="OPY28" s="281"/>
      <c r="OPZ28" s="281"/>
      <c r="OQA28" s="281"/>
      <c r="OQB28" s="281"/>
      <c r="OQC28" s="281"/>
      <c r="OQD28" s="281"/>
      <c r="OQE28" s="281"/>
      <c r="OQF28" s="281"/>
      <c r="OQG28" s="281"/>
      <c r="OQH28" s="281"/>
      <c r="OQI28" s="281"/>
      <c r="OQJ28" s="281"/>
      <c r="OQK28" s="281"/>
      <c r="OQL28" s="281"/>
      <c r="OQM28" s="281"/>
      <c r="OQN28" s="281"/>
      <c r="OQO28" s="281"/>
      <c r="OQP28" s="281"/>
      <c r="OQQ28" s="281"/>
      <c r="OQR28" s="281"/>
      <c r="OQS28" s="281"/>
      <c r="OQT28" s="281"/>
      <c r="OQU28" s="281"/>
      <c r="OQV28" s="281"/>
      <c r="OQW28" s="281"/>
      <c r="OQX28" s="281"/>
      <c r="OQY28" s="281"/>
      <c r="OQZ28" s="281"/>
      <c r="ORA28" s="281"/>
      <c r="ORB28" s="281"/>
      <c r="ORC28" s="281"/>
      <c r="ORD28" s="281"/>
      <c r="ORE28" s="281"/>
      <c r="ORF28" s="281"/>
      <c r="ORG28" s="281"/>
      <c r="ORH28" s="281"/>
      <c r="ORI28" s="281"/>
      <c r="ORJ28" s="281"/>
      <c r="ORK28" s="281"/>
      <c r="ORL28" s="281"/>
      <c r="ORM28" s="281"/>
      <c r="ORN28" s="281"/>
      <c r="ORO28" s="281"/>
      <c r="ORP28" s="281"/>
      <c r="ORQ28" s="281"/>
      <c r="ORR28" s="281"/>
      <c r="ORS28" s="281"/>
      <c r="ORT28" s="281"/>
      <c r="ORU28" s="281"/>
      <c r="ORV28" s="281"/>
      <c r="ORW28" s="281"/>
      <c r="ORX28" s="281"/>
      <c r="ORY28" s="281"/>
      <c r="ORZ28" s="281"/>
      <c r="OSA28" s="281"/>
      <c r="OSB28" s="281"/>
      <c r="OSC28" s="281"/>
      <c r="OSD28" s="281"/>
      <c r="OSE28" s="281"/>
      <c r="OSF28" s="281"/>
      <c r="OSG28" s="281"/>
      <c r="OSH28" s="281"/>
      <c r="OSI28" s="281"/>
      <c r="OSJ28" s="281"/>
      <c r="OSK28" s="281"/>
      <c r="OSL28" s="281"/>
      <c r="OSM28" s="281"/>
      <c r="OSN28" s="281"/>
      <c r="OSO28" s="281"/>
      <c r="OSP28" s="281"/>
      <c r="OSQ28" s="281"/>
      <c r="OSR28" s="281"/>
      <c r="OSS28" s="281"/>
      <c r="OST28" s="281"/>
      <c r="OSU28" s="281"/>
      <c r="OSV28" s="281"/>
      <c r="OSW28" s="281"/>
      <c r="OSX28" s="281"/>
      <c r="OSY28" s="281"/>
      <c r="OSZ28" s="281"/>
      <c r="OTA28" s="281"/>
      <c r="OTB28" s="281"/>
      <c r="OTC28" s="281"/>
      <c r="OTD28" s="281"/>
      <c r="OTE28" s="281"/>
      <c r="OTF28" s="281"/>
      <c r="OTG28" s="281"/>
      <c r="OTH28" s="281"/>
      <c r="OTI28" s="281"/>
      <c r="OTJ28" s="281"/>
      <c r="OTK28" s="281"/>
      <c r="OTL28" s="281"/>
      <c r="OTM28" s="281"/>
      <c r="OTN28" s="281"/>
      <c r="OTO28" s="281"/>
      <c r="OTP28" s="281"/>
      <c r="OTQ28" s="281"/>
      <c r="OTR28" s="281"/>
      <c r="OTS28" s="281"/>
      <c r="OTT28" s="281"/>
      <c r="OTU28" s="281"/>
      <c r="OTV28" s="281"/>
      <c r="OTW28" s="281"/>
      <c r="OTX28" s="281"/>
      <c r="OTY28" s="281"/>
      <c r="OTZ28" s="281"/>
      <c r="OUA28" s="281"/>
      <c r="OUB28" s="281"/>
      <c r="OUC28" s="281"/>
      <c r="OUD28" s="281"/>
      <c r="OUE28" s="281"/>
      <c r="OUF28" s="281"/>
      <c r="OUG28" s="281"/>
      <c r="OUH28" s="281"/>
      <c r="OUI28" s="281"/>
      <c r="OUJ28" s="281"/>
      <c r="OUK28" s="281"/>
      <c r="OUL28" s="281"/>
      <c r="OUM28" s="281"/>
      <c r="OUN28" s="281"/>
      <c r="OUO28" s="281"/>
      <c r="OUP28" s="281"/>
      <c r="OUQ28" s="281"/>
      <c r="OUR28" s="281"/>
      <c r="OUS28" s="281"/>
      <c r="OUT28" s="281"/>
      <c r="OUU28" s="281"/>
      <c r="OUV28" s="281"/>
      <c r="OUW28" s="281"/>
      <c r="OUX28" s="281"/>
      <c r="OUY28" s="281"/>
      <c r="OUZ28" s="281"/>
      <c r="OVA28" s="281"/>
      <c r="OVB28" s="281"/>
      <c r="OVC28" s="281"/>
      <c r="OVD28" s="281"/>
      <c r="OVE28" s="281"/>
      <c r="OVF28" s="281"/>
      <c r="OVG28" s="281"/>
      <c r="OVH28" s="281"/>
      <c r="OVI28" s="281"/>
      <c r="OVJ28" s="281"/>
      <c r="OVK28" s="281"/>
      <c r="OVL28" s="281"/>
      <c r="OVM28" s="281"/>
      <c r="OVN28" s="281"/>
      <c r="OVO28" s="281"/>
      <c r="OVP28" s="281"/>
      <c r="OVQ28" s="281"/>
      <c r="OVR28" s="281"/>
      <c r="OVS28" s="281"/>
      <c r="OVT28" s="281"/>
      <c r="OVU28" s="281"/>
      <c r="OVV28" s="281"/>
      <c r="OVW28" s="281"/>
      <c r="OVX28" s="281"/>
      <c r="OVY28" s="281"/>
      <c r="OVZ28" s="281"/>
      <c r="OWA28" s="281"/>
      <c r="OWB28" s="281"/>
      <c r="OWC28" s="281"/>
      <c r="OWD28" s="281"/>
      <c r="OWE28" s="281"/>
      <c r="OWF28" s="281"/>
      <c r="OWG28" s="281"/>
      <c r="OWH28" s="281"/>
      <c r="OWI28" s="281"/>
      <c r="OWJ28" s="281"/>
      <c r="OWK28" s="281"/>
      <c r="OWL28" s="281"/>
      <c r="OWM28" s="281"/>
      <c r="OWN28" s="281"/>
      <c r="OWO28" s="281"/>
      <c r="OWP28" s="281"/>
      <c r="OWQ28" s="281"/>
      <c r="OWR28" s="281"/>
      <c r="OWS28" s="281"/>
      <c r="OWT28" s="281"/>
      <c r="OWU28" s="281"/>
      <c r="OWV28" s="281"/>
      <c r="OWW28" s="281"/>
      <c r="OWX28" s="281"/>
      <c r="OWY28" s="281"/>
      <c r="OWZ28" s="281"/>
      <c r="OXA28" s="281"/>
      <c r="OXB28" s="281"/>
      <c r="OXC28" s="281"/>
      <c r="OXD28" s="281"/>
      <c r="OXE28" s="281"/>
      <c r="OXF28" s="281"/>
      <c r="OXG28" s="281"/>
      <c r="OXH28" s="281"/>
      <c r="OXI28" s="281"/>
      <c r="OXJ28" s="281"/>
      <c r="OXK28" s="281"/>
      <c r="OXL28" s="281"/>
      <c r="OXM28" s="281"/>
      <c r="OXN28" s="281"/>
      <c r="OXO28" s="281"/>
      <c r="OXP28" s="281"/>
      <c r="OXQ28" s="281"/>
      <c r="OXR28" s="281"/>
      <c r="OXS28" s="281"/>
      <c r="OXT28" s="281"/>
      <c r="OXU28" s="281"/>
      <c r="OXV28" s="281"/>
      <c r="OXW28" s="281"/>
      <c r="OXX28" s="281"/>
      <c r="OXY28" s="281"/>
      <c r="OXZ28" s="281"/>
      <c r="OYA28" s="281"/>
      <c r="OYB28" s="281"/>
      <c r="OYC28" s="281"/>
      <c r="OYD28" s="281"/>
      <c r="OYE28" s="281"/>
      <c r="OYF28" s="281"/>
      <c r="OYG28" s="281"/>
      <c r="OYH28" s="281"/>
      <c r="OYI28" s="281"/>
      <c r="OYJ28" s="281"/>
      <c r="OYK28" s="281"/>
      <c r="OYL28" s="281"/>
      <c r="OYM28" s="281"/>
      <c r="OYN28" s="281"/>
      <c r="OYO28" s="281"/>
      <c r="OYP28" s="281"/>
      <c r="OYQ28" s="281"/>
      <c r="OYR28" s="281"/>
      <c r="OYS28" s="281"/>
      <c r="OYT28" s="281"/>
      <c r="OYU28" s="281"/>
      <c r="OYV28" s="281"/>
      <c r="OYW28" s="281"/>
      <c r="OYX28" s="281"/>
      <c r="OYY28" s="281"/>
      <c r="OYZ28" s="281"/>
      <c r="OZA28" s="281"/>
      <c r="OZB28" s="281"/>
      <c r="OZC28" s="281"/>
      <c r="OZD28" s="281"/>
      <c r="OZE28" s="281"/>
      <c r="OZF28" s="281"/>
      <c r="OZG28" s="281"/>
      <c r="OZH28" s="281"/>
      <c r="OZI28" s="281"/>
      <c r="OZJ28" s="281"/>
      <c r="OZK28" s="281"/>
      <c r="OZL28" s="281"/>
      <c r="OZM28" s="281"/>
      <c r="OZN28" s="281"/>
      <c r="OZO28" s="281"/>
      <c r="OZP28" s="281"/>
      <c r="OZQ28" s="281"/>
      <c r="OZR28" s="281"/>
      <c r="OZS28" s="281"/>
      <c r="OZT28" s="281"/>
      <c r="OZU28" s="281"/>
      <c r="OZV28" s="281"/>
      <c r="OZW28" s="281"/>
      <c r="OZX28" s="281"/>
      <c r="OZY28" s="281"/>
      <c r="OZZ28" s="281"/>
      <c r="PAA28" s="281"/>
      <c r="PAB28" s="281"/>
      <c r="PAC28" s="281"/>
      <c r="PAD28" s="281"/>
      <c r="PAE28" s="281"/>
      <c r="PAF28" s="281"/>
      <c r="PAG28" s="281"/>
      <c r="PAH28" s="281"/>
      <c r="PAI28" s="281"/>
      <c r="PAJ28" s="281"/>
      <c r="PAK28" s="281"/>
      <c r="PAL28" s="281"/>
      <c r="PAM28" s="281"/>
      <c r="PAN28" s="281"/>
      <c r="PAO28" s="281"/>
      <c r="PAP28" s="281"/>
      <c r="PAQ28" s="281"/>
      <c r="PAR28" s="281"/>
      <c r="PAS28" s="281"/>
      <c r="PAT28" s="281"/>
      <c r="PAU28" s="281"/>
      <c r="PAV28" s="281"/>
      <c r="PAW28" s="281"/>
      <c r="PAX28" s="281"/>
      <c r="PAY28" s="281"/>
      <c r="PAZ28" s="281"/>
      <c r="PBA28" s="281"/>
      <c r="PBB28" s="281"/>
      <c r="PBC28" s="281"/>
      <c r="PBD28" s="281"/>
      <c r="PBE28" s="281"/>
      <c r="PBF28" s="281"/>
      <c r="PBG28" s="281"/>
      <c r="PBH28" s="281"/>
      <c r="PBI28" s="281"/>
      <c r="PBJ28" s="281"/>
      <c r="PBK28" s="281"/>
      <c r="PBL28" s="281"/>
      <c r="PBM28" s="281"/>
      <c r="PBN28" s="281"/>
      <c r="PBO28" s="281"/>
      <c r="PBP28" s="281"/>
      <c r="PBQ28" s="281"/>
      <c r="PBR28" s="281"/>
      <c r="PBS28" s="281"/>
      <c r="PBT28" s="281"/>
      <c r="PBU28" s="281"/>
      <c r="PBV28" s="281"/>
      <c r="PBW28" s="281"/>
      <c r="PBX28" s="281"/>
      <c r="PBY28" s="281"/>
      <c r="PBZ28" s="281"/>
      <c r="PCA28" s="281"/>
      <c r="PCB28" s="281"/>
      <c r="PCC28" s="281"/>
      <c r="PCD28" s="281"/>
      <c r="PCE28" s="281"/>
      <c r="PCF28" s="281"/>
      <c r="PCG28" s="281"/>
      <c r="PCH28" s="281"/>
      <c r="PCI28" s="281"/>
      <c r="PCJ28" s="281"/>
      <c r="PCK28" s="281"/>
      <c r="PCL28" s="281"/>
      <c r="PCM28" s="281"/>
      <c r="PCN28" s="281"/>
      <c r="PCO28" s="281"/>
      <c r="PCP28" s="281"/>
      <c r="PCQ28" s="281"/>
      <c r="PCR28" s="281"/>
      <c r="PCS28" s="281"/>
      <c r="PCT28" s="281"/>
      <c r="PCU28" s="281"/>
      <c r="PCV28" s="281"/>
      <c r="PCW28" s="281"/>
      <c r="PCX28" s="281"/>
      <c r="PCY28" s="281"/>
      <c r="PCZ28" s="281"/>
      <c r="PDA28" s="281"/>
      <c r="PDB28" s="281"/>
      <c r="PDC28" s="281"/>
      <c r="PDD28" s="281"/>
      <c r="PDE28" s="281"/>
      <c r="PDF28" s="281"/>
      <c r="PDG28" s="281"/>
      <c r="PDH28" s="281"/>
      <c r="PDI28" s="281"/>
      <c r="PDJ28" s="281"/>
      <c r="PDK28" s="281"/>
      <c r="PDL28" s="281"/>
      <c r="PDM28" s="281"/>
      <c r="PDN28" s="281"/>
      <c r="PDO28" s="281"/>
      <c r="PDP28" s="281"/>
      <c r="PDQ28" s="281"/>
      <c r="PDR28" s="281"/>
      <c r="PDS28" s="281"/>
      <c r="PDT28" s="281"/>
      <c r="PDU28" s="281"/>
      <c r="PDV28" s="281"/>
      <c r="PDW28" s="281"/>
      <c r="PDX28" s="281"/>
      <c r="PDY28" s="281"/>
      <c r="PDZ28" s="281"/>
      <c r="PEA28" s="281"/>
      <c r="PEB28" s="281"/>
      <c r="PEC28" s="281"/>
      <c r="PED28" s="281"/>
      <c r="PEE28" s="281"/>
      <c r="PEF28" s="281"/>
      <c r="PEG28" s="281"/>
      <c r="PEH28" s="281"/>
      <c r="PEI28" s="281"/>
      <c r="PEJ28" s="281"/>
      <c r="PEK28" s="281"/>
      <c r="PEL28" s="281"/>
      <c r="PEM28" s="281"/>
      <c r="PEN28" s="281"/>
      <c r="PEO28" s="281"/>
      <c r="PEP28" s="281"/>
      <c r="PEQ28" s="281"/>
      <c r="PER28" s="281"/>
      <c r="PES28" s="281"/>
      <c r="PET28" s="281"/>
      <c r="PEU28" s="281"/>
      <c r="PEV28" s="281"/>
      <c r="PEW28" s="281"/>
      <c r="PEX28" s="281"/>
      <c r="PEY28" s="281"/>
      <c r="PEZ28" s="281"/>
      <c r="PFA28" s="281"/>
      <c r="PFB28" s="281"/>
      <c r="PFC28" s="281"/>
      <c r="PFD28" s="281"/>
      <c r="PFE28" s="281"/>
      <c r="PFF28" s="281"/>
      <c r="PFG28" s="281"/>
      <c r="PFH28" s="281"/>
      <c r="PFI28" s="281"/>
      <c r="PFJ28" s="281"/>
      <c r="PFK28" s="281"/>
      <c r="PFL28" s="281"/>
      <c r="PFM28" s="281"/>
      <c r="PFN28" s="281"/>
      <c r="PFO28" s="281"/>
      <c r="PFP28" s="281"/>
      <c r="PFQ28" s="281"/>
      <c r="PFR28" s="281"/>
      <c r="PFS28" s="281"/>
      <c r="PFT28" s="281"/>
      <c r="PFU28" s="281"/>
      <c r="PFV28" s="281"/>
      <c r="PFW28" s="281"/>
      <c r="PFX28" s="281"/>
      <c r="PFY28" s="281"/>
      <c r="PFZ28" s="281"/>
      <c r="PGA28" s="281"/>
      <c r="PGB28" s="281"/>
      <c r="PGC28" s="281"/>
      <c r="PGD28" s="281"/>
      <c r="PGE28" s="281"/>
      <c r="PGF28" s="281"/>
      <c r="PGG28" s="281"/>
      <c r="PGH28" s="281"/>
      <c r="PGI28" s="281"/>
      <c r="PGJ28" s="281"/>
      <c r="PGK28" s="281"/>
      <c r="PGL28" s="281"/>
      <c r="PGM28" s="281"/>
      <c r="PGN28" s="281"/>
      <c r="PGO28" s="281"/>
      <c r="PGP28" s="281"/>
      <c r="PGQ28" s="281"/>
      <c r="PGR28" s="281"/>
      <c r="PGS28" s="281"/>
      <c r="PGT28" s="281"/>
      <c r="PGU28" s="281"/>
      <c r="PGV28" s="281"/>
      <c r="PGW28" s="281"/>
      <c r="PGX28" s="281"/>
      <c r="PGY28" s="281"/>
      <c r="PGZ28" s="281"/>
      <c r="PHA28" s="281"/>
      <c r="PHB28" s="281"/>
      <c r="PHC28" s="281"/>
      <c r="PHD28" s="281"/>
      <c r="PHE28" s="281"/>
      <c r="PHF28" s="281"/>
      <c r="PHG28" s="281"/>
      <c r="PHH28" s="281"/>
      <c r="PHI28" s="281"/>
      <c r="PHJ28" s="281"/>
      <c r="PHK28" s="281"/>
      <c r="PHL28" s="281"/>
      <c r="PHM28" s="281"/>
      <c r="PHN28" s="281"/>
      <c r="PHO28" s="281"/>
      <c r="PHP28" s="281"/>
      <c r="PHQ28" s="281"/>
      <c r="PHR28" s="281"/>
      <c r="PHS28" s="281"/>
      <c r="PHT28" s="281"/>
      <c r="PHU28" s="281"/>
      <c r="PHV28" s="281"/>
      <c r="PHW28" s="281"/>
      <c r="PHX28" s="281"/>
      <c r="PHY28" s="281"/>
      <c r="PHZ28" s="281"/>
      <c r="PIA28" s="281"/>
      <c r="PIB28" s="281"/>
      <c r="PIC28" s="281"/>
      <c r="PID28" s="281"/>
      <c r="PIE28" s="281"/>
      <c r="PIF28" s="281"/>
      <c r="PIG28" s="281"/>
      <c r="PIH28" s="281"/>
      <c r="PII28" s="281"/>
      <c r="PIJ28" s="281"/>
      <c r="PIK28" s="281"/>
      <c r="PIL28" s="281"/>
      <c r="PIM28" s="281"/>
      <c r="PIN28" s="281"/>
      <c r="PIO28" s="281"/>
      <c r="PIP28" s="281"/>
      <c r="PIQ28" s="281"/>
      <c r="PIR28" s="281"/>
      <c r="PIS28" s="281"/>
      <c r="PIT28" s="281"/>
      <c r="PIU28" s="281"/>
      <c r="PIV28" s="281"/>
      <c r="PIW28" s="281"/>
      <c r="PIX28" s="281"/>
      <c r="PIY28" s="281"/>
      <c r="PIZ28" s="281"/>
      <c r="PJA28" s="281"/>
      <c r="PJB28" s="281"/>
      <c r="PJC28" s="281"/>
      <c r="PJD28" s="281"/>
      <c r="PJE28" s="281"/>
      <c r="PJF28" s="281"/>
      <c r="PJG28" s="281"/>
      <c r="PJH28" s="281"/>
      <c r="PJI28" s="281"/>
      <c r="PJJ28" s="281"/>
      <c r="PJK28" s="281"/>
      <c r="PJL28" s="281"/>
      <c r="PJM28" s="281"/>
      <c r="PJN28" s="281"/>
      <c r="PJO28" s="281"/>
      <c r="PJP28" s="281"/>
      <c r="PJQ28" s="281"/>
      <c r="PJR28" s="281"/>
      <c r="PJS28" s="281"/>
      <c r="PJT28" s="281"/>
      <c r="PJU28" s="281"/>
      <c r="PJV28" s="281"/>
      <c r="PJW28" s="281"/>
      <c r="PJX28" s="281"/>
      <c r="PJY28" s="281"/>
      <c r="PJZ28" s="281"/>
      <c r="PKA28" s="281"/>
      <c r="PKB28" s="281"/>
      <c r="PKC28" s="281"/>
      <c r="PKD28" s="281"/>
      <c r="PKE28" s="281"/>
      <c r="PKF28" s="281"/>
      <c r="PKG28" s="281"/>
      <c r="PKH28" s="281"/>
      <c r="PKI28" s="281"/>
      <c r="PKJ28" s="281"/>
      <c r="PKK28" s="281"/>
      <c r="PKL28" s="281"/>
      <c r="PKM28" s="281"/>
      <c r="PKN28" s="281"/>
      <c r="PKO28" s="281"/>
      <c r="PKP28" s="281"/>
      <c r="PKQ28" s="281"/>
      <c r="PKR28" s="281"/>
      <c r="PKS28" s="281"/>
      <c r="PKT28" s="281"/>
      <c r="PKU28" s="281"/>
      <c r="PKV28" s="281"/>
      <c r="PKW28" s="281"/>
      <c r="PKX28" s="281"/>
      <c r="PKY28" s="281"/>
      <c r="PKZ28" s="281"/>
      <c r="PLA28" s="281"/>
      <c r="PLB28" s="281"/>
      <c r="PLC28" s="281"/>
      <c r="PLD28" s="281"/>
      <c r="PLE28" s="281"/>
      <c r="PLF28" s="281"/>
      <c r="PLG28" s="281"/>
      <c r="PLH28" s="281"/>
      <c r="PLI28" s="281"/>
      <c r="PLJ28" s="281"/>
      <c r="PLK28" s="281"/>
      <c r="PLL28" s="281"/>
      <c r="PLM28" s="281"/>
      <c r="PLN28" s="281"/>
      <c r="PLO28" s="281"/>
      <c r="PLP28" s="281"/>
      <c r="PLQ28" s="281"/>
      <c r="PLR28" s="281"/>
      <c r="PLS28" s="281"/>
      <c r="PLT28" s="281"/>
      <c r="PLU28" s="281"/>
      <c r="PLV28" s="281"/>
      <c r="PLW28" s="281"/>
      <c r="PLX28" s="281"/>
      <c r="PLY28" s="281"/>
      <c r="PLZ28" s="281"/>
      <c r="PMA28" s="281"/>
      <c r="PMB28" s="281"/>
      <c r="PMC28" s="281"/>
      <c r="PMD28" s="281"/>
      <c r="PME28" s="281"/>
      <c r="PMF28" s="281"/>
      <c r="PMG28" s="281"/>
      <c r="PMH28" s="281"/>
      <c r="PMI28" s="281"/>
      <c r="PMJ28" s="281"/>
      <c r="PMK28" s="281"/>
      <c r="PML28" s="281"/>
      <c r="PMM28" s="281"/>
      <c r="PMN28" s="281"/>
      <c r="PMO28" s="281"/>
      <c r="PMP28" s="281"/>
      <c r="PMQ28" s="281"/>
      <c r="PMR28" s="281"/>
      <c r="PMS28" s="281"/>
      <c r="PMT28" s="281"/>
      <c r="PMU28" s="281"/>
      <c r="PMV28" s="281"/>
      <c r="PMW28" s="281"/>
      <c r="PMX28" s="281"/>
      <c r="PMY28" s="281"/>
      <c r="PMZ28" s="281"/>
      <c r="PNA28" s="281"/>
      <c r="PNB28" s="281"/>
      <c r="PNC28" s="281"/>
      <c r="PND28" s="281"/>
      <c r="PNE28" s="281"/>
      <c r="PNF28" s="281"/>
      <c r="PNG28" s="281"/>
      <c r="PNH28" s="281"/>
      <c r="PNI28" s="281"/>
      <c r="PNJ28" s="281"/>
      <c r="PNK28" s="281"/>
      <c r="PNL28" s="281"/>
      <c r="PNM28" s="281"/>
      <c r="PNN28" s="281"/>
      <c r="PNO28" s="281"/>
      <c r="PNP28" s="281"/>
      <c r="PNQ28" s="281"/>
      <c r="PNR28" s="281"/>
      <c r="PNS28" s="281"/>
      <c r="PNT28" s="281"/>
      <c r="PNU28" s="281"/>
      <c r="PNV28" s="281"/>
      <c r="PNW28" s="281"/>
      <c r="PNX28" s="281"/>
      <c r="PNY28" s="281"/>
      <c r="PNZ28" s="281"/>
      <c r="POA28" s="281"/>
      <c r="POB28" s="281"/>
      <c r="POC28" s="281"/>
      <c r="POD28" s="281"/>
      <c r="POE28" s="281"/>
      <c r="POF28" s="281"/>
      <c r="POG28" s="281"/>
      <c r="POH28" s="281"/>
      <c r="POI28" s="281"/>
      <c r="POJ28" s="281"/>
      <c r="POK28" s="281"/>
      <c r="POL28" s="281"/>
      <c r="POM28" s="281"/>
      <c r="PON28" s="281"/>
      <c r="POO28" s="281"/>
      <c r="POP28" s="281"/>
      <c r="POQ28" s="281"/>
      <c r="POR28" s="281"/>
      <c r="POS28" s="281"/>
      <c r="POT28" s="281"/>
      <c r="POU28" s="281"/>
      <c r="POV28" s="281"/>
      <c r="POW28" s="281"/>
      <c r="POX28" s="281"/>
      <c r="POY28" s="281"/>
      <c r="POZ28" s="281"/>
      <c r="PPA28" s="281"/>
      <c r="PPB28" s="281"/>
      <c r="PPC28" s="281"/>
      <c r="PPD28" s="281"/>
      <c r="PPE28" s="281"/>
      <c r="PPF28" s="281"/>
      <c r="PPG28" s="281"/>
      <c r="PPH28" s="281"/>
      <c r="PPI28" s="281"/>
      <c r="PPJ28" s="281"/>
      <c r="PPK28" s="281"/>
      <c r="PPL28" s="281"/>
      <c r="PPM28" s="281"/>
      <c r="PPN28" s="281"/>
      <c r="PPO28" s="281"/>
      <c r="PPP28" s="281"/>
      <c r="PPQ28" s="281"/>
      <c r="PPR28" s="281"/>
      <c r="PPS28" s="281"/>
      <c r="PPT28" s="281"/>
      <c r="PPU28" s="281"/>
      <c r="PPV28" s="281"/>
      <c r="PPW28" s="281"/>
      <c r="PPX28" s="281"/>
      <c r="PPY28" s="281"/>
      <c r="PPZ28" s="281"/>
      <c r="PQA28" s="281"/>
      <c r="PQB28" s="281"/>
      <c r="PQC28" s="281"/>
      <c r="PQD28" s="281"/>
      <c r="PQE28" s="281"/>
      <c r="PQF28" s="281"/>
      <c r="PQG28" s="281"/>
      <c r="PQH28" s="281"/>
      <c r="PQI28" s="281"/>
      <c r="PQJ28" s="281"/>
      <c r="PQK28" s="281"/>
      <c r="PQL28" s="281"/>
      <c r="PQM28" s="281"/>
      <c r="PQN28" s="281"/>
      <c r="PQO28" s="281"/>
      <c r="PQP28" s="281"/>
      <c r="PQQ28" s="281"/>
      <c r="PQR28" s="281"/>
      <c r="PQS28" s="281"/>
      <c r="PQT28" s="281"/>
      <c r="PQU28" s="281"/>
      <c r="PQV28" s="281"/>
      <c r="PQW28" s="281"/>
      <c r="PQX28" s="281"/>
      <c r="PQY28" s="281"/>
      <c r="PQZ28" s="281"/>
      <c r="PRA28" s="281"/>
      <c r="PRB28" s="281"/>
      <c r="PRC28" s="281"/>
      <c r="PRD28" s="281"/>
      <c r="PRE28" s="281"/>
      <c r="PRF28" s="281"/>
      <c r="PRG28" s="281"/>
      <c r="PRH28" s="281"/>
      <c r="PRI28" s="281"/>
      <c r="PRJ28" s="281"/>
      <c r="PRK28" s="281"/>
      <c r="PRL28" s="281"/>
      <c r="PRM28" s="281"/>
      <c r="PRN28" s="281"/>
      <c r="PRO28" s="281"/>
      <c r="PRP28" s="281"/>
      <c r="PRQ28" s="281"/>
      <c r="PRR28" s="281"/>
      <c r="PRS28" s="281"/>
      <c r="PRT28" s="281"/>
      <c r="PRU28" s="281"/>
      <c r="PRV28" s="281"/>
      <c r="PRW28" s="281"/>
      <c r="PRX28" s="281"/>
      <c r="PRY28" s="281"/>
      <c r="PRZ28" s="281"/>
      <c r="PSA28" s="281"/>
      <c r="PSB28" s="281"/>
      <c r="PSC28" s="281"/>
      <c r="PSD28" s="281"/>
      <c r="PSE28" s="281"/>
      <c r="PSF28" s="281"/>
      <c r="PSG28" s="281"/>
      <c r="PSH28" s="281"/>
      <c r="PSI28" s="281"/>
      <c r="PSJ28" s="281"/>
      <c r="PSK28" s="281"/>
      <c r="PSL28" s="281"/>
      <c r="PSM28" s="281"/>
      <c r="PSN28" s="281"/>
      <c r="PSO28" s="281"/>
      <c r="PSP28" s="281"/>
      <c r="PSQ28" s="281"/>
      <c r="PSR28" s="281"/>
      <c r="PSS28" s="281"/>
      <c r="PST28" s="281"/>
      <c r="PSU28" s="281"/>
      <c r="PSV28" s="281"/>
      <c r="PSW28" s="281"/>
      <c r="PSX28" s="281"/>
      <c r="PSY28" s="281"/>
      <c r="PSZ28" s="281"/>
      <c r="PTA28" s="281"/>
      <c r="PTB28" s="281"/>
      <c r="PTC28" s="281"/>
      <c r="PTD28" s="281"/>
      <c r="PTE28" s="281"/>
      <c r="PTF28" s="281"/>
      <c r="PTG28" s="281"/>
      <c r="PTH28" s="281"/>
      <c r="PTI28" s="281"/>
      <c r="PTJ28" s="281"/>
      <c r="PTK28" s="281"/>
      <c r="PTL28" s="281"/>
      <c r="PTM28" s="281"/>
      <c r="PTN28" s="281"/>
      <c r="PTO28" s="281"/>
      <c r="PTP28" s="281"/>
      <c r="PTQ28" s="281"/>
      <c r="PTR28" s="281"/>
      <c r="PTS28" s="281"/>
      <c r="PTT28" s="281"/>
      <c r="PTU28" s="281"/>
      <c r="PTV28" s="281"/>
      <c r="PTW28" s="281"/>
      <c r="PTX28" s="281"/>
      <c r="PTY28" s="281"/>
      <c r="PTZ28" s="281"/>
      <c r="PUA28" s="281"/>
      <c r="PUB28" s="281"/>
      <c r="PUC28" s="281"/>
      <c r="PUD28" s="281"/>
      <c r="PUE28" s="281"/>
      <c r="PUF28" s="281"/>
      <c r="PUG28" s="281"/>
      <c r="PUH28" s="281"/>
      <c r="PUI28" s="281"/>
      <c r="PUJ28" s="281"/>
      <c r="PUK28" s="281"/>
      <c r="PUL28" s="281"/>
      <c r="PUM28" s="281"/>
      <c r="PUN28" s="281"/>
      <c r="PUO28" s="281"/>
      <c r="PUP28" s="281"/>
      <c r="PUQ28" s="281"/>
      <c r="PUR28" s="281"/>
      <c r="PUS28" s="281"/>
      <c r="PUT28" s="281"/>
      <c r="PUU28" s="281"/>
      <c r="PUV28" s="281"/>
      <c r="PUW28" s="281"/>
      <c r="PUX28" s="281"/>
      <c r="PUY28" s="281"/>
      <c r="PUZ28" s="281"/>
      <c r="PVA28" s="281"/>
      <c r="PVB28" s="281"/>
      <c r="PVC28" s="281"/>
      <c r="PVD28" s="281"/>
      <c r="PVE28" s="281"/>
      <c r="PVF28" s="281"/>
      <c r="PVG28" s="281"/>
      <c r="PVH28" s="281"/>
      <c r="PVI28" s="281"/>
      <c r="PVJ28" s="281"/>
      <c r="PVK28" s="281"/>
      <c r="PVL28" s="281"/>
      <c r="PVM28" s="281"/>
      <c r="PVN28" s="281"/>
      <c r="PVO28" s="281"/>
      <c r="PVP28" s="281"/>
      <c r="PVQ28" s="281"/>
      <c r="PVR28" s="281"/>
      <c r="PVS28" s="281"/>
      <c r="PVT28" s="281"/>
      <c r="PVU28" s="281"/>
      <c r="PVV28" s="281"/>
      <c r="PVW28" s="281"/>
      <c r="PVX28" s="281"/>
      <c r="PVY28" s="281"/>
      <c r="PVZ28" s="281"/>
      <c r="PWA28" s="281"/>
      <c r="PWB28" s="281"/>
      <c r="PWC28" s="281"/>
      <c r="PWD28" s="281"/>
      <c r="PWE28" s="281"/>
      <c r="PWF28" s="281"/>
      <c r="PWG28" s="281"/>
      <c r="PWH28" s="281"/>
      <c r="PWI28" s="281"/>
      <c r="PWJ28" s="281"/>
      <c r="PWK28" s="281"/>
      <c r="PWL28" s="281"/>
      <c r="PWM28" s="281"/>
      <c r="PWN28" s="281"/>
      <c r="PWO28" s="281"/>
      <c r="PWP28" s="281"/>
      <c r="PWQ28" s="281"/>
      <c r="PWR28" s="281"/>
      <c r="PWS28" s="281"/>
      <c r="PWT28" s="281"/>
      <c r="PWU28" s="281"/>
      <c r="PWV28" s="281"/>
      <c r="PWW28" s="281"/>
      <c r="PWX28" s="281"/>
      <c r="PWY28" s="281"/>
      <c r="PWZ28" s="281"/>
      <c r="PXA28" s="281"/>
      <c r="PXB28" s="281"/>
      <c r="PXC28" s="281"/>
      <c r="PXD28" s="281"/>
      <c r="PXE28" s="281"/>
      <c r="PXF28" s="281"/>
      <c r="PXG28" s="281"/>
      <c r="PXH28" s="281"/>
      <c r="PXI28" s="281"/>
      <c r="PXJ28" s="281"/>
      <c r="PXK28" s="281"/>
      <c r="PXL28" s="281"/>
      <c r="PXM28" s="281"/>
      <c r="PXN28" s="281"/>
      <c r="PXO28" s="281"/>
      <c r="PXP28" s="281"/>
      <c r="PXQ28" s="281"/>
      <c r="PXR28" s="281"/>
      <c r="PXS28" s="281"/>
      <c r="PXT28" s="281"/>
      <c r="PXU28" s="281"/>
      <c r="PXV28" s="281"/>
      <c r="PXW28" s="281"/>
      <c r="PXX28" s="281"/>
      <c r="PXY28" s="281"/>
      <c r="PXZ28" s="281"/>
      <c r="PYA28" s="281"/>
      <c r="PYB28" s="281"/>
      <c r="PYC28" s="281"/>
      <c r="PYD28" s="281"/>
      <c r="PYE28" s="281"/>
      <c r="PYF28" s="281"/>
      <c r="PYG28" s="281"/>
      <c r="PYH28" s="281"/>
      <c r="PYI28" s="281"/>
      <c r="PYJ28" s="281"/>
      <c r="PYK28" s="281"/>
      <c r="PYL28" s="281"/>
      <c r="PYM28" s="281"/>
      <c r="PYN28" s="281"/>
      <c r="PYO28" s="281"/>
      <c r="PYP28" s="281"/>
      <c r="PYQ28" s="281"/>
      <c r="PYR28" s="281"/>
      <c r="PYS28" s="281"/>
      <c r="PYT28" s="281"/>
      <c r="PYU28" s="281"/>
      <c r="PYV28" s="281"/>
      <c r="PYW28" s="281"/>
      <c r="PYX28" s="281"/>
      <c r="PYY28" s="281"/>
      <c r="PYZ28" s="281"/>
      <c r="PZA28" s="281"/>
      <c r="PZB28" s="281"/>
      <c r="PZC28" s="281"/>
      <c r="PZD28" s="281"/>
      <c r="PZE28" s="281"/>
      <c r="PZF28" s="281"/>
      <c r="PZG28" s="281"/>
      <c r="PZH28" s="281"/>
      <c r="PZI28" s="281"/>
      <c r="PZJ28" s="281"/>
      <c r="PZK28" s="281"/>
      <c r="PZL28" s="281"/>
      <c r="PZM28" s="281"/>
      <c r="PZN28" s="281"/>
      <c r="PZO28" s="281"/>
      <c r="PZP28" s="281"/>
      <c r="PZQ28" s="281"/>
      <c r="PZR28" s="281"/>
      <c r="PZS28" s="281"/>
      <c r="PZT28" s="281"/>
      <c r="PZU28" s="281"/>
      <c r="PZV28" s="281"/>
      <c r="PZW28" s="281"/>
      <c r="PZX28" s="281"/>
      <c r="PZY28" s="281"/>
      <c r="PZZ28" s="281"/>
      <c r="QAA28" s="281"/>
      <c r="QAB28" s="281"/>
      <c r="QAC28" s="281"/>
      <c r="QAD28" s="281"/>
      <c r="QAE28" s="281"/>
      <c r="QAF28" s="281"/>
      <c r="QAG28" s="281"/>
      <c r="QAH28" s="281"/>
      <c r="QAI28" s="281"/>
      <c r="QAJ28" s="281"/>
      <c r="QAK28" s="281"/>
      <c r="QAL28" s="281"/>
      <c r="QAM28" s="281"/>
      <c r="QAN28" s="281"/>
      <c r="QAO28" s="281"/>
      <c r="QAP28" s="281"/>
      <c r="QAQ28" s="281"/>
      <c r="QAR28" s="281"/>
      <c r="QAS28" s="281"/>
      <c r="QAT28" s="281"/>
      <c r="QAU28" s="281"/>
      <c r="QAV28" s="281"/>
      <c r="QAW28" s="281"/>
      <c r="QAX28" s="281"/>
      <c r="QAY28" s="281"/>
      <c r="QAZ28" s="281"/>
      <c r="QBA28" s="281"/>
      <c r="QBB28" s="281"/>
      <c r="QBC28" s="281"/>
      <c r="QBD28" s="281"/>
      <c r="QBE28" s="281"/>
      <c r="QBF28" s="281"/>
      <c r="QBG28" s="281"/>
      <c r="QBH28" s="281"/>
      <c r="QBI28" s="281"/>
      <c r="QBJ28" s="281"/>
      <c r="QBK28" s="281"/>
      <c r="QBL28" s="281"/>
      <c r="QBM28" s="281"/>
      <c r="QBN28" s="281"/>
      <c r="QBO28" s="281"/>
      <c r="QBP28" s="281"/>
      <c r="QBQ28" s="281"/>
      <c r="QBR28" s="281"/>
      <c r="QBS28" s="281"/>
      <c r="QBT28" s="281"/>
      <c r="QBU28" s="281"/>
      <c r="QBV28" s="281"/>
      <c r="QBW28" s="281"/>
      <c r="QBX28" s="281"/>
      <c r="QBY28" s="281"/>
      <c r="QBZ28" s="281"/>
      <c r="QCA28" s="281"/>
      <c r="QCB28" s="281"/>
      <c r="QCC28" s="281"/>
      <c r="QCD28" s="281"/>
      <c r="QCE28" s="281"/>
      <c r="QCF28" s="281"/>
      <c r="QCG28" s="281"/>
      <c r="QCH28" s="281"/>
      <c r="QCI28" s="281"/>
      <c r="QCJ28" s="281"/>
      <c r="QCK28" s="281"/>
      <c r="QCL28" s="281"/>
      <c r="QCM28" s="281"/>
      <c r="QCN28" s="281"/>
      <c r="QCO28" s="281"/>
      <c r="QCP28" s="281"/>
      <c r="QCQ28" s="281"/>
      <c r="QCR28" s="281"/>
      <c r="QCS28" s="281"/>
      <c r="QCT28" s="281"/>
      <c r="QCU28" s="281"/>
      <c r="QCV28" s="281"/>
      <c r="QCW28" s="281"/>
      <c r="QCX28" s="281"/>
      <c r="QCY28" s="281"/>
      <c r="QCZ28" s="281"/>
      <c r="QDA28" s="281"/>
      <c r="QDB28" s="281"/>
      <c r="QDC28" s="281"/>
      <c r="QDD28" s="281"/>
      <c r="QDE28" s="281"/>
      <c r="QDF28" s="281"/>
      <c r="QDG28" s="281"/>
      <c r="QDH28" s="281"/>
      <c r="QDI28" s="281"/>
      <c r="QDJ28" s="281"/>
      <c r="QDK28" s="281"/>
      <c r="QDL28" s="281"/>
      <c r="QDM28" s="281"/>
      <c r="QDN28" s="281"/>
      <c r="QDO28" s="281"/>
      <c r="QDP28" s="281"/>
      <c r="QDQ28" s="281"/>
      <c r="QDR28" s="281"/>
      <c r="QDS28" s="281"/>
      <c r="QDT28" s="281"/>
      <c r="QDU28" s="281"/>
      <c r="QDV28" s="281"/>
      <c r="QDW28" s="281"/>
      <c r="QDX28" s="281"/>
      <c r="QDY28" s="281"/>
      <c r="QDZ28" s="281"/>
      <c r="QEA28" s="281"/>
      <c r="QEB28" s="281"/>
      <c r="QEC28" s="281"/>
      <c r="QED28" s="281"/>
      <c r="QEE28" s="281"/>
      <c r="QEF28" s="281"/>
      <c r="QEG28" s="281"/>
      <c r="QEH28" s="281"/>
      <c r="QEI28" s="281"/>
      <c r="QEJ28" s="281"/>
      <c r="QEK28" s="281"/>
      <c r="QEL28" s="281"/>
      <c r="QEM28" s="281"/>
      <c r="QEN28" s="281"/>
      <c r="QEO28" s="281"/>
      <c r="QEP28" s="281"/>
      <c r="QEQ28" s="281"/>
      <c r="QER28" s="281"/>
      <c r="QES28" s="281"/>
      <c r="QET28" s="281"/>
      <c r="QEU28" s="281"/>
      <c r="QEV28" s="281"/>
      <c r="QEW28" s="281"/>
      <c r="QEX28" s="281"/>
      <c r="QEY28" s="281"/>
      <c r="QEZ28" s="281"/>
      <c r="QFA28" s="281"/>
      <c r="QFB28" s="281"/>
      <c r="QFC28" s="281"/>
      <c r="QFD28" s="281"/>
      <c r="QFE28" s="281"/>
      <c r="QFF28" s="281"/>
      <c r="QFG28" s="281"/>
      <c r="QFH28" s="281"/>
      <c r="QFI28" s="281"/>
      <c r="QFJ28" s="281"/>
      <c r="QFK28" s="281"/>
      <c r="QFL28" s="281"/>
      <c r="QFM28" s="281"/>
      <c r="QFN28" s="281"/>
      <c r="QFO28" s="281"/>
      <c r="QFP28" s="281"/>
      <c r="QFQ28" s="281"/>
      <c r="QFR28" s="281"/>
      <c r="QFS28" s="281"/>
      <c r="QFT28" s="281"/>
      <c r="QFU28" s="281"/>
      <c r="QFV28" s="281"/>
      <c r="QFW28" s="281"/>
      <c r="QFX28" s="281"/>
      <c r="QFY28" s="281"/>
      <c r="QFZ28" s="281"/>
      <c r="QGA28" s="281"/>
      <c r="QGB28" s="281"/>
      <c r="QGC28" s="281"/>
      <c r="QGD28" s="281"/>
      <c r="QGE28" s="281"/>
      <c r="QGF28" s="281"/>
      <c r="QGG28" s="281"/>
      <c r="QGH28" s="281"/>
      <c r="QGI28" s="281"/>
      <c r="QGJ28" s="281"/>
      <c r="QGK28" s="281"/>
      <c r="QGL28" s="281"/>
      <c r="QGM28" s="281"/>
      <c r="QGN28" s="281"/>
      <c r="QGO28" s="281"/>
      <c r="QGP28" s="281"/>
      <c r="QGQ28" s="281"/>
      <c r="QGR28" s="281"/>
      <c r="QGS28" s="281"/>
      <c r="QGT28" s="281"/>
      <c r="QGU28" s="281"/>
      <c r="QGV28" s="281"/>
      <c r="QGW28" s="281"/>
      <c r="QGX28" s="281"/>
      <c r="QGY28" s="281"/>
      <c r="QGZ28" s="281"/>
      <c r="QHA28" s="281"/>
      <c r="QHB28" s="281"/>
      <c r="QHC28" s="281"/>
      <c r="QHD28" s="281"/>
      <c r="QHE28" s="281"/>
      <c r="QHF28" s="281"/>
      <c r="QHG28" s="281"/>
      <c r="QHH28" s="281"/>
      <c r="QHI28" s="281"/>
      <c r="QHJ28" s="281"/>
      <c r="QHK28" s="281"/>
      <c r="QHL28" s="281"/>
      <c r="QHM28" s="281"/>
      <c r="QHN28" s="281"/>
      <c r="QHO28" s="281"/>
      <c r="QHP28" s="281"/>
      <c r="QHQ28" s="281"/>
      <c r="QHR28" s="281"/>
      <c r="QHS28" s="281"/>
      <c r="QHT28" s="281"/>
      <c r="QHU28" s="281"/>
      <c r="QHV28" s="281"/>
      <c r="QHW28" s="281"/>
      <c r="QHX28" s="281"/>
      <c r="QHY28" s="281"/>
      <c r="QHZ28" s="281"/>
      <c r="QIA28" s="281"/>
      <c r="QIB28" s="281"/>
      <c r="QIC28" s="281"/>
      <c r="QID28" s="281"/>
      <c r="QIE28" s="281"/>
      <c r="QIF28" s="281"/>
      <c r="QIG28" s="281"/>
      <c r="QIH28" s="281"/>
      <c r="QII28" s="281"/>
      <c r="QIJ28" s="281"/>
      <c r="QIK28" s="281"/>
      <c r="QIL28" s="281"/>
      <c r="QIM28" s="281"/>
      <c r="QIN28" s="281"/>
      <c r="QIO28" s="281"/>
      <c r="QIP28" s="281"/>
      <c r="QIQ28" s="281"/>
      <c r="QIR28" s="281"/>
      <c r="QIS28" s="281"/>
      <c r="QIT28" s="281"/>
      <c r="QIU28" s="281"/>
      <c r="QIV28" s="281"/>
      <c r="QIW28" s="281"/>
      <c r="QIX28" s="281"/>
      <c r="QIY28" s="281"/>
      <c r="QIZ28" s="281"/>
      <c r="QJA28" s="281"/>
      <c r="QJB28" s="281"/>
      <c r="QJC28" s="281"/>
      <c r="QJD28" s="281"/>
      <c r="QJE28" s="281"/>
      <c r="QJF28" s="281"/>
      <c r="QJG28" s="281"/>
      <c r="QJH28" s="281"/>
      <c r="QJI28" s="281"/>
      <c r="QJJ28" s="281"/>
      <c r="QJK28" s="281"/>
      <c r="QJL28" s="281"/>
      <c r="QJM28" s="281"/>
      <c r="QJN28" s="281"/>
      <c r="QJO28" s="281"/>
      <c r="QJP28" s="281"/>
      <c r="QJQ28" s="281"/>
      <c r="QJR28" s="281"/>
      <c r="QJS28" s="281"/>
      <c r="QJT28" s="281"/>
      <c r="QJU28" s="281"/>
      <c r="QJV28" s="281"/>
      <c r="QJW28" s="281"/>
      <c r="QJX28" s="281"/>
      <c r="QJY28" s="281"/>
      <c r="QJZ28" s="281"/>
      <c r="QKA28" s="281"/>
      <c r="QKB28" s="281"/>
      <c r="QKC28" s="281"/>
      <c r="QKD28" s="281"/>
      <c r="QKE28" s="281"/>
      <c r="QKF28" s="281"/>
      <c r="QKG28" s="281"/>
      <c r="QKH28" s="281"/>
      <c r="QKI28" s="281"/>
      <c r="QKJ28" s="281"/>
      <c r="QKK28" s="281"/>
      <c r="QKL28" s="281"/>
      <c r="QKM28" s="281"/>
      <c r="QKN28" s="281"/>
      <c r="QKO28" s="281"/>
      <c r="QKP28" s="281"/>
      <c r="QKQ28" s="281"/>
      <c r="QKR28" s="281"/>
      <c r="QKS28" s="281"/>
      <c r="QKT28" s="281"/>
      <c r="QKU28" s="281"/>
      <c r="QKV28" s="281"/>
      <c r="QKW28" s="281"/>
      <c r="QKX28" s="281"/>
      <c r="QKY28" s="281"/>
      <c r="QKZ28" s="281"/>
      <c r="QLA28" s="281"/>
      <c r="QLB28" s="281"/>
      <c r="QLC28" s="281"/>
      <c r="QLD28" s="281"/>
      <c r="QLE28" s="281"/>
      <c r="QLF28" s="281"/>
      <c r="QLG28" s="281"/>
      <c r="QLH28" s="281"/>
      <c r="QLI28" s="281"/>
      <c r="QLJ28" s="281"/>
      <c r="QLK28" s="281"/>
      <c r="QLL28" s="281"/>
      <c r="QLM28" s="281"/>
      <c r="QLN28" s="281"/>
      <c r="QLO28" s="281"/>
      <c r="QLP28" s="281"/>
      <c r="QLQ28" s="281"/>
      <c r="QLR28" s="281"/>
      <c r="QLS28" s="281"/>
      <c r="QLT28" s="281"/>
      <c r="QLU28" s="281"/>
      <c r="QLV28" s="281"/>
      <c r="QLW28" s="281"/>
      <c r="QLX28" s="281"/>
      <c r="QLY28" s="281"/>
      <c r="QLZ28" s="281"/>
      <c r="QMA28" s="281"/>
      <c r="QMB28" s="281"/>
      <c r="QMC28" s="281"/>
      <c r="QMD28" s="281"/>
      <c r="QME28" s="281"/>
      <c r="QMF28" s="281"/>
      <c r="QMG28" s="281"/>
      <c r="QMH28" s="281"/>
      <c r="QMI28" s="281"/>
      <c r="QMJ28" s="281"/>
      <c r="QMK28" s="281"/>
      <c r="QML28" s="281"/>
      <c r="QMM28" s="281"/>
      <c r="QMN28" s="281"/>
      <c r="QMO28" s="281"/>
      <c r="QMP28" s="281"/>
      <c r="QMQ28" s="281"/>
      <c r="QMR28" s="281"/>
      <c r="QMS28" s="281"/>
      <c r="QMT28" s="281"/>
      <c r="QMU28" s="281"/>
      <c r="QMV28" s="281"/>
      <c r="QMW28" s="281"/>
      <c r="QMX28" s="281"/>
      <c r="QMY28" s="281"/>
      <c r="QMZ28" s="281"/>
      <c r="QNA28" s="281"/>
      <c r="QNB28" s="281"/>
      <c r="QNC28" s="281"/>
      <c r="QND28" s="281"/>
      <c r="QNE28" s="281"/>
      <c r="QNF28" s="281"/>
      <c r="QNG28" s="281"/>
      <c r="QNH28" s="281"/>
      <c r="QNI28" s="281"/>
      <c r="QNJ28" s="281"/>
      <c r="QNK28" s="281"/>
      <c r="QNL28" s="281"/>
      <c r="QNM28" s="281"/>
      <c r="QNN28" s="281"/>
      <c r="QNO28" s="281"/>
      <c r="QNP28" s="281"/>
      <c r="QNQ28" s="281"/>
      <c r="QNR28" s="281"/>
      <c r="QNS28" s="281"/>
      <c r="QNT28" s="281"/>
      <c r="QNU28" s="281"/>
      <c r="QNV28" s="281"/>
      <c r="QNW28" s="281"/>
      <c r="QNX28" s="281"/>
      <c r="QNY28" s="281"/>
      <c r="QNZ28" s="281"/>
      <c r="QOA28" s="281"/>
      <c r="QOB28" s="281"/>
      <c r="QOC28" s="281"/>
      <c r="QOD28" s="281"/>
      <c r="QOE28" s="281"/>
      <c r="QOF28" s="281"/>
      <c r="QOG28" s="281"/>
      <c r="QOH28" s="281"/>
      <c r="QOI28" s="281"/>
      <c r="QOJ28" s="281"/>
      <c r="QOK28" s="281"/>
      <c r="QOL28" s="281"/>
      <c r="QOM28" s="281"/>
      <c r="QON28" s="281"/>
      <c r="QOO28" s="281"/>
      <c r="QOP28" s="281"/>
      <c r="QOQ28" s="281"/>
      <c r="QOR28" s="281"/>
      <c r="QOS28" s="281"/>
      <c r="QOT28" s="281"/>
      <c r="QOU28" s="281"/>
      <c r="QOV28" s="281"/>
      <c r="QOW28" s="281"/>
      <c r="QOX28" s="281"/>
      <c r="QOY28" s="281"/>
      <c r="QOZ28" s="281"/>
      <c r="QPA28" s="281"/>
      <c r="QPB28" s="281"/>
      <c r="QPC28" s="281"/>
      <c r="QPD28" s="281"/>
      <c r="QPE28" s="281"/>
      <c r="QPF28" s="281"/>
      <c r="QPG28" s="281"/>
      <c r="QPH28" s="281"/>
      <c r="QPI28" s="281"/>
      <c r="QPJ28" s="281"/>
      <c r="QPK28" s="281"/>
      <c r="QPL28" s="281"/>
      <c r="QPM28" s="281"/>
      <c r="QPN28" s="281"/>
      <c r="QPO28" s="281"/>
      <c r="QPP28" s="281"/>
      <c r="QPQ28" s="281"/>
      <c r="QPR28" s="281"/>
      <c r="QPS28" s="281"/>
      <c r="QPT28" s="281"/>
      <c r="QPU28" s="281"/>
      <c r="QPV28" s="281"/>
      <c r="QPW28" s="281"/>
      <c r="QPX28" s="281"/>
      <c r="QPY28" s="281"/>
      <c r="QPZ28" s="281"/>
      <c r="QQA28" s="281"/>
      <c r="QQB28" s="281"/>
      <c r="QQC28" s="281"/>
      <c r="QQD28" s="281"/>
      <c r="QQE28" s="281"/>
      <c r="QQF28" s="281"/>
      <c r="QQG28" s="281"/>
      <c r="QQH28" s="281"/>
      <c r="QQI28" s="281"/>
      <c r="QQJ28" s="281"/>
      <c r="QQK28" s="281"/>
      <c r="QQL28" s="281"/>
      <c r="QQM28" s="281"/>
      <c r="QQN28" s="281"/>
      <c r="QQO28" s="281"/>
      <c r="QQP28" s="281"/>
      <c r="QQQ28" s="281"/>
      <c r="QQR28" s="281"/>
      <c r="QQS28" s="281"/>
      <c r="QQT28" s="281"/>
      <c r="QQU28" s="281"/>
      <c r="QQV28" s="281"/>
      <c r="QQW28" s="281"/>
      <c r="QQX28" s="281"/>
      <c r="QQY28" s="281"/>
      <c r="QQZ28" s="281"/>
      <c r="QRA28" s="281"/>
      <c r="QRB28" s="281"/>
      <c r="QRC28" s="281"/>
      <c r="QRD28" s="281"/>
      <c r="QRE28" s="281"/>
      <c r="QRF28" s="281"/>
      <c r="QRG28" s="281"/>
      <c r="QRH28" s="281"/>
      <c r="QRI28" s="281"/>
      <c r="QRJ28" s="281"/>
      <c r="QRK28" s="281"/>
      <c r="QRL28" s="281"/>
      <c r="QRM28" s="281"/>
      <c r="QRN28" s="281"/>
      <c r="QRO28" s="281"/>
      <c r="QRP28" s="281"/>
      <c r="QRQ28" s="281"/>
      <c r="QRR28" s="281"/>
      <c r="QRS28" s="281"/>
      <c r="QRT28" s="281"/>
      <c r="QRU28" s="281"/>
      <c r="QRV28" s="281"/>
      <c r="QRW28" s="281"/>
      <c r="QRX28" s="281"/>
      <c r="QRY28" s="281"/>
      <c r="QRZ28" s="281"/>
      <c r="QSA28" s="281"/>
      <c r="QSB28" s="281"/>
      <c r="QSC28" s="281"/>
      <c r="QSD28" s="281"/>
      <c r="QSE28" s="281"/>
      <c r="QSF28" s="281"/>
      <c r="QSG28" s="281"/>
      <c r="QSH28" s="281"/>
      <c r="QSI28" s="281"/>
      <c r="QSJ28" s="281"/>
      <c r="QSK28" s="281"/>
      <c r="QSL28" s="281"/>
      <c r="QSM28" s="281"/>
      <c r="QSN28" s="281"/>
      <c r="QSO28" s="281"/>
      <c r="QSP28" s="281"/>
      <c r="QSQ28" s="281"/>
      <c r="QSR28" s="281"/>
      <c r="QSS28" s="281"/>
      <c r="QST28" s="281"/>
      <c r="QSU28" s="281"/>
      <c r="QSV28" s="281"/>
      <c r="QSW28" s="281"/>
      <c r="QSX28" s="281"/>
      <c r="QSY28" s="281"/>
      <c r="QSZ28" s="281"/>
      <c r="QTA28" s="281"/>
      <c r="QTB28" s="281"/>
      <c r="QTC28" s="281"/>
      <c r="QTD28" s="281"/>
      <c r="QTE28" s="281"/>
      <c r="QTF28" s="281"/>
      <c r="QTG28" s="281"/>
      <c r="QTH28" s="281"/>
      <c r="QTI28" s="281"/>
      <c r="QTJ28" s="281"/>
      <c r="QTK28" s="281"/>
      <c r="QTL28" s="281"/>
      <c r="QTM28" s="281"/>
      <c r="QTN28" s="281"/>
      <c r="QTO28" s="281"/>
      <c r="QTP28" s="281"/>
      <c r="QTQ28" s="281"/>
      <c r="QTR28" s="281"/>
      <c r="QTS28" s="281"/>
      <c r="QTT28" s="281"/>
      <c r="QTU28" s="281"/>
      <c r="QTV28" s="281"/>
      <c r="QTW28" s="281"/>
      <c r="QTX28" s="281"/>
      <c r="QTY28" s="281"/>
      <c r="QTZ28" s="281"/>
      <c r="QUA28" s="281"/>
      <c r="QUB28" s="281"/>
      <c r="QUC28" s="281"/>
      <c r="QUD28" s="281"/>
      <c r="QUE28" s="281"/>
      <c r="QUF28" s="281"/>
      <c r="QUG28" s="281"/>
      <c r="QUH28" s="281"/>
      <c r="QUI28" s="281"/>
      <c r="QUJ28" s="281"/>
      <c r="QUK28" s="281"/>
      <c r="QUL28" s="281"/>
      <c r="QUM28" s="281"/>
      <c r="QUN28" s="281"/>
      <c r="QUO28" s="281"/>
      <c r="QUP28" s="281"/>
      <c r="QUQ28" s="281"/>
      <c r="QUR28" s="281"/>
      <c r="QUS28" s="281"/>
      <c r="QUT28" s="281"/>
      <c r="QUU28" s="281"/>
      <c r="QUV28" s="281"/>
      <c r="QUW28" s="281"/>
      <c r="QUX28" s="281"/>
      <c r="QUY28" s="281"/>
      <c r="QUZ28" s="281"/>
      <c r="QVA28" s="281"/>
      <c r="QVB28" s="281"/>
      <c r="QVC28" s="281"/>
      <c r="QVD28" s="281"/>
      <c r="QVE28" s="281"/>
      <c r="QVF28" s="281"/>
      <c r="QVG28" s="281"/>
      <c r="QVH28" s="281"/>
      <c r="QVI28" s="281"/>
      <c r="QVJ28" s="281"/>
      <c r="QVK28" s="281"/>
      <c r="QVL28" s="281"/>
      <c r="QVM28" s="281"/>
      <c r="QVN28" s="281"/>
      <c r="QVO28" s="281"/>
      <c r="QVP28" s="281"/>
      <c r="QVQ28" s="281"/>
      <c r="QVR28" s="281"/>
      <c r="QVS28" s="281"/>
      <c r="QVT28" s="281"/>
      <c r="QVU28" s="281"/>
      <c r="QVV28" s="281"/>
      <c r="QVW28" s="281"/>
      <c r="QVX28" s="281"/>
      <c r="QVY28" s="281"/>
      <c r="QVZ28" s="281"/>
      <c r="QWA28" s="281"/>
      <c r="QWB28" s="281"/>
      <c r="QWC28" s="281"/>
      <c r="QWD28" s="281"/>
      <c r="QWE28" s="281"/>
      <c r="QWF28" s="281"/>
      <c r="QWG28" s="281"/>
      <c r="QWH28" s="281"/>
      <c r="QWI28" s="281"/>
      <c r="QWJ28" s="281"/>
      <c r="QWK28" s="281"/>
      <c r="QWL28" s="281"/>
      <c r="QWM28" s="281"/>
      <c r="QWN28" s="281"/>
      <c r="QWO28" s="281"/>
      <c r="QWP28" s="281"/>
      <c r="QWQ28" s="281"/>
      <c r="QWR28" s="281"/>
      <c r="QWS28" s="281"/>
      <c r="QWT28" s="281"/>
      <c r="QWU28" s="281"/>
      <c r="QWV28" s="281"/>
      <c r="QWW28" s="281"/>
      <c r="QWX28" s="281"/>
      <c r="QWY28" s="281"/>
      <c r="QWZ28" s="281"/>
      <c r="QXA28" s="281"/>
      <c r="QXB28" s="281"/>
      <c r="QXC28" s="281"/>
      <c r="QXD28" s="281"/>
      <c r="QXE28" s="281"/>
      <c r="QXF28" s="281"/>
      <c r="QXG28" s="281"/>
      <c r="QXH28" s="281"/>
      <c r="QXI28" s="281"/>
      <c r="QXJ28" s="281"/>
      <c r="QXK28" s="281"/>
      <c r="QXL28" s="281"/>
      <c r="QXM28" s="281"/>
      <c r="QXN28" s="281"/>
      <c r="QXO28" s="281"/>
      <c r="QXP28" s="281"/>
      <c r="QXQ28" s="281"/>
      <c r="QXR28" s="281"/>
      <c r="QXS28" s="281"/>
      <c r="QXT28" s="281"/>
      <c r="QXU28" s="281"/>
      <c r="QXV28" s="281"/>
      <c r="QXW28" s="281"/>
      <c r="QXX28" s="281"/>
      <c r="QXY28" s="281"/>
      <c r="QXZ28" s="281"/>
      <c r="QYA28" s="281"/>
      <c r="QYB28" s="281"/>
      <c r="QYC28" s="281"/>
      <c r="QYD28" s="281"/>
      <c r="QYE28" s="281"/>
      <c r="QYF28" s="281"/>
      <c r="QYG28" s="281"/>
      <c r="QYH28" s="281"/>
      <c r="QYI28" s="281"/>
      <c r="QYJ28" s="281"/>
      <c r="QYK28" s="281"/>
      <c r="QYL28" s="281"/>
      <c r="QYM28" s="281"/>
      <c r="QYN28" s="281"/>
      <c r="QYO28" s="281"/>
      <c r="QYP28" s="281"/>
      <c r="QYQ28" s="281"/>
      <c r="QYR28" s="281"/>
      <c r="QYS28" s="281"/>
      <c r="QYT28" s="281"/>
      <c r="QYU28" s="281"/>
      <c r="QYV28" s="281"/>
      <c r="QYW28" s="281"/>
      <c r="QYX28" s="281"/>
      <c r="QYY28" s="281"/>
      <c r="QYZ28" s="281"/>
      <c r="QZA28" s="281"/>
      <c r="QZB28" s="281"/>
      <c r="QZC28" s="281"/>
      <c r="QZD28" s="281"/>
      <c r="QZE28" s="281"/>
      <c r="QZF28" s="281"/>
      <c r="QZG28" s="281"/>
      <c r="QZH28" s="281"/>
      <c r="QZI28" s="281"/>
      <c r="QZJ28" s="281"/>
      <c r="QZK28" s="281"/>
      <c r="QZL28" s="281"/>
      <c r="QZM28" s="281"/>
      <c r="QZN28" s="281"/>
      <c r="QZO28" s="281"/>
      <c r="QZP28" s="281"/>
      <c r="QZQ28" s="281"/>
      <c r="QZR28" s="281"/>
      <c r="QZS28" s="281"/>
      <c r="QZT28" s="281"/>
      <c r="QZU28" s="281"/>
      <c r="QZV28" s="281"/>
      <c r="QZW28" s="281"/>
      <c r="QZX28" s="281"/>
      <c r="QZY28" s="281"/>
      <c r="QZZ28" s="281"/>
      <c r="RAA28" s="281"/>
      <c r="RAB28" s="281"/>
      <c r="RAC28" s="281"/>
      <c r="RAD28" s="281"/>
      <c r="RAE28" s="281"/>
      <c r="RAF28" s="281"/>
      <c r="RAG28" s="281"/>
      <c r="RAH28" s="281"/>
      <c r="RAI28" s="281"/>
      <c r="RAJ28" s="281"/>
      <c r="RAK28" s="281"/>
      <c r="RAL28" s="281"/>
      <c r="RAM28" s="281"/>
      <c r="RAN28" s="281"/>
      <c r="RAO28" s="281"/>
      <c r="RAP28" s="281"/>
      <c r="RAQ28" s="281"/>
      <c r="RAR28" s="281"/>
      <c r="RAS28" s="281"/>
      <c r="RAT28" s="281"/>
      <c r="RAU28" s="281"/>
      <c r="RAV28" s="281"/>
      <c r="RAW28" s="281"/>
      <c r="RAX28" s="281"/>
      <c r="RAY28" s="281"/>
      <c r="RAZ28" s="281"/>
      <c r="RBA28" s="281"/>
      <c r="RBB28" s="281"/>
      <c r="RBC28" s="281"/>
      <c r="RBD28" s="281"/>
      <c r="RBE28" s="281"/>
      <c r="RBF28" s="281"/>
      <c r="RBG28" s="281"/>
      <c r="RBH28" s="281"/>
      <c r="RBI28" s="281"/>
      <c r="RBJ28" s="281"/>
      <c r="RBK28" s="281"/>
      <c r="RBL28" s="281"/>
      <c r="RBM28" s="281"/>
      <c r="RBN28" s="281"/>
      <c r="RBO28" s="281"/>
      <c r="RBP28" s="281"/>
      <c r="RBQ28" s="281"/>
      <c r="RBR28" s="281"/>
      <c r="RBS28" s="281"/>
      <c r="RBT28" s="281"/>
      <c r="RBU28" s="281"/>
      <c r="RBV28" s="281"/>
      <c r="RBW28" s="281"/>
      <c r="RBX28" s="281"/>
      <c r="RBY28" s="281"/>
      <c r="RBZ28" s="281"/>
      <c r="RCA28" s="281"/>
      <c r="RCB28" s="281"/>
      <c r="RCC28" s="281"/>
      <c r="RCD28" s="281"/>
      <c r="RCE28" s="281"/>
      <c r="RCF28" s="281"/>
      <c r="RCG28" s="281"/>
      <c r="RCH28" s="281"/>
      <c r="RCI28" s="281"/>
      <c r="RCJ28" s="281"/>
      <c r="RCK28" s="281"/>
      <c r="RCL28" s="281"/>
      <c r="RCM28" s="281"/>
      <c r="RCN28" s="281"/>
      <c r="RCO28" s="281"/>
      <c r="RCP28" s="281"/>
      <c r="RCQ28" s="281"/>
      <c r="RCR28" s="281"/>
      <c r="RCS28" s="281"/>
      <c r="RCT28" s="281"/>
      <c r="RCU28" s="281"/>
      <c r="RCV28" s="281"/>
      <c r="RCW28" s="281"/>
      <c r="RCX28" s="281"/>
      <c r="RCY28" s="281"/>
      <c r="RCZ28" s="281"/>
      <c r="RDA28" s="281"/>
      <c r="RDB28" s="281"/>
      <c r="RDC28" s="281"/>
      <c r="RDD28" s="281"/>
      <c r="RDE28" s="281"/>
      <c r="RDF28" s="281"/>
      <c r="RDG28" s="281"/>
      <c r="RDH28" s="281"/>
      <c r="RDI28" s="281"/>
      <c r="RDJ28" s="281"/>
      <c r="RDK28" s="281"/>
      <c r="RDL28" s="281"/>
      <c r="RDM28" s="281"/>
      <c r="RDN28" s="281"/>
      <c r="RDO28" s="281"/>
      <c r="RDP28" s="281"/>
      <c r="RDQ28" s="281"/>
      <c r="RDR28" s="281"/>
      <c r="RDS28" s="281"/>
      <c r="RDT28" s="281"/>
      <c r="RDU28" s="281"/>
      <c r="RDV28" s="281"/>
      <c r="RDW28" s="281"/>
      <c r="RDX28" s="281"/>
      <c r="RDY28" s="281"/>
      <c r="RDZ28" s="281"/>
      <c r="REA28" s="281"/>
      <c r="REB28" s="281"/>
      <c r="REC28" s="281"/>
      <c r="RED28" s="281"/>
      <c r="REE28" s="281"/>
      <c r="REF28" s="281"/>
      <c r="REG28" s="281"/>
      <c r="REH28" s="281"/>
      <c r="REI28" s="281"/>
      <c r="REJ28" s="281"/>
      <c r="REK28" s="281"/>
      <c r="REL28" s="281"/>
      <c r="REM28" s="281"/>
      <c r="REN28" s="281"/>
      <c r="REO28" s="281"/>
      <c r="REP28" s="281"/>
      <c r="REQ28" s="281"/>
      <c r="RER28" s="281"/>
      <c r="RES28" s="281"/>
      <c r="RET28" s="281"/>
      <c r="REU28" s="281"/>
      <c r="REV28" s="281"/>
      <c r="REW28" s="281"/>
      <c r="REX28" s="281"/>
      <c r="REY28" s="281"/>
      <c r="REZ28" s="281"/>
      <c r="RFA28" s="281"/>
      <c r="RFB28" s="281"/>
      <c r="RFC28" s="281"/>
      <c r="RFD28" s="281"/>
      <c r="RFE28" s="281"/>
      <c r="RFF28" s="281"/>
      <c r="RFG28" s="281"/>
      <c r="RFH28" s="281"/>
      <c r="RFI28" s="281"/>
      <c r="RFJ28" s="281"/>
      <c r="RFK28" s="281"/>
      <c r="RFL28" s="281"/>
      <c r="RFM28" s="281"/>
      <c r="RFN28" s="281"/>
      <c r="RFO28" s="281"/>
      <c r="RFP28" s="281"/>
      <c r="RFQ28" s="281"/>
      <c r="RFR28" s="281"/>
      <c r="RFS28" s="281"/>
      <c r="RFT28" s="281"/>
      <c r="RFU28" s="281"/>
      <c r="RFV28" s="281"/>
      <c r="RFW28" s="281"/>
      <c r="RFX28" s="281"/>
      <c r="RFY28" s="281"/>
      <c r="RFZ28" s="281"/>
      <c r="RGA28" s="281"/>
      <c r="RGB28" s="281"/>
      <c r="RGC28" s="281"/>
      <c r="RGD28" s="281"/>
      <c r="RGE28" s="281"/>
      <c r="RGF28" s="281"/>
      <c r="RGG28" s="281"/>
      <c r="RGH28" s="281"/>
      <c r="RGI28" s="281"/>
      <c r="RGJ28" s="281"/>
      <c r="RGK28" s="281"/>
      <c r="RGL28" s="281"/>
      <c r="RGM28" s="281"/>
      <c r="RGN28" s="281"/>
      <c r="RGO28" s="281"/>
      <c r="RGP28" s="281"/>
      <c r="RGQ28" s="281"/>
      <c r="RGR28" s="281"/>
      <c r="RGS28" s="281"/>
      <c r="RGT28" s="281"/>
      <c r="RGU28" s="281"/>
      <c r="RGV28" s="281"/>
      <c r="RGW28" s="281"/>
      <c r="RGX28" s="281"/>
      <c r="RGY28" s="281"/>
      <c r="RGZ28" s="281"/>
      <c r="RHA28" s="281"/>
      <c r="RHB28" s="281"/>
      <c r="RHC28" s="281"/>
      <c r="RHD28" s="281"/>
      <c r="RHE28" s="281"/>
      <c r="RHF28" s="281"/>
      <c r="RHG28" s="281"/>
      <c r="RHH28" s="281"/>
      <c r="RHI28" s="281"/>
      <c r="RHJ28" s="281"/>
      <c r="RHK28" s="281"/>
      <c r="RHL28" s="281"/>
      <c r="RHM28" s="281"/>
      <c r="RHN28" s="281"/>
      <c r="RHO28" s="281"/>
      <c r="RHP28" s="281"/>
      <c r="RHQ28" s="281"/>
      <c r="RHR28" s="281"/>
      <c r="RHS28" s="281"/>
      <c r="RHT28" s="281"/>
      <c r="RHU28" s="281"/>
      <c r="RHV28" s="281"/>
      <c r="RHW28" s="281"/>
      <c r="RHX28" s="281"/>
      <c r="RHY28" s="281"/>
      <c r="RHZ28" s="281"/>
      <c r="RIA28" s="281"/>
      <c r="RIB28" s="281"/>
      <c r="RIC28" s="281"/>
      <c r="RID28" s="281"/>
      <c r="RIE28" s="281"/>
      <c r="RIF28" s="281"/>
      <c r="RIG28" s="281"/>
      <c r="RIH28" s="281"/>
      <c r="RII28" s="281"/>
      <c r="RIJ28" s="281"/>
      <c r="RIK28" s="281"/>
      <c r="RIL28" s="281"/>
      <c r="RIM28" s="281"/>
      <c r="RIN28" s="281"/>
      <c r="RIO28" s="281"/>
      <c r="RIP28" s="281"/>
      <c r="RIQ28" s="281"/>
      <c r="RIR28" s="281"/>
      <c r="RIS28" s="281"/>
      <c r="RIT28" s="281"/>
      <c r="RIU28" s="281"/>
      <c r="RIV28" s="281"/>
      <c r="RIW28" s="281"/>
      <c r="RIX28" s="281"/>
      <c r="RIY28" s="281"/>
      <c r="RIZ28" s="281"/>
      <c r="RJA28" s="281"/>
      <c r="RJB28" s="281"/>
      <c r="RJC28" s="281"/>
      <c r="RJD28" s="281"/>
      <c r="RJE28" s="281"/>
      <c r="RJF28" s="281"/>
      <c r="RJG28" s="281"/>
      <c r="RJH28" s="281"/>
      <c r="RJI28" s="281"/>
      <c r="RJJ28" s="281"/>
      <c r="RJK28" s="281"/>
      <c r="RJL28" s="281"/>
      <c r="RJM28" s="281"/>
      <c r="RJN28" s="281"/>
      <c r="RJO28" s="281"/>
      <c r="RJP28" s="281"/>
      <c r="RJQ28" s="281"/>
      <c r="RJR28" s="281"/>
      <c r="RJS28" s="281"/>
      <c r="RJT28" s="281"/>
      <c r="RJU28" s="281"/>
      <c r="RJV28" s="281"/>
      <c r="RJW28" s="281"/>
      <c r="RJX28" s="281"/>
      <c r="RJY28" s="281"/>
      <c r="RJZ28" s="281"/>
      <c r="RKA28" s="281"/>
      <c r="RKB28" s="281"/>
      <c r="RKC28" s="281"/>
      <c r="RKD28" s="281"/>
      <c r="RKE28" s="281"/>
      <c r="RKF28" s="281"/>
      <c r="RKG28" s="281"/>
      <c r="RKH28" s="281"/>
      <c r="RKI28" s="281"/>
      <c r="RKJ28" s="281"/>
      <c r="RKK28" s="281"/>
      <c r="RKL28" s="281"/>
      <c r="RKM28" s="281"/>
      <c r="RKN28" s="281"/>
      <c r="RKO28" s="281"/>
      <c r="RKP28" s="281"/>
      <c r="RKQ28" s="281"/>
      <c r="RKR28" s="281"/>
      <c r="RKS28" s="281"/>
      <c r="RKT28" s="281"/>
      <c r="RKU28" s="281"/>
      <c r="RKV28" s="281"/>
      <c r="RKW28" s="281"/>
      <c r="RKX28" s="281"/>
      <c r="RKY28" s="281"/>
      <c r="RKZ28" s="281"/>
      <c r="RLA28" s="281"/>
      <c r="RLB28" s="281"/>
      <c r="RLC28" s="281"/>
      <c r="RLD28" s="281"/>
      <c r="RLE28" s="281"/>
      <c r="RLF28" s="281"/>
      <c r="RLG28" s="281"/>
      <c r="RLH28" s="281"/>
      <c r="RLI28" s="281"/>
      <c r="RLJ28" s="281"/>
      <c r="RLK28" s="281"/>
      <c r="RLL28" s="281"/>
      <c r="RLM28" s="281"/>
      <c r="RLN28" s="281"/>
      <c r="RLO28" s="281"/>
      <c r="RLP28" s="281"/>
      <c r="RLQ28" s="281"/>
      <c r="RLR28" s="281"/>
      <c r="RLS28" s="281"/>
      <c r="RLT28" s="281"/>
      <c r="RLU28" s="281"/>
      <c r="RLV28" s="281"/>
      <c r="RLW28" s="281"/>
      <c r="RLX28" s="281"/>
      <c r="RLY28" s="281"/>
      <c r="RLZ28" s="281"/>
      <c r="RMA28" s="281"/>
      <c r="RMB28" s="281"/>
      <c r="RMC28" s="281"/>
      <c r="RMD28" s="281"/>
      <c r="RME28" s="281"/>
      <c r="RMF28" s="281"/>
      <c r="RMG28" s="281"/>
      <c r="RMH28" s="281"/>
      <c r="RMI28" s="281"/>
      <c r="RMJ28" s="281"/>
      <c r="RMK28" s="281"/>
      <c r="RML28" s="281"/>
      <c r="RMM28" s="281"/>
      <c r="RMN28" s="281"/>
      <c r="RMO28" s="281"/>
      <c r="RMP28" s="281"/>
      <c r="RMQ28" s="281"/>
      <c r="RMR28" s="281"/>
      <c r="RMS28" s="281"/>
      <c r="RMT28" s="281"/>
      <c r="RMU28" s="281"/>
      <c r="RMV28" s="281"/>
      <c r="RMW28" s="281"/>
      <c r="RMX28" s="281"/>
      <c r="RMY28" s="281"/>
      <c r="RMZ28" s="281"/>
      <c r="RNA28" s="281"/>
      <c r="RNB28" s="281"/>
      <c r="RNC28" s="281"/>
      <c r="RND28" s="281"/>
      <c r="RNE28" s="281"/>
      <c r="RNF28" s="281"/>
      <c r="RNG28" s="281"/>
      <c r="RNH28" s="281"/>
      <c r="RNI28" s="281"/>
      <c r="RNJ28" s="281"/>
      <c r="RNK28" s="281"/>
      <c r="RNL28" s="281"/>
      <c r="RNM28" s="281"/>
      <c r="RNN28" s="281"/>
      <c r="RNO28" s="281"/>
      <c r="RNP28" s="281"/>
      <c r="RNQ28" s="281"/>
      <c r="RNR28" s="281"/>
      <c r="RNS28" s="281"/>
      <c r="RNT28" s="281"/>
      <c r="RNU28" s="281"/>
      <c r="RNV28" s="281"/>
      <c r="RNW28" s="281"/>
      <c r="RNX28" s="281"/>
      <c r="RNY28" s="281"/>
      <c r="RNZ28" s="281"/>
      <c r="ROA28" s="281"/>
      <c r="ROB28" s="281"/>
      <c r="ROC28" s="281"/>
      <c r="ROD28" s="281"/>
      <c r="ROE28" s="281"/>
      <c r="ROF28" s="281"/>
      <c r="ROG28" s="281"/>
      <c r="ROH28" s="281"/>
      <c r="ROI28" s="281"/>
      <c r="ROJ28" s="281"/>
      <c r="ROK28" s="281"/>
      <c r="ROL28" s="281"/>
      <c r="ROM28" s="281"/>
      <c r="RON28" s="281"/>
      <c r="ROO28" s="281"/>
      <c r="ROP28" s="281"/>
      <c r="ROQ28" s="281"/>
      <c r="ROR28" s="281"/>
      <c r="ROS28" s="281"/>
      <c r="ROT28" s="281"/>
      <c r="ROU28" s="281"/>
      <c r="ROV28" s="281"/>
      <c r="ROW28" s="281"/>
      <c r="ROX28" s="281"/>
      <c r="ROY28" s="281"/>
      <c r="ROZ28" s="281"/>
      <c r="RPA28" s="281"/>
      <c r="RPB28" s="281"/>
      <c r="RPC28" s="281"/>
      <c r="RPD28" s="281"/>
      <c r="RPE28" s="281"/>
      <c r="RPF28" s="281"/>
      <c r="RPG28" s="281"/>
      <c r="RPH28" s="281"/>
      <c r="RPI28" s="281"/>
      <c r="RPJ28" s="281"/>
      <c r="RPK28" s="281"/>
      <c r="RPL28" s="281"/>
      <c r="RPM28" s="281"/>
      <c r="RPN28" s="281"/>
      <c r="RPO28" s="281"/>
      <c r="RPP28" s="281"/>
      <c r="RPQ28" s="281"/>
      <c r="RPR28" s="281"/>
      <c r="RPS28" s="281"/>
      <c r="RPT28" s="281"/>
      <c r="RPU28" s="281"/>
      <c r="RPV28" s="281"/>
      <c r="RPW28" s="281"/>
      <c r="RPX28" s="281"/>
      <c r="RPY28" s="281"/>
      <c r="RPZ28" s="281"/>
      <c r="RQA28" s="281"/>
      <c r="RQB28" s="281"/>
      <c r="RQC28" s="281"/>
      <c r="RQD28" s="281"/>
      <c r="RQE28" s="281"/>
      <c r="RQF28" s="281"/>
      <c r="RQG28" s="281"/>
      <c r="RQH28" s="281"/>
      <c r="RQI28" s="281"/>
      <c r="RQJ28" s="281"/>
      <c r="RQK28" s="281"/>
      <c r="RQL28" s="281"/>
      <c r="RQM28" s="281"/>
      <c r="RQN28" s="281"/>
      <c r="RQO28" s="281"/>
      <c r="RQP28" s="281"/>
      <c r="RQQ28" s="281"/>
      <c r="RQR28" s="281"/>
      <c r="RQS28" s="281"/>
      <c r="RQT28" s="281"/>
      <c r="RQU28" s="281"/>
      <c r="RQV28" s="281"/>
      <c r="RQW28" s="281"/>
      <c r="RQX28" s="281"/>
      <c r="RQY28" s="281"/>
      <c r="RQZ28" s="281"/>
      <c r="RRA28" s="281"/>
      <c r="RRB28" s="281"/>
      <c r="RRC28" s="281"/>
      <c r="RRD28" s="281"/>
      <c r="RRE28" s="281"/>
      <c r="RRF28" s="281"/>
      <c r="RRG28" s="281"/>
      <c r="RRH28" s="281"/>
      <c r="RRI28" s="281"/>
      <c r="RRJ28" s="281"/>
      <c r="RRK28" s="281"/>
      <c r="RRL28" s="281"/>
      <c r="RRM28" s="281"/>
      <c r="RRN28" s="281"/>
      <c r="RRO28" s="281"/>
      <c r="RRP28" s="281"/>
      <c r="RRQ28" s="281"/>
      <c r="RRR28" s="281"/>
      <c r="RRS28" s="281"/>
      <c r="RRT28" s="281"/>
      <c r="RRU28" s="281"/>
      <c r="RRV28" s="281"/>
      <c r="RRW28" s="281"/>
      <c r="RRX28" s="281"/>
      <c r="RRY28" s="281"/>
      <c r="RRZ28" s="281"/>
      <c r="RSA28" s="281"/>
      <c r="RSB28" s="281"/>
      <c r="RSC28" s="281"/>
      <c r="RSD28" s="281"/>
      <c r="RSE28" s="281"/>
      <c r="RSF28" s="281"/>
      <c r="RSG28" s="281"/>
      <c r="RSH28" s="281"/>
      <c r="RSI28" s="281"/>
      <c r="RSJ28" s="281"/>
      <c r="RSK28" s="281"/>
      <c r="RSL28" s="281"/>
      <c r="RSM28" s="281"/>
      <c r="RSN28" s="281"/>
      <c r="RSO28" s="281"/>
      <c r="RSP28" s="281"/>
      <c r="RSQ28" s="281"/>
      <c r="RSR28" s="281"/>
      <c r="RSS28" s="281"/>
      <c r="RST28" s="281"/>
      <c r="RSU28" s="281"/>
      <c r="RSV28" s="281"/>
      <c r="RSW28" s="281"/>
      <c r="RSX28" s="281"/>
      <c r="RSY28" s="281"/>
      <c r="RSZ28" s="281"/>
      <c r="RTA28" s="281"/>
      <c r="RTB28" s="281"/>
      <c r="RTC28" s="281"/>
      <c r="RTD28" s="281"/>
      <c r="RTE28" s="281"/>
      <c r="RTF28" s="281"/>
      <c r="RTG28" s="281"/>
      <c r="RTH28" s="281"/>
      <c r="RTI28" s="281"/>
      <c r="RTJ28" s="281"/>
      <c r="RTK28" s="281"/>
      <c r="RTL28" s="281"/>
      <c r="RTM28" s="281"/>
      <c r="RTN28" s="281"/>
      <c r="RTO28" s="281"/>
      <c r="RTP28" s="281"/>
      <c r="RTQ28" s="281"/>
      <c r="RTR28" s="281"/>
      <c r="RTS28" s="281"/>
      <c r="RTT28" s="281"/>
      <c r="RTU28" s="281"/>
      <c r="RTV28" s="281"/>
      <c r="RTW28" s="281"/>
      <c r="RTX28" s="281"/>
      <c r="RTY28" s="281"/>
      <c r="RTZ28" s="281"/>
      <c r="RUA28" s="281"/>
      <c r="RUB28" s="281"/>
      <c r="RUC28" s="281"/>
      <c r="RUD28" s="281"/>
      <c r="RUE28" s="281"/>
      <c r="RUF28" s="281"/>
      <c r="RUG28" s="281"/>
      <c r="RUH28" s="281"/>
      <c r="RUI28" s="281"/>
      <c r="RUJ28" s="281"/>
      <c r="RUK28" s="281"/>
      <c r="RUL28" s="281"/>
      <c r="RUM28" s="281"/>
      <c r="RUN28" s="281"/>
      <c r="RUO28" s="281"/>
      <c r="RUP28" s="281"/>
      <c r="RUQ28" s="281"/>
      <c r="RUR28" s="281"/>
      <c r="RUS28" s="281"/>
      <c r="RUT28" s="281"/>
      <c r="RUU28" s="281"/>
      <c r="RUV28" s="281"/>
      <c r="RUW28" s="281"/>
      <c r="RUX28" s="281"/>
      <c r="RUY28" s="281"/>
      <c r="RUZ28" s="281"/>
      <c r="RVA28" s="281"/>
      <c r="RVB28" s="281"/>
      <c r="RVC28" s="281"/>
      <c r="RVD28" s="281"/>
      <c r="RVE28" s="281"/>
      <c r="RVF28" s="281"/>
      <c r="RVG28" s="281"/>
      <c r="RVH28" s="281"/>
      <c r="RVI28" s="281"/>
      <c r="RVJ28" s="281"/>
      <c r="RVK28" s="281"/>
      <c r="RVL28" s="281"/>
      <c r="RVM28" s="281"/>
      <c r="RVN28" s="281"/>
      <c r="RVO28" s="281"/>
      <c r="RVP28" s="281"/>
      <c r="RVQ28" s="281"/>
      <c r="RVR28" s="281"/>
      <c r="RVS28" s="281"/>
      <c r="RVT28" s="281"/>
      <c r="RVU28" s="281"/>
      <c r="RVV28" s="281"/>
      <c r="RVW28" s="281"/>
      <c r="RVX28" s="281"/>
      <c r="RVY28" s="281"/>
      <c r="RVZ28" s="281"/>
      <c r="RWA28" s="281"/>
      <c r="RWB28" s="281"/>
      <c r="RWC28" s="281"/>
      <c r="RWD28" s="281"/>
      <c r="RWE28" s="281"/>
      <c r="RWF28" s="281"/>
      <c r="RWG28" s="281"/>
      <c r="RWH28" s="281"/>
      <c r="RWI28" s="281"/>
      <c r="RWJ28" s="281"/>
      <c r="RWK28" s="281"/>
      <c r="RWL28" s="281"/>
      <c r="RWM28" s="281"/>
      <c r="RWN28" s="281"/>
      <c r="RWO28" s="281"/>
      <c r="RWP28" s="281"/>
      <c r="RWQ28" s="281"/>
      <c r="RWR28" s="281"/>
      <c r="RWS28" s="281"/>
      <c r="RWT28" s="281"/>
      <c r="RWU28" s="281"/>
      <c r="RWV28" s="281"/>
      <c r="RWW28" s="281"/>
      <c r="RWX28" s="281"/>
      <c r="RWY28" s="281"/>
      <c r="RWZ28" s="281"/>
      <c r="RXA28" s="281"/>
      <c r="RXB28" s="281"/>
      <c r="RXC28" s="281"/>
      <c r="RXD28" s="281"/>
      <c r="RXE28" s="281"/>
      <c r="RXF28" s="281"/>
      <c r="RXG28" s="281"/>
      <c r="RXH28" s="281"/>
      <c r="RXI28" s="281"/>
      <c r="RXJ28" s="281"/>
      <c r="RXK28" s="281"/>
      <c r="RXL28" s="281"/>
      <c r="RXM28" s="281"/>
      <c r="RXN28" s="281"/>
      <c r="RXO28" s="281"/>
      <c r="RXP28" s="281"/>
      <c r="RXQ28" s="281"/>
      <c r="RXR28" s="281"/>
      <c r="RXS28" s="281"/>
      <c r="RXT28" s="281"/>
      <c r="RXU28" s="281"/>
      <c r="RXV28" s="281"/>
      <c r="RXW28" s="281"/>
      <c r="RXX28" s="281"/>
      <c r="RXY28" s="281"/>
      <c r="RXZ28" s="281"/>
      <c r="RYA28" s="281"/>
      <c r="RYB28" s="281"/>
      <c r="RYC28" s="281"/>
      <c r="RYD28" s="281"/>
      <c r="RYE28" s="281"/>
      <c r="RYF28" s="281"/>
      <c r="RYG28" s="281"/>
      <c r="RYH28" s="281"/>
      <c r="RYI28" s="281"/>
      <c r="RYJ28" s="281"/>
      <c r="RYK28" s="281"/>
      <c r="RYL28" s="281"/>
      <c r="RYM28" s="281"/>
      <c r="RYN28" s="281"/>
      <c r="RYO28" s="281"/>
      <c r="RYP28" s="281"/>
      <c r="RYQ28" s="281"/>
      <c r="RYR28" s="281"/>
      <c r="RYS28" s="281"/>
      <c r="RYT28" s="281"/>
      <c r="RYU28" s="281"/>
      <c r="RYV28" s="281"/>
      <c r="RYW28" s="281"/>
      <c r="RYX28" s="281"/>
      <c r="RYY28" s="281"/>
      <c r="RYZ28" s="281"/>
      <c r="RZA28" s="281"/>
      <c r="RZB28" s="281"/>
      <c r="RZC28" s="281"/>
      <c r="RZD28" s="281"/>
      <c r="RZE28" s="281"/>
      <c r="RZF28" s="281"/>
      <c r="RZG28" s="281"/>
      <c r="RZH28" s="281"/>
      <c r="RZI28" s="281"/>
      <c r="RZJ28" s="281"/>
      <c r="RZK28" s="281"/>
      <c r="RZL28" s="281"/>
      <c r="RZM28" s="281"/>
      <c r="RZN28" s="281"/>
      <c r="RZO28" s="281"/>
      <c r="RZP28" s="281"/>
      <c r="RZQ28" s="281"/>
      <c r="RZR28" s="281"/>
      <c r="RZS28" s="281"/>
      <c r="RZT28" s="281"/>
      <c r="RZU28" s="281"/>
      <c r="RZV28" s="281"/>
      <c r="RZW28" s="281"/>
      <c r="RZX28" s="281"/>
      <c r="RZY28" s="281"/>
      <c r="RZZ28" s="281"/>
      <c r="SAA28" s="281"/>
      <c r="SAB28" s="281"/>
      <c r="SAC28" s="281"/>
      <c r="SAD28" s="281"/>
      <c r="SAE28" s="281"/>
      <c r="SAF28" s="281"/>
      <c r="SAG28" s="281"/>
      <c r="SAH28" s="281"/>
      <c r="SAI28" s="281"/>
      <c r="SAJ28" s="281"/>
      <c r="SAK28" s="281"/>
      <c r="SAL28" s="281"/>
      <c r="SAM28" s="281"/>
      <c r="SAN28" s="281"/>
      <c r="SAO28" s="281"/>
      <c r="SAP28" s="281"/>
      <c r="SAQ28" s="281"/>
      <c r="SAR28" s="281"/>
      <c r="SAS28" s="281"/>
      <c r="SAT28" s="281"/>
      <c r="SAU28" s="281"/>
      <c r="SAV28" s="281"/>
      <c r="SAW28" s="281"/>
      <c r="SAX28" s="281"/>
      <c r="SAY28" s="281"/>
      <c r="SAZ28" s="281"/>
      <c r="SBA28" s="281"/>
      <c r="SBB28" s="281"/>
      <c r="SBC28" s="281"/>
      <c r="SBD28" s="281"/>
      <c r="SBE28" s="281"/>
      <c r="SBF28" s="281"/>
      <c r="SBG28" s="281"/>
      <c r="SBH28" s="281"/>
      <c r="SBI28" s="281"/>
      <c r="SBJ28" s="281"/>
      <c r="SBK28" s="281"/>
      <c r="SBL28" s="281"/>
      <c r="SBM28" s="281"/>
      <c r="SBN28" s="281"/>
      <c r="SBO28" s="281"/>
      <c r="SBP28" s="281"/>
      <c r="SBQ28" s="281"/>
      <c r="SBR28" s="281"/>
      <c r="SBS28" s="281"/>
      <c r="SBT28" s="281"/>
      <c r="SBU28" s="281"/>
      <c r="SBV28" s="281"/>
      <c r="SBW28" s="281"/>
      <c r="SBX28" s="281"/>
      <c r="SBY28" s="281"/>
      <c r="SBZ28" s="281"/>
      <c r="SCA28" s="281"/>
      <c r="SCB28" s="281"/>
      <c r="SCC28" s="281"/>
      <c r="SCD28" s="281"/>
      <c r="SCE28" s="281"/>
      <c r="SCF28" s="281"/>
      <c r="SCG28" s="281"/>
      <c r="SCH28" s="281"/>
      <c r="SCI28" s="281"/>
      <c r="SCJ28" s="281"/>
      <c r="SCK28" s="281"/>
      <c r="SCL28" s="281"/>
      <c r="SCM28" s="281"/>
      <c r="SCN28" s="281"/>
      <c r="SCO28" s="281"/>
      <c r="SCP28" s="281"/>
      <c r="SCQ28" s="281"/>
      <c r="SCR28" s="281"/>
      <c r="SCS28" s="281"/>
      <c r="SCT28" s="281"/>
      <c r="SCU28" s="281"/>
      <c r="SCV28" s="281"/>
      <c r="SCW28" s="281"/>
      <c r="SCX28" s="281"/>
      <c r="SCY28" s="281"/>
      <c r="SCZ28" s="281"/>
      <c r="SDA28" s="281"/>
      <c r="SDB28" s="281"/>
      <c r="SDC28" s="281"/>
      <c r="SDD28" s="281"/>
      <c r="SDE28" s="281"/>
      <c r="SDF28" s="281"/>
      <c r="SDG28" s="281"/>
      <c r="SDH28" s="281"/>
      <c r="SDI28" s="281"/>
      <c r="SDJ28" s="281"/>
      <c r="SDK28" s="281"/>
      <c r="SDL28" s="281"/>
      <c r="SDM28" s="281"/>
      <c r="SDN28" s="281"/>
      <c r="SDO28" s="281"/>
      <c r="SDP28" s="281"/>
      <c r="SDQ28" s="281"/>
      <c r="SDR28" s="281"/>
      <c r="SDS28" s="281"/>
      <c r="SDT28" s="281"/>
      <c r="SDU28" s="281"/>
      <c r="SDV28" s="281"/>
      <c r="SDW28" s="281"/>
      <c r="SDX28" s="281"/>
      <c r="SDY28" s="281"/>
      <c r="SDZ28" s="281"/>
      <c r="SEA28" s="281"/>
      <c r="SEB28" s="281"/>
      <c r="SEC28" s="281"/>
      <c r="SED28" s="281"/>
      <c r="SEE28" s="281"/>
      <c r="SEF28" s="281"/>
      <c r="SEG28" s="281"/>
      <c r="SEH28" s="281"/>
      <c r="SEI28" s="281"/>
      <c r="SEJ28" s="281"/>
      <c r="SEK28" s="281"/>
      <c r="SEL28" s="281"/>
      <c r="SEM28" s="281"/>
      <c r="SEN28" s="281"/>
      <c r="SEO28" s="281"/>
      <c r="SEP28" s="281"/>
      <c r="SEQ28" s="281"/>
      <c r="SER28" s="281"/>
      <c r="SES28" s="281"/>
      <c r="SET28" s="281"/>
      <c r="SEU28" s="281"/>
      <c r="SEV28" s="281"/>
      <c r="SEW28" s="281"/>
      <c r="SEX28" s="281"/>
      <c r="SEY28" s="281"/>
      <c r="SEZ28" s="281"/>
      <c r="SFA28" s="281"/>
      <c r="SFB28" s="281"/>
      <c r="SFC28" s="281"/>
      <c r="SFD28" s="281"/>
      <c r="SFE28" s="281"/>
      <c r="SFF28" s="281"/>
      <c r="SFG28" s="281"/>
      <c r="SFH28" s="281"/>
      <c r="SFI28" s="281"/>
      <c r="SFJ28" s="281"/>
      <c r="SFK28" s="281"/>
      <c r="SFL28" s="281"/>
      <c r="SFM28" s="281"/>
      <c r="SFN28" s="281"/>
      <c r="SFO28" s="281"/>
      <c r="SFP28" s="281"/>
      <c r="SFQ28" s="281"/>
      <c r="SFR28" s="281"/>
      <c r="SFS28" s="281"/>
      <c r="SFT28" s="281"/>
      <c r="SFU28" s="281"/>
      <c r="SFV28" s="281"/>
      <c r="SFW28" s="281"/>
      <c r="SFX28" s="281"/>
      <c r="SFY28" s="281"/>
      <c r="SFZ28" s="281"/>
      <c r="SGA28" s="281"/>
      <c r="SGB28" s="281"/>
      <c r="SGC28" s="281"/>
      <c r="SGD28" s="281"/>
      <c r="SGE28" s="281"/>
      <c r="SGF28" s="281"/>
      <c r="SGG28" s="281"/>
      <c r="SGH28" s="281"/>
      <c r="SGI28" s="281"/>
      <c r="SGJ28" s="281"/>
      <c r="SGK28" s="281"/>
      <c r="SGL28" s="281"/>
      <c r="SGM28" s="281"/>
      <c r="SGN28" s="281"/>
      <c r="SGO28" s="281"/>
      <c r="SGP28" s="281"/>
      <c r="SGQ28" s="281"/>
      <c r="SGR28" s="281"/>
      <c r="SGS28" s="281"/>
      <c r="SGT28" s="281"/>
      <c r="SGU28" s="281"/>
      <c r="SGV28" s="281"/>
      <c r="SGW28" s="281"/>
      <c r="SGX28" s="281"/>
      <c r="SGY28" s="281"/>
      <c r="SGZ28" s="281"/>
      <c r="SHA28" s="281"/>
      <c r="SHB28" s="281"/>
      <c r="SHC28" s="281"/>
      <c r="SHD28" s="281"/>
      <c r="SHE28" s="281"/>
      <c r="SHF28" s="281"/>
      <c r="SHG28" s="281"/>
      <c r="SHH28" s="281"/>
      <c r="SHI28" s="281"/>
      <c r="SHJ28" s="281"/>
      <c r="SHK28" s="281"/>
      <c r="SHL28" s="281"/>
      <c r="SHM28" s="281"/>
      <c r="SHN28" s="281"/>
      <c r="SHO28" s="281"/>
      <c r="SHP28" s="281"/>
      <c r="SHQ28" s="281"/>
      <c r="SHR28" s="281"/>
      <c r="SHS28" s="281"/>
      <c r="SHT28" s="281"/>
      <c r="SHU28" s="281"/>
      <c r="SHV28" s="281"/>
      <c r="SHW28" s="281"/>
      <c r="SHX28" s="281"/>
      <c r="SHY28" s="281"/>
      <c r="SHZ28" s="281"/>
      <c r="SIA28" s="281"/>
      <c r="SIB28" s="281"/>
      <c r="SIC28" s="281"/>
      <c r="SID28" s="281"/>
      <c r="SIE28" s="281"/>
      <c r="SIF28" s="281"/>
      <c r="SIG28" s="281"/>
      <c r="SIH28" s="281"/>
      <c r="SII28" s="281"/>
      <c r="SIJ28" s="281"/>
      <c r="SIK28" s="281"/>
      <c r="SIL28" s="281"/>
      <c r="SIM28" s="281"/>
      <c r="SIN28" s="281"/>
      <c r="SIO28" s="281"/>
      <c r="SIP28" s="281"/>
      <c r="SIQ28" s="281"/>
      <c r="SIR28" s="281"/>
      <c r="SIS28" s="281"/>
      <c r="SIT28" s="281"/>
      <c r="SIU28" s="281"/>
      <c r="SIV28" s="281"/>
      <c r="SIW28" s="281"/>
      <c r="SIX28" s="281"/>
      <c r="SIY28" s="281"/>
      <c r="SIZ28" s="281"/>
      <c r="SJA28" s="281"/>
      <c r="SJB28" s="281"/>
      <c r="SJC28" s="281"/>
      <c r="SJD28" s="281"/>
      <c r="SJE28" s="281"/>
      <c r="SJF28" s="281"/>
      <c r="SJG28" s="281"/>
      <c r="SJH28" s="281"/>
      <c r="SJI28" s="281"/>
      <c r="SJJ28" s="281"/>
      <c r="SJK28" s="281"/>
      <c r="SJL28" s="281"/>
      <c r="SJM28" s="281"/>
      <c r="SJN28" s="281"/>
      <c r="SJO28" s="281"/>
      <c r="SJP28" s="281"/>
      <c r="SJQ28" s="281"/>
      <c r="SJR28" s="281"/>
      <c r="SJS28" s="281"/>
      <c r="SJT28" s="281"/>
      <c r="SJU28" s="281"/>
      <c r="SJV28" s="281"/>
      <c r="SJW28" s="281"/>
      <c r="SJX28" s="281"/>
      <c r="SJY28" s="281"/>
      <c r="SJZ28" s="281"/>
      <c r="SKA28" s="281"/>
      <c r="SKB28" s="281"/>
      <c r="SKC28" s="281"/>
      <c r="SKD28" s="281"/>
      <c r="SKE28" s="281"/>
      <c r="SKF28" s="281"/>
      <c r="SKG28" s="281"/>
      <c r="SKH28" s="281"/>
      <c r="SKI28" s="281"/>
      <c r="SKJ28" s="281"/>
      <c r="SKK28" s="281"/>
      <c r="SKL28" s="281"/>
      <c r="SKM28" s="281"/>
      <c r="SKN28" s="281"/>
      <c r="SKO28" s="281"/>
      <c r="SKP28" s="281"/>
      <c r="SKQ28" s="281"/>
      <c r="SKR28" s="281"/>
      <c r="SKS28" s="281"/>
      <c r="SKT28" s="281"/>
      <c r="SKU28" s="281"/>
      <c r="SKV28" s="281"/>
      <c r="SKW28" s="281"/>
      <c r="SKX28" s="281"/>
      <c r="SKY28" s="281"/>
      <c r="SKZ28" s="281"/>
      <c r="SLA28" s="281"/>
      <c r="SLB28" s="281"/>
      <c r="SLC28" s="281"/>
      <c r="SLD28" s="281"/>
      <c r="SLE28" s="281"/>
      <c r="SLF28" s="281"/>
      <c r="SLG28" s="281"/>
      <c r="SLH28" s="281"/>
      <c r="SLI28" s="281"/>
      <c r="SLJ28" s="281"/>
      <c r="SLK28" s="281"/>
      <c r="SLL28" s="281"/>
      <c r="SLM28" s="281"/>
      <c r="SLN28" s="281"/>
      <c r="SLO28" s="281"/>
      <c r="SLP28" s="281"/>
      <c r="SLQ28" s="281"/>
      <c r="SLR28" s="281"/>
      <c r="SLS28" s="281"/>
      <c r="SLT28" s="281"/>
      <c r="SLU28" s="281"/>
      <c r="SLV28" s="281"/>
      <c r="SLW28" s="281"/>
      <c r="SLX28" s="281"/>
      <c r="SLY28" s="281"/>
      <c r="SLZ28" s="281"/>
      <c r="SMA28" s="281"/>
      <c r="SMB28" s="281"/>
      <c r="SMC28" s="281"/>
      <c r="SMD28" s="281"/>
      <c r="SME28" s="281"/>
      <c r="SMF28" s="281"/>
      <c r="SMG28" s="281"/>
      <c r="SMH28" s="281"/>
      <c r="SMI28" s="281"/>
      <c r="SMJ28" s="281"/>
      <c r="SMK28" s="281"/>
      <c r="SML28" s="281"/>
      <c r="SMM28" s="281"/>
      <c r="SMN28" s="281"/>
      <c r="SMO28" s="281"/>
      <c r="SMP28" s="281"/>
      <c r="SMQ28" s="281"/>
      <c r="SMR28" s="281"/>
      <c r="SMS28" s="281"/>
      <c r="SMT28" s="281"/>
      <c r="SMU28" s="281"/>
      <c r="SMV28" s="281"/>
      <c r="SMW28" s="281"/>
      <c r="SMX28" s="281"/>
      <c r="SMY28" s="281"/>
      <c r="SMZ28" s="281"/>
      <c r="SNA28" s="281"/>
      <c r="SNB28" s="281"/>
      <c r="SNC28" s="281"/>
      <c r="SND28" s="281"/>
      <c r="SNE28" s="281"/>
      <c r="SNF28" s="281"/>
      <c r="SNG28" s="281"/>
      <c r="SNH28" s="281"/>
      <c r="SNI28" s="281"/>
      <c r="SNJ28" s="281"/>
      <c r="SNK28" s="281"/>
      <c r="SNL28" s="281"/>
      <c r="SNM28" s="281"/>
      <c r="SNN28" s="281"/>
      <c r="SNO28" s="281"/>
      <c r="SNP28" s="281"/>
      <c r="SNQ28" s="281"/>
      <c r="SNR28" s="281"/>
      <c r="SNS28" s="281"/>
      <c r="SNT28" s="281"/>
      <c r="SNU28" s="281"/>
      <c r="SNV28" s="281"/>
      <c r="SNW28" s="281"/>
      <c r="SNX28" s="281"/>
      <c r="SNY28" s="281"/>
      <c r="SNZ28" s="281"/>
      <c r="SOA28" s="281"/>
      <c r="SOB28" s="281"/>
      <c r="SOC28" s="281"/>
      <c r="SOD28" s="281"/>
      <c r="SOE28" s="281"/>
      <c r="SOF28" s="281"/>
      <c r="SOG28" s="281"/>
      <c r="SOH28" s="281"/>
      <c r="SOI28" s="281"/>
      <c r="SOJ28" s="281"/>
      <c r="SOK28" s="281"/>
      <c r="SOL28" s="281"/>
      <c r="SOM28" s="281"/>
      <c r="SON28" s="281"/>
      <c r="SOO28" s="281"/>
      <c r="SOP28" s="281"/>
      <c r="SOQ28" s="281"/>
      <c r="SOR28" s="281"/>
      <c r="SOS28" s="281"/>
      <c r="SOT28" s="281"/>
      <c r="SOU28" s="281"/>
      <c r="SOV28" s="281"/>
      <c r="SOW28" s="281"/>
      <c r="SOX28" s="281"/>
      <c r="SOY28" s="281"/>
      <c r="SOZ28" s="281"/>
      <c r="SPA28" s="281"/>
      <c r="SPB28" s="281"/>
      <c r="SPC28" s="281"/>
      <c r="SPD28" s="281"/>
      <c r="SPE28" s="281"/>
      <c r="SPF28" s="281"/>
      <c r="SPG28" s="281"/>
      <c r="SPH28" s="281"/>
      <c r="SPI28" s="281"/>
      <c r="SPJ28" s="281"/>
      <c r="SPK28" s="281"/>
      <c r="SPL28" s="281"/>
      <c r="SPM28" s="281"/>
      <c r="SPN28" s="281"/>
      <c r="SPO28" s="281"/>
      <c r="SPP28" s="281"/>
      <c r="SPQ28" s="281"/>
      <c r="SPR28" s="281"/>
      <c r="SPS28" s="281"/>
      <c r="SPT28" s="281"/>
      <c r="SPU28" s="281"/>
      <c r="SPV28" s="281"/>
      <c r="SPW28" s="281"/>
      <c r="SPX28" s="281"/>
      <c r="SPY28" s="281"/>
      <c r="SPZ28" s="281"/>
      <c r="SQA28" s="281"/>
      <c r="SQB28" s="281"/>
      <c r="SQC28" s="281"/>
      <c r="SQD28" s="281"/>
      <c r="SQE28" s="281"/>
      <c r="SQF28" s="281"/>
      <c r="SQG28" s="281"/>
      <c r="SQH28" s="281"/>
      <c r="SQI28" s="281"/>
      <c r="SQJ28" s="281"/>
      <c r="SQK28" s="281"/>
      <c r="SQL28" s="281"/>
      <c r="SQM28" s="281"/>
      <c r="SQN28" s="281"/>
      <c r="SQO28" s="281"/>
      <c r="SQP28" s="281"/>
      <c r="SQQ28" s="281"/>
      <c r="SQR28" s="281"/>
      <c r="SQS28" s="281"/>
      <c r="SQT28" s="281"/>
      <c r="SQU28" s="281"/>
      <c r="SQV28" s="281"/>
      <c r="SQW28" s="281"/>
      <c r="SQX28" s="281"/>
      <c r="SQY28" s="281"/>
      <c r="SQZ28" s="281"/>
      <c r="SRA28" s="281"/>
      <c r="SRB28" s="281"/>
      <c r="SRC28" s="281"/>
      <c r="SRD28" s="281"/>
      <c r="SRE28" s="281"/>
      <c r="SRF28" s="281"/>
      <c r="SRG28" s="281"/>
      <c r="SRH28" s="281"/>
      <c r="SRI28" s="281"/>
      <c r="SRJ28" s="281"/>
      <c r="SRK28" s="281"/>
      <c r="SRL28" s="281"/>
      <c r="SRM28" s="281"/>
      <c r="SRN28" s="281"/>
      <c r="SRO28" s="281"/>
      <c r="SRP28" s="281"/>
      <c r="SRQ28" s="281"/>
      <c r="SRR28" s="281"/>
      <c r="SRS28" s="281"/>
      <c r="SRT28" s="281"/>
      <c r="SRU28" s="281"/>
      <c r="SRV28" s="281"/>
      <c r="SRW28" s="281"/>
      <c r="SRX28" s="281"/>
      <c r="SRY28" s="281"/>
      <c r="SRZ28" s="281"/>
      <c r="SSA28" s="281"/>
      <c r="SSB28" s="281"/>
      <c r="SSC28" s="281"/>
      <c r="SSD28" s="281"/>
      <c r="SSE28" s="281"/>
      <c r="SSF28" s="281"/>
      <c r="SSG28" s="281"/>
      <c r="SSH28" s="281"/>
      <c r="SSI28" s="281"/>
      <c r="SSJ28" s="281"/>
      <c r="SSK28" s="281"/>
      <c r="SSL28" s="281"/>
      <c r="SSM28" s="281"/>
      <c r="SSN28" s="281"/>
      <c r="SSO28" s="281"/>
      <c r="SSP28" s="281"/>
      <c r="SSQ28" s="281"/>
      <c r="SSR28" s="281"/>
      <c r="SSS28" s="281"/>
      <c r="SST28" s="281"/>
      <c r="SSU28" s="281"/>
      <c r="SSV28" s="281"/>
      <c r="SSW28" s="281"/>
      <c r="SSX28" s="281"/>
      <c r="SSY28" s="281"/>
      <c r="SSZ28" s="281"/>
      <c r="STA28" s="281"/>
      <c r="STB28" s="281"/>
      <c r="STC28" s="281"/>
      <c r="STD28" s="281"/>
      <c r="STE28" s="281"/>
      <c r="STF28" s="281"/>
      <c r="STG28" s="281"/>
      <c r="STH28" s="281"/>
      <c r="STI28" s="281"/>
      <c r="STJ28" s="281"/>
      <c r="STK28" s="281"/>
      <c r="STL28" s="281"/>
      <c r="STM28" s="281"/>
      <c r="STN28" s="281"/>
      <c r="STO28" s="281"/>
      <c r="STP28" s="281"/>
      <c r="STQ28" s="281"/>
      <c r="STR28" s="281"/>
      <c r="STS28" s="281"/>
      <c r="STT28" s="281"/>
      <c r="STU28" s="281"/>
      <c r="STV28" s="281"/>
      <c r="STW28" s="281"/>
      <c r="STX28" s="281"/>
      <c r="STY28" s="281"/>
      <c r="STZ28" s="281"/>
      <c r="SUA28" s="281"/>
      <c r="SUB28" s="281"/>
      <c r="SUC28" s="281"/>
      <c r="SUD28" s="281"/>
      <c r="SUE28" s="281"/>
      <c r="SUF28" s="281"/>
      <c r="SUG28" s="281"/>
      <c r="SUH28" s="281"/>
      <c r="SUI28" s="281"/>
      <c r="SUJ28" s="281"/>
      <c r="SUK28" s="281"/>
      <c r="SUL28" s="281"/>
      <c r="SUM28" s="281"/>
      <c r="SUN28" s="281"/>
      <c r="SUO28" s="281"/>
      <c r="SUP28" s="281"/>
      <c r="SUQ28" s="281"/>
      <c r="SUR28" s="281"/>
      <c r="SUS28" s="281"/>
      <c r="SUT28" s="281"/>
      <c r="SUU28" s="281"/>
      <c r="SUV28" s="281"/>
      <c r="SUW28" s="281"/>
      <c r="SUX28" s="281"/>
      <c r="SUY28" s="281"/>
      <c r="SUZ28" s="281"/>
      <c r="SVA28" s="281"/>
      <c r="SVB28" s="281"/>
      <c r="SVC28" s="281"/>
      <c r="SVD28" s="281"/>
      <c r="SVE28" s="281"/>
      <c r="SVF28" s="281"/>
      <c r="SVG28" s="281"/>
      <c r="SVH28" s="281"/>
      <c r="SVI28" s="281"/>
      <c r="SVJ28" s="281"/>
      <c r="SVK28" s="281"/>
      <c r="SVL28" s="281"/>
      <c r="SVM28" s="281"/>
      <c r="SVN28" s="281"/>
      <c r="SVO28" s="281"/>
      <c r="SVP28" s="281"/>
      <c r="SVQ28" s="281"/>
      <c r="SVR28" s="281"/>
      <c r="SVS28" s="281"/>
      <c r="SVT28" s="281"/>
      <c r="SVU28" s="281"/>
      <c r="SVV28" s="281"/>
      <c r="SVW28" s="281"/>
      <c r="SVX28" s="281"/>
      <c r="SVY28" s="281"/>
      <c r="SVZ28" s="281"/>
      <c r="SWA28" s="281"/>
      <c r="SWB28" s="281"/>
      <c r="SWC28" s="281"/>
      <c r="SWD28" s="281"/>
      <c r="SWE28" s="281"/>
      <c r="SWF28" s="281"/>
      <c r="SWG28" s="281"/>
      <c r="SWH28" s="281"/>
      <c r="SWI28" s="281"/>
      <c r="SWJ28" s="281"/>
      <c r="SWK28" s="281"/>
      <c r="SWL28" s="281"/>
      <c r="SWM28" s="281"/>
      <c r="SWN28" s="281"/>
      <c r="SWO28" s="281"/>
      <c r="SWP28" s="281"/>
      <c r="SWQ28" s="281"/>
      <c r="SWR28" s="281"/>
      <c r="SWS28" s="281"/>
      <c r="SWT28" s="281"/>
      <c r="SWU28" s="281"/>
      <c r="SWV28" s="281"/>
      <c r="SWW28" s="281"/>
      <c r="SWX28" s="281"/>
      <c r="SWY28" s="281"/>
      <c r="SWZ28" s="281"/>
      <c r="SXA28" s="281"/>
      <c r="SXB28" s="281"/>
      <c r="SXC28" s="281"/>
      <c r="SXD28" s="281"/>
      <c r="SXE28" s="281"/>
      <c r="SXF28" s="281"/>
      <c r="SXG28" s="281"/>
      <c r="SXH28" s="281"/>
      <c r="SXI28" s="281"/>
      <c r="SXJ28" s="281"/>
      <c r="SXK28" s="281"/>
      <c r="SXL28" s="281"/>
      <c r="SXM28" s="281"/>
      <c r="SXN28" s="281"/>
      <c r="SXO28" s="281"/>
      <c r="SXP28" s="281"/>
      <c r="SXQ28" s="281"/>
      <c r="SXR28" s="281"/>
      <c r="SXS28" s="281"/>
      <c r="SXT28" s="281"/>
      <c r="SXU28" s="281"/>
      <c r="SXV28" s="281"/>
      <c r="SXW28" s="281"/>
      <c r="SXX28" s="281"/>
      <c r="SXY28" s="281"/>
      <c r="SXZ28" s="281"/>
      <c r="SYA28" s="281"/>
      <c r="SYB28" s="281"/>
      <c r="SYC28" s="281"/>
      <c r="SYD28" s="281"/>
      <c r="SYE28" s="281"/>
      <c r="SYF28" s="281"/>
      <c r="SYG28" s="281"/>
      <c r="SYH28" s="281"/>
      <c r="SYI28" s="281"/>
      <c r="SYJ28" s="281"/>
      <c r="SYK28" s="281"/>
      <c r="SYL28" s="281"/>
      <c r="SYM28" s="281"/>
      <c r="SYN28" s="281"/>
      <c r="SYO28" s="281"/>
      <c r="SYP28" s="281"/>
      <c r="SYQ28" s="281"/>
      <c r="SYR28" s="281"/>
      <c r="SYS28" s="281"/>
      <c r="SYT28" s="281"/>
      <c r="SYU28" s="281"/>
      <c r="SYV28" s="281"/>
      <c r="SYW28" s="281"/>
      <c r="SYX28" s="281"/>
      <c r="SYY28" s="281"/>
      <c r="SYZ28" s="281"/>
      <c r="SZA28" s="281"/>
      <c r="SZB28" s="281"/>
      <c r="SZC28" s="281"/>
      <c r="SZD28" s="281"/>
      <c r="SZE28" s="281"/>
      <c r="SZF28" s="281"/>
      <c r="SZG28" s="281"/>
      <c r="SZH28" s="281"/>
      <c r="SZI28" s="281"/>
      <c r="SZJ28" s="281"/>
      <c r="SZK28" s="281"/>
      <c r="SZL28" s="281"/>
      <c r="SZM28" s="281"/>
      <c r="SZN28" s="281"/>
      <c r="SZO28" s="281"/>
      <c r="SZP28" s="281"/>
      <c r="SZQ28" s="281"/>
      <c r="SZR28" s="281"/>
      <c r="SZS28" s="281"/>
      <c r="SZT28" s="281"/>
      <c r="SZU28" s="281"/>
      <c r="SZV28" s="281"/>
      <c r="SZW28" s="281"/>
      <c r="SZX28" s="281"/>
      <c r="SZY28" s="281"/>
      <c r="SZZ28" s="281"/>
      <c r="TAA28" s="281"/>
      <c r="TAB28" s="281"/>
      <c r="TAC28" s="281"/>
      <c r="TAD28" s="281"/>
      <c r="TAE28" s="281"/>
      <c r="TAF28" s="281"/>
      <c r="TAG28" s="281"/>
      <c r="TAH28" s="281"/>
      <c r="TAI28" s="281"/>
      <c r="TAJ28" s="281"/>
      <c r="TAK28" s="281"/>
      <c r="TAL28" s="281"/>
      <c r="TAM28" s="281"/>
      <c r="TAN28" s="281"/>
      <c r="TAO28" s="281"/>
      <c r="TAP28" s="281"/>
      <c r="TAQ28" s="281"/>
      <c r="TAR28" s="281"/>
      <c r="TAS28" s="281"/>
      <c r="TAT28" s="281"/>
      <c r="TAU28" s="281"/>
      <c r="TAV28" s="281"/>
      <c r="TAW28" s="281"/>
      <c r="TAX28" s="281"/>
      <c r="TAY28" s="281"/>
      <c r="TAZ28" s="281"/>
      <c r="TBA28" s="281"/>
      <c r="TBB28" s="281"/>
      <c r="TBC28" s="281"/>
      <c r="TBD28" s="281"/>
      <c r="TBE28" s="281"/>
      <c r="TBF28" s="281"/>
      <c r="TBG28" s="281"/>
      <c r="TBH28" s="281"/>
      <c r="TBI28" s="281"/>
      <c r="TBJ28" s="281"/>
      <c r="TBK28" s="281"/>
      <c r="TBL28" s="281"/>
      <c r="TBM28" s="281"/>
      <c r="TBN28" s="281"/>
      <c r="TBO28" s="281"/>
      <c r="TBP28" s="281"/>
      <c r="TBQ28" s="281"/>
      <c r="TBR28" s="281"/>
      <c r="TBS28" s="281"/>
      <c r="TBT28" s="281"/>
      <c r="TBU28" s="281"/>
      <c r="TBV28" s="281"/>
      <c r="TBW28" s="281"/>
      <c r="TBX28" s="281"/>
      <c r="TBY28" s="281"/>
      <c r="TBZ28" s="281"/>
      <c r="TCA28" s="281"/>
      <c r="TCB28" s="281"/>
      <c r="TCC28" s="281"/>
      <c r="TCD28" s="281"/>
      <c r="TCE28" s="281"/>
      <c r="TCF28" s="281"/>
      <c r="TCG28" s="281"/>
      <c r="TCH28" s="281"/>
      <c r="TCI28" s="281"/>
      <c r="TCJ28" s="281"/>
      <c r="TCK28" s="281"/>
      <c r="TCL28" s="281"/>
      <c r="TCM28" s="281"/>
      <c r="TCN28" s="281"/>
      <c r="TCO28" s="281"/>
      <c r="TCP28" s="281"/>
      <c r="TCQ28" s="281"/>
      <c r="TCR28" s="281"/>
      <c r="TCS28" s="281"/>
      <c r="TCT28" s="281"/>
      <c r="TCU28" s="281"/>
      <c r="TCV28" s="281"/>
      <c r="TCW28" s="281"/>
      <c r="TCX28" s="281"/>
      <c r="TCY28" s="281"/>
      <c r="TCZ28" s="281"/>
      <c r="TDA28" s="281"/>
      <c r="TDB28" s="281"/>
      <c r="TDC28" s="281"/>
      <c r="TDD28" s="281"/>
      <c r="TDE28" s="281"/>
      <c r="TDF28" s="281"/>
      <c r="TDG28" s="281"/>
      <c r="TDH28" s="281"/>
      <c r="TDI28" s="281"/>
      <c r="TDJ28" s="281"/>
      <c r="TDK28" s="281"/>
      <c r="TDL28" s="281"/>
      <c r="TDM28" s="281"/>
      <c r="TDN28" s="281"/>
      <c r="TDO28" s="281"/>
      <c r="TDP28" s="281"/>
      <c r="TDQ28" s="281"/>
      <c r="TDR28" s="281"/>
      <c r="TDS28" s="281"/>
      <c r="TDT28" s="281"/>
      <c r="TDU28" s="281"/>
      <c r="TDV28" s="281"/>
      <c r="TDW28" s="281"/>
      <c r="TDX28" s="281"/>
      <c r="TDY28" s="281"/>
      <c r="TDZ28" s="281"/>
      <c r="TEA28" s="281"/>
      <c r="TEB28" s="281"/>
      <c r="TEC28" s="281"/>
      <c r="TED28" s="281"/>
      <c r="TEE28" s="281"/>
      <c r="TEF28" s="281"/>
      <c r="TEG28" s="281"/>
      <c r="TEH28" s="281"/>
      <c r="TEI28" s="281"/>
      <c r="TEJ28" s="281"/>
      <c r="TEK28" s="281"/>
      <c r="TEL28" s="281"/>
      <c r="TEM28" s="281"/>
      <c r="TEN28" s="281"/>
      <c r="TEO28" s="281"/>
      <c r="TEP28" s="281"/>
      <c r="TEQ28" s="281"/>
      <c r="TER28" s="281"/>
      <c r="TES28" s="281"/>
      <c r="TET28" s="281"/>
      <c r="TEU28" s="281"/>
      <c r="TEV28" s="281"/>
      <c r="TEW28" s="281"/>
      <c r="TEX28" s="281"/>
      <c r="TEY28" s="281"/>
      <c r="TEZ28" s="281"/>
      <c r="TFA28" s="281"/>
      <c r="TFB28" s="281"/>
      <c r="TFC28" s="281"/>
      <c r="TFD28" s="281"/>
      <c r="TFE28" s="281"/>
      <c r="TFF28" s="281"/>
      <c r="TFG28" s="281"/>
      <c r="TFH28" s="281"/>
      <c r="TFI28" s="281"/>
      <c r="TFJ28" s="281"/>
      <c r="TFK28" s="281"/>
      <c r="TFL28" s="281"/>
      <c r="TFM28" s="281"/>
      <c r="TFN28" s="281"/>
      <c r="TFO28" s="281"/>
      <c r="TFP28" s="281"/>
      <c r="TFQ28" s="281"/>
      <c r="TFR28" s="281"/>
      <c r="TFS28" s="281"/>
      <c r="TFT28" s="281"/>
      <c r="TFU28" s="281"/>
      <c r="TFV28" s="281"/>
      <c r="TFW28" s="281"/>
      <c r="TFX28" s="281"/>
      <c r="TFY28" s="281"/>
      <c r="TFZ28" s="281"/>
      <c r="TGA28" s="281"/>
      <c r="TGB28" s="281"/>
      <c r="TGC28" s="281"/>
      <c r="TGD28" s="281"/>
      <c r="TGE28" s="281"/>
      <c r="TGF28" s="281"/>
      <c r="TGG28" s="281"/>
      <c r="TGH28" s="281"/>
      <c r="TGI28" s="281"/>
      <c r="TGJ28" s="281"/>
      <c r="TGK28" s="281"/>
      <c r="TGL28" s="281"/>
      <c r="TGM28" s="281"/>
      <c r="TGN28" s="281"/>
      <c r="TGO28" s="281"/>
      <c r="TGP28" s="281"/>
      <c r="TGQ28" s="281"/>
      <c r="TGR28" s="281"/>
      <c r="TGS28" s="281"/>
      <c r="TGT28" s="281"/>
      <c r="TGU28" s="281"/>
      <c r="TGV28" s="281"/>
      <c r="TGW28" s="281"/>
      <c r="TGX28" s="281"/>
      <c r="TGY28" s="281"/>
      <c r="TGZ28" s="281"/>
      <c r="THA28" s="281"/>
      <c r="THB28" s="281"/>
      <c r="THC28" s="281"/>
      <c r="THD28" s="281"/>
      <c r="THE28" s="281"/>
      <c r="THF28" s="281"/>
      <c r="THG28" s="281"/>
      <c r="THH28" s="281"/>
      <c r="THI28" s="281"/>
      <c r="THJ28" s="281"/>
      <c r="THK28" s="281"/>
      <c r="THL28" s="281"/>
      <c r="THM28" s="281"/>
      <c r="THN28" s="281"/>
      <c r="THO28" s="281"/>
      <c r="THP28" s="281"/>
      <c r="THQ28" s="281"/>
      <c r="THR28" s="281"/>
      <c r="THS28" s="281"/>
      <c r="THT28" s="281"/>
      <c r="THU28" s="281"/>
      <c r="THV28" s="281"/>
      <c r="THW28" s="281"/>
      <c r="THX28" s="281"/>
      <c r="THY28" s="281"/>
      <c r="THZ28" s="281"/>
      <c r="TIA28" s="281"/>
      <c r="TIB28" s="281"/>
      <c r="TIC28" s="281"/>
      <c r="TID28" s="281"/>
      <c r="TIE28" s="281"/>
      <c r="TIF28" s="281"/>
      <c r="TIG28" s="281"/>
      <c r="TIH28" s="281"/>
      <c r="TII28" s="281"/>
      <c r="TIJ28" s="281"/>
      <c r="TIK28" s="281"/>
      <c r="TIL28" s="281"/>
      <c r="TIM28" s="281"/>
      <c r="TIN28" s="281"/>
      <c r="TIO28" s="281"/>
      <c r="TIP28" s="281"/>
      <c r="TIQ28" s="281"/>
      <c r="TIR28" s="281"/>
      <c r="TIS28" s="281"/>
      <c r="TIT28" s="281"/>
      <c r="TIU28" s="281"/>
      <c r="TIV28" s="281"/>
      <c r="TIW28" s="281"/>
      <c r="TIX28" s="281"/>
      <c r="TIY28" s="281"/>
      <c r="TIZ28" s="281"/>
      <c r="TJA28" s="281"/>
      <c r="TJB28" s="281"/>
      <c r="TJC28" s="281"/>
      <c r="TJD28" s="281"/>
      <c r="TJE28" s="281"/>
      <c r="TJF28" s="281"/>
      <c r="TJG28" s="281"/>
      <c r="TJH28" s="281"/>
      <c r="TJI28" s="281"/>
      <c r="TJJ28" s="281"/>
      <c r="TJK28" s="281"/>
      <c r="TJL28" s="281"/>
      <c r="TJM28" s="281"/>
      <c r="TJN28" s="281"/>
      <c r="TJO28" s="281"/>
      <c r="TJP28" s="281"/>
      <c r="TJQ28" s="281"/>
      <c r="TJR28" s="281"/>
      <c r="TJS28" s="281"/>
      <c r="TJT28" s="281"/>
      <c r="TJU28" s="281"/>
      <c r="TJV28" s="281"/>
      <c r="TJW28" s="281"/>
      <c r="TJX28" s="281"/>
      <c r="TJY28" s="281"/>
      <c r="TJZ28" s="281"/>
      <c r="TKA28" s="281"/>
      <c r="TKB28" s="281"/>
      <c r="TKC28" s="281"/>
      <c r="TKD28" s="281"/>
      <c r="TKE28" s="281"/>
      <c r="TKF28" s="281"/>
      <c r="TKG28" s="281"/>
      <c r="TKH28" s="281"/>
      <c r="TKI28" s="281"/>
      <c r="TKJ28" s="281"/>
      <c r="TKK28" s="281"/>
      <c r="TKL28" s="281"/>
      <c r="TKM28" s="281"/>
      <c r="TKN28" s="281"/>
      <c r="TKO28" s="281"/>
      <c r="TKP28" s="281"/>
      <c r="TKQ28" s="281"/>
      <c r="TKR28" s="281"/>
      <c r="TKS28" s="281"/>
      <c r="TKT28" s="281"/>
      <c r="TKU28" s="281"/>
      <c r="TKV28" s="281"/>
      <c r="TKW28" s="281"/>
      <c r="TKX28" s="281"/>
      <c r="TKY28" s="281"/>
      <c r="TKZ28" s="281"/>
      <c r="TLA28" s="281"/>
      <c r="TLB28" s="281"/>
      <c r="TLC28" s="281"/>
      <c r="TLD28" s="281"/>
      <c r="TLE28" s="281"/>
      <c r="TLF28" s="281"/>
      <c r="TLG28" s="281"/>
      <c r="TLH28" s="281"/>
      <c r="TLI28" s="281"/>
      <c r="TLJ28" s="281"/>
      <c r="TLK28" s="281"/>
      <c r="TLL28" s="281"/>
      <c r="TLM28" s="281"/>
      <c r="TLN28" s="281"/>
      <c r="TLO28" s="281"/>
      <c r="TLP28" s="281"/>
      <c r="TLQ28" s="281"/>
      <c r="TLR28" s="281"/>
      <c r="TLS28" s="281"/>
      <c r="TLT28" s="281"/>
      <c r="TLU28" s="281"/>
      <c r="TLV28" s="281"/>
      <c r="TLW28" s="281"/>
      <c r="TLX28" s="281"/>
      <c r="TLY28" s="281"/>
      <c r="TLZ28" s="281"/>
      <c r="TMA28" s="281"/>
      <c r="TMB28" s="281"/>
      <c r="TMC28" s="281"/>
      <c r="TMD28" s="281"/>
      <c r="TME28" s="281"/>
      <c r="TMF28" s="281"/>
      <c r="TMG28" s="281"/>
      <c r="TMH28" s="281"/>
      <c r="TMI28" s="281"/>
      <c r="TMJ28" s="281"/>
      <c r="TMK28" s="281"/>
      <c r="TML28" s="281"/>
      <c r="TMM28" s="281"/>
      <c r="TMN28" s="281"/>
      <c r="TMO28" s="281"/>
      <c r="TMP28" s="281"/>
      <c r="TMQ28" s="281"/>
      <c r="TMR28" s="281"/>
      <c r="TMS28" s="281"/>
      <c r="TMT28" s="281"/>
      <c r="TMU28" s="281"/>
      <c r="TMV28" s="281"/>
      <c r="TMW28" s="281"/>
      <c r="TMX28" s="281"/>
      <c r="TMY28" s="281"/>
      <c r="TMZ28" s="281"/>
      <c r="TNA28" s="281"/>
      <c r="TNB28" s="281"/>
      <c r="TNC28" s="281"/>
      <c r="TND28" s="281"/>
      <c r="TNE28" s="281"/>
      <c r="TNF28" s="281"/>
      <c r="TNG28" s="281"/>
      <c r="TNH28" s="281"/>
      <c r="TNI28" s="281"/>
      <c r="TNJ28" s="281"/>
      <c r="TNK28" s="281"/>
      <c r="TNL28" s="281"/>
      <c r="TNM28" s="281"/>
      <c r="TNN28" s="281"/>
      <c r="TNO28" s="281"/>
      <c r="TNP28" s="281"/>
      <c r="TNQ28" s="281"/>
      <c r="TNR28" s="281"/>
      <c r="TNS28" s="281"/>
      <c r="TNT28" s="281"/>
      <c r="TNU28" s="281"/>
      <c r="TNV28" s="281"/>
      <c r="TNW28" s="281"/>
      <c r="TNX28" s="281"/>
      <c r="TNY28" s="281"/>
      <c r="TNZ28" s="281"/>
      <c r="TOA28" s="281"/>
      <c r="TOB28" s="281"/>
      <c r="TOC28" s="281"/>
      <c r="TOD28" s="281"/>
      <c r="TOE28" s="281"/>
      <c r="TOF28" s="281"/>
      <c r="TOG28" s="281"/>
      <c r="TOH28" s="281"/>
      <c r="TOI28" s="281"/>
      <c r="TOJ28" s="281"/>
      <c r="TOK28" s="281"/>
      <c r="TOL28" s="281"/>
      <c r="TOM28" s="281"/>
      <c r="TON28" s="281"/>
      <c r="TOO28" s="281"/>
      <c r="TOP28" s="281"/>
      <c r="TOQ28" s="281"/>
      <c r="TOR28" s="281"/>
      <c r="TOS28" s="281"/>
      <c r="TOT28" s="281"/>
      <c r="TOU28" s="281"/>
      <c r="TOV28" s="281"/>
      <c r="TOW28" s="281"/>
      <c r="TOX28" s="281"/>
      <c r="TOY28" s="281"/>
      <c r="TOZ28" s="281"/>
      <c r="TPA28" s="281"/>
      <c r="TPB28" s="281"/>
      <c r="TPC28" s="281"/>
      <c r="TPD28" s="281"/>
      <c r="TPE28" s="281"/>
      <c r="TPF28" s="281"/>
      <c r="TPG28" s="281"/>
      <c r="TPH28" s="281"/>
      <c r="TPI28" s="281"/>
      <c r="TPJ28" s="281"/>
      <c r="TPK28" s="281"/>
      <c r="TPL28" s="281"/>
      <c r="TPM28" s="281"/>
      <c r="TPN28" s="281"/>
      <c r="TPO28" s="281"/>
      <c r="TPP28" s="281"/>
      <c r="TPQ28" s="281"/>
      <c r="TPR28" s="281"/>
      <c r="TPS28" s="281"/>
      <c r="TPT28" s="281"/>
      <c r="TPU28" s="281"/>
      <c r="TPV28" s="281"/>
      <c r="TPW28" s="281"/>
      <c r="TPX28" s="281"/>
      <c r="TPY28" s="281"/>
      <c r="TPZ28" s="281"/>
      <c r="TQA28" s="281"/>
      <c r="TQB28" s="281"/>
      <c r="TQC28" s="281"/>
      <c r="TQD28" s="281"/>
      <c r="TQE28" s="281"/>
      <c r="TQF28" s="281"/>
      <c r="TQG28" s="281"/>
      <c r="TQH28" s="281"/>
      <c r="TQI28" s="281"/>
      <c r="TQJ28" s="281"/>
      <c r="TQK28" s="281"/>
      <c r="TQL28" s="281"/>
      <c r="TQM28" s="281"/>
      <c r="TQN28" s="281"/>
      <c r="TQO28" s="281"/>
      <c r="TQP28" s="281"/>
      <c r="TQQ28" s="281"/>
      <c r="TQR28" s="281"/>
      <c r="TQS28" s="281"/>
      <c r="TQT28" s="281"/>
      <c r="TQU28" s="281"/>
      <c r="TQV28" s="281"/>
      <c r="TQW28" s="281"/>
      <c r="TQX28" s="281"/>
      <c r="TQY28" s="281"/>
      <c r="TQZ28" s="281"/>
      <c r="TRA28" s="281"/>
      <c r="TRB28" s="281"/>
      <c r="TRC28" s="281"/>
      <c r="TRD28" s="281"/>
      <c r="TRE28" s="281"/>
      <c r="TRF28" s="281"/>
      <c r="TRG28" s="281"/>
      <c r="TRH28" s="281"/>
      <c r="TRI28" s="281"/>
      <c r="TRJ28" s="281"/>
      <c r="TRK28" s="281"/>
      <c r="TRL28" s="281"/>
      <c r="TRM28" s="281"/>
      <c r="TRN28" s="281"/>
      <c r="TRO28" s="281"/>
      <c r="TRP28" s="281"/>
      <c r="TRQ28" s="281"/>
      <c r="TRR28" s="281"/>
      <c r="TRS28" s="281"/>
      <c r="TRT28" s="281"/>
      <c r="TRU28" s="281"/>
      <c r="TRV28" s="281"/>
      <c r="TRW28" s="281"/>
      <c r="TRX28" s="281"/>
      <c r="TRY28" s="281"/>
      <c r="TRZ28" s="281"/>
      <c r="TSA28" s="281"/>
      <c r="TSB28" s="281"/>
      <c r="TSC28" s="281"/>
      <c r="TSD28" s="281"/>
      <c r="TSE28" s="281"/>
      <c r="TSF28" s="281"/>
      <c r="TSG28" s="281"/>
      <c r="TSH28" s="281"/>
      <c r="TSI28" s="281"/>
      <c r="TSJ28" s="281"/>
      <c r="TSK28" s="281"/>
      <c r="TSL28" s="281"/>
      <c r="TSM28" s="281"/>
      <c r="TSN28" s="281"/>
      <c r="TSO28" s="281"/>
      <c r="TSP28" s="281"/>
      <c r="TSQ28" s="281"/>
      <c r="TSR28" s="281"/>
      <c r="TSS28" s="281"/>
      <c r="TST28" s="281"/>
      <c r="TSU28" s="281"/>
      <c r="TSV28" s="281"/>
      <c r="TSW28" s="281"/>
      <c r="TSX28" s="281"/>
      <c r="TSY28" s="281"/>
      <c r="TSZ28" s="281"/>
      <c r="TTA28" s="281"/>
      <c r="TTB28" s="281"/>
      <c r="TTC28" s="281"/>
      <c r="TTD28" s="281"/>
      <c r="TTE28" s="281"/>
      <c r="TTF28" s="281"/>
      <c r="TTG28" s="281"/>
      <c r="TTH28" s="281"/>
      <c r="TTI28" s="281"/>
      <c r="TTJ28" s="281"/>
      <c r="TTK28" s="281"/>
      <c r="TTL28" s="281"/>
      <c r="TTM28" s="281"/>
      <c r="TTN28" s="281"/>
      <c r="TTO28" s="281"/>
      <c r="TTP28" s="281"/>
      <c r="TTQ28" s="281"/>
      <c r="TTR28" s="281"/>
      <c r="TTS28" s="281"/>
      <c r="TTT28" s="281"/>
      <c r="TTU28" s="281"/>
      <c r="TTV28" s="281"/>
      <c r="TTW28" s="281"/>
      <c r="TTX28" s="281"/>
      <c r="TTY28" s="281"/>
      <c r="TTZ28" s="281"/>
      <c r="TUA28" s="281"/>
      <c r="TUB28" s="281"/>
      <c r="TUC28" s="281"/>
      <c r="TUD28" s="281"/>
      <c r="TUE28" s="281"/>
      <c r="TUF28" s="281"/>
      <c r="TUG28" s="281"/>
      <c r="TUH28" s="281"/>
      <c r="TUI28" s="281"/>
      <c r="TUJ28" s="281"/>
      <c r="TUK28" s="281"/>
      <c r="TUL28" s="281"/>
      <c r="TUM28" s="281"/>
      <c r="TUN28" s="281"/>
      <c r="TUO28" s="281"/>
      <c r="TUP28" s="281"/>
      <c r="TUQ28" s="281"/>
      <c r="TUR28" s="281"/>
      <c r="TUS28" s="281"/>
      <c r="TUT28" s="281"/>
      <c r="TUU28" s="281"/>
      <c r="TUV28" s="281"/>
      <c r="TUW28" s="281"/>
      <c r="TUX28" s="281"/>
      <c r="TUY28" s="281"/>
      <c r="TUZ28" s="281"/>
      <c r="TVA28" s="281"/>
      <c r="TVB28" s="281"/>
      <c r="TVC28" s="281"/>
      <c r="TVD28" s="281"/>
      <c r="TVE28" s="281"/>
      <c r="TVF28" s="281"/>
      <c r="TVG28" s="281"/>
      <c r="TVH28" s="281"/>
      <c r="TVI28" s="281"/>
      <c r="TVJ28" s="281"/>
      <c r="TVK28" s="281"/>
      <c r="TVL28" s="281"/>
      <c r="TVM28" s="281"/>
      <c r="TVN28" s="281"/>
      <c r="TVO28" s="281"/>
      <c r="TVP28" s="281"/>
      <c r="TVQ28" s="281"/>
      <c r="TVR28" s="281"/>
      <c r="TVS28" s="281"/>
      <c r="TVT28" s="281"/>
      <c r="TVU28" s="281"/>
      <c r="TVV28" s="281"/>
      <c r="TVW28" s="281"/>
      <c r="TVX28" s="281"/>
      <c r="TVY28" s="281"/>
      <c r="TVZ28" s="281"/>
      <c r="TWA28" s="281"/>
      <c r="TWB28" s="281"/>
      <c r="TWC28" s="281"/>
      <c r="TWD28" s="281"/>
      <c r="TWE28" s="281"/>
      <c r="TWF28" s="281"/>
      <c r="TWG28" s="281"/>
      <c r="TWH28" s="281"/>
      <c r="TWI28" s="281"/>
      <c r="TWJ28" s="281"/>
      <c r="TWK28" s="281"/>
      <c r="TWL28" s="281"/>
      <c r="TWM28" s="281"/>
      <c r="TWN28" s="281"/>
      <c r="TWO28" s="281"/>
      <c r="TWP28" s="281"/>
      <c r="TWQ28" s="281"/>
      <c r="TWR28" s="281"/>
      <c r="TWS28" s="281"/>
      <c r="TWT28" s="281"/>
      <c r="TWU28" s="281"/>
      <c r="TWV28" s="281"/>
      <c r="TWW28" s="281"/>
      <c r="TWX28" s="281"/>
      <c r="TWY28" s="281"/>
      <c r="TWZ28" s="281"/>
      <c r="TXA28" s="281"/>
      <c r="TXB28" s="281"/>
      <c r="TXC28" s="281"/>
      <c r="TXD28" s="281"/>
      <c r="TXE28" s="281"/>
      <c r="TXF28" s="281"/>
      <c r="TXG28" s="281"/>
      <c r="TXH28" s="281"/>
      <c r="TXI28" s="281"/>
      <c r="TXJ28" s="281"/>
      <c r="TXK28" s="281"/>
      <c r="TXL28" s="281"/>
      <c r="TXM28" s="281"/>
      <c r="TXN28" s="281"/>
      <c r="TXO28" s="281"/>
      <c r="TXP28" s="281"/>
      <c r="TXQ28" s="281"/>
      <c r="TXR28" s="281"/>
      <c r="TXS28" s="281"/>
      <c r="TXT28" s="281"/>
      <c r="TXU28" s="281"/>
      <c r="TXV28" s="281"/>
      <c r="TXW28" s="281"/>
      <c r="TXX28" s="281"/>
      <c r="TXY28" s="281"/>
      <c r="TXZ28" s="281"/>
      <c r="TYA28" s="281"/>
      <c r="TYB28" s="281"/>
      <c r="TYC28" s="281"/>
      <c r="TYD28" s="281"/>
      <c r="TYE28" s="281"/>
      <c r="TYF28" s="281"/>
      <c r="TYG28" s="281"/>
      <c r="TYH28" s="281"/>
      <c r="TYI28" s="281"/>
      <c r="TYJ28" s="281"/>
      <c r="TYK28" s="281"/>
      <c r="TYL28" s="281"/>
      <c r="TYM28" s="281"/>
      <c r="TYN28" s="281"/>
      <c r="TYO28" s="281"/>
      <c r="TYP28" s="281"/>
      <c r="TYQ28" s="281"/>
      <c r="TYR28" s="281"/>
      <c r="TYS28" s="281"/>
      <c r="TYT28" s="281"/>
      <c r="TYU28" s="281"/>
      <c r="TYV28" s="281"/>
      <c r="TYW28" s="281"/>
      <c r="TYX28" s="281"/>
      <c r="TYY28" s="281"/>
      <c r="TYZ28" s="281"/>
      <c r="TZA28" s="281"/>
      <c r="TZB28" s="281"/>
      <c r="TZC28" s="281"/>
      <c r="TZD28" s="281"/>
      <c r="TZE28" s="281"/>
      <c r="TZF28" s="281"/>
      <c r="TZG28" s="281"/>
      <c r="TZH28" s="281"/>
      <c r="TZI28" s="281"/>
      <c r="TZJ28" s="281"/>
      <c r="TZK28" s="281"/>
      <c r="TZL28" s="281"/>
      <c r="TZM28" s="281"/>
      <c r="TZN28" s="281"/>
      <c r="TZO28" s="281"/>
      <c r="TZP28" s="281"/>
      <c r="TZQ28" s="281"/>
      <c r="TZR28" s="281"/>
      <c r="TZS28" s="281"/>
      <c r="TZT28" s="281"/>
      <c r="TZU28" s="281"/>
      <c r="TZV28" s="281"/>
      <c r="TZW28" s="281"/>
      <c r="TZX28" s="281"/>
      <c r="TZY28" s="281"/>
      <c r="TZZ28" s="281"/>
      <c r="UAA28" s="281"/>
      <c r="UAB28" s="281"/>
      <c r="UAC28" s="281"/>
      <c r="UAD28" s="281"/>
      <c r="UAE28" s="281"/>
      <c r="UAF28" s="281"/>
      <c r="UAG28" s="281"/>
      <c r="UAH28" s="281"/>
      <c r="UAI28" s="281"/>
      <c r="UAJ28" s="281"/>
      <c r="UAK28" s="281"/>
      <c r="UAL28" s="281"/>
      <c r="UAM28" s="281"/>
      <c r="UAN28" s="281"/>
      <c r="UAO28" s="281"/>
      <c r="UAP28" s="281"/>
      <c r="UAQ28" s="281"/>
      <c r="UAR28" s="281"/>
      <c r="UAS28" s="281"/>
      <c r="UAT28" s="281"/>
      <c r="UAU28" s="281"/>
      <c r="UAV28" s="281"/>
      <c r="UAW28" s="281"/>
      <c r="UAX28" s="281"/>
      <c r="UAY28" s="281"/>
      <c r="UAZ28" s="281"/>
      <c r="UBA28" s="281"/>
      <c r="UBB28" s="281"/>
      <c r="UBC28" s="281"/>
      <c r="UBD28" s="281"/>
      <c r="UBE28" s="281"/>
      <c r="UBF28" s="281"/>
      <c r="UBG28" s="281"/>
      <c r="UBH28" s="281"/>
      <c r="UBI28" s="281"/>
      <c r="UBJ28" s="281"/>
      <c r="UBK28" s="281"/>
      <c r="UBL28" s="281"/>
      <c r="UBM28" s="281"/>
      <c r="UBN28" s="281"/>
      <c r="UBO28" s="281"/>
      <c r="UBP28" s="281"/>
      <c r="UBQ28" s="281"/>
      <c r="UBR28" s="281"/>
      <c r="UBS28" s="281"/>
      <c r="UBT28" s="281"/>
      <c r="UBU28" s="281"/>
      <c r="UBV28" s="281"/>
      <c r="UBW28" s="281"/>
      <c r="UBX28" s="281"/>
      <c r="UBY28" s="281"/>
      <c r="UBZ28" s="281"/>
      <c r="UCA28" s="281"/>
      <c r="UCB28" s="281"/>
      <c r="UCC28" s="281"/>
      <c r="UCD28" s="281"/>
      <c r="UCE28" s="281"/>
      <c r="UCF28" s="281"/>
      <c r="UCG28" s="281"/>
      <c r="UCH28" s="281"/>
      <c r="UCI28" s="281"/>
      <c r="UCJ28" s="281"/>
      <c r="UCK28" s="281"/>
      <c r="UCL28" s="281"/>
      <c r="UCM28" s="281"/>
      <c r="UCN28" s="281"/>
      <c r="UCO28" s="281"/>
      <c r="UCP28" s="281"/>
      <c r="UCQ28" s="281"/>
      <c r="UCR28" s="281"/>
      <c r="UCS28" s="281"/>
      <c r="UCT28" s="281"/>
      <c r="UCU28" s="281"/>
      <c r="UCV28" s="281"/>
      <c r="UCW28" s="281"/>
      <c r="UCX28" s="281"/>
      <c r="UCY28" s="281"/>
      <c r="UCZ28" s="281"/>
      <c r="UDA28" s="281"/>
      <c r="UDB28" s="281"/>
      <c r="UDC28" s="281"/>
      <c r="UDD28" s="281"/>
      <c r="UDE28" s="281"/>
      <c r="UDF28" s="281"/>
      <c r="UDG28" s="281"/>
      <c r="UDH28" s="281"/>
      <c r="UDI28" s="281"/>
      <c r="UDJ28" s="281"/>
      <c r="UDK28" s="281"/>
      <c r="UDL28" s="281"/>
      <c r="UDM28" s="281"/>
      <c r="UDN28" s="281"/>
      <c r="UDO28" s="281"/>
      <c r="UDP28" s="281"/>
      <c r="UDQ28" s="281"/>
      <c r="UDR28" s="281"/>
      <c r="UDS28" s="281"/>
      <c r="UDT28" s="281"/>
      <c r="UDU28" s="281"/>
      <c r="UDV28" s="281"/>
      <c r="UDW28" s="281"/>
      <c r="UDX28" s="281"/>
      <c r="UDY28" s="281"/>
      <c r="UDZ28" s="281"/>
      <c r="UEA28" s="281"/>
      <c r="UEB28" s="281"/>
      <c r="UEC28" s="281"/>
      <c r="UED28" s="281"/>
      <c r="UEE28" s="281"/>
      <c r="UEF28" s="281"/>
      <c r="UEG28" s="281"/>
      <c r="UEH28" s="281"/>
      <c r="UEI28" s="281"/>
      <c r="UEJ28" s="281"/>
      <c r="UEK28" s="281"/>
      <c r="UEL28" s="281"/>
      <c r="UEM28" s="281"/>
      <c r="UEN28" s="281"/>
      <c r="UEO28" s="281"/>
      <c r="UEP28" s="281"/>
      <c r="UEQ28" s="281"/>
      <c r="UER28" s="281"/>
      <c r="UES28" s="281"/>
      <c r="UET28" s="281"/>
      <c r="UEU28" s="281"/>
      <c r="UEV28" s="281"/>
      <c r="UEW28" s="281"/>
      <c r="UEX28" s="281"/>
      <c r="UEY28" s="281"/>
      <c r="UEZ28" s="281"/>
      <c r="UFA28" s="281"/>
      <c r="UFB28" s="281"/>
      <c r="UFC28" s="281"/>
      <c r="UFD28" s="281"/>
      <c r="UFE28" s="281"/>
      <c r="UFF28" s="281"/>
      <c r="UFG28" s="281"/>
      <c r="UFH28" s="281"/>
      <c r="UFI28" s="281"/>
      <c r="UFJ28" s="281"/>
      <c r="UFK28" s="281"/>
      <c r="UFL28" s="281"/>
      <c r="UFM28" s="281"/>
      <c r="UFN28" s="281"/>
      <c r="UFO28" s="281"/>
      <c r="UFP28" s="281"/>
      <c r="UFQ28" s="281"/>
      <c r="UFR28" s="281"/>
      <c r="UFS28" s="281"/>
      <c r="UFT28" s="281"/>
      <c r="UFU28" s="281"/>
      <c r="UFV28" s="281"/>
      <c r="UFW28" s="281"/>
      <c r="UFX28" s="281"/>
      <c r="UFY28" s="281"/>
      <c r="UFZ28" s="281"/>
      <c r="UGA28" s="281"/>
      <c r="UGB28" s="281"/>
      <c r="UGC28" s="281"/>
      <c r="UGD28" s="281"/>
      <c r="UGE28" s="281"/>
      <c r="UGF28" s="281"/>
      <c r="UGG28" s="281"/>
      <c r="UGH28" s="281"/>
      <c r="UGI28" s="281"/>
      <c r="UGJ28" s="281"/>
      <c r="UGK28" s="281"/>
      <c r="UGL28" s="281"/>
      <c r="UGM28" s="281"/>
      <c r="UGN28" s="281"/>
      <c r="UGO28" s="281"/>
      <c r="UGP28" s="281"/>
      <c r="UGQ28" s="281"/>
      <c r="UGR28" s="281"/>
      <c r="UGS28" s="281"/>
      <c r="UGT28" s="281"/>
      <c r="UGU28" s="281"/>
      <c r="UGV28" s="281"/>
      <c r="UGW28" s="281"/>
      <c r="UGX28" s="281"/>
      <c r="UGY28" s="281"/>
      <c r="UGZ28" s="281"/>
      <c r="UHA28" s="281"/>
      <c r="UHB28" s="281"/>
      <c r="UHC28" s="281"/>
      <c r="UHD28" s="281"/>
      <c r="UHE28" s="281"/>
      <c r="UHF28" s="281"/>
      <c r="UHG28" s="281"/>
      <c r="UHH28" s="281"/>
      <c r="UHI28" s="281"/>
      <c r="UHJ28" s="281"/>
      <c r="UHK28" s="281"/>
      <c r="UHL28" s="281"/>
      <c r="UHM28" s="281"/>
      <c r="UHN28" s="281"/>
      <c r="UHO28" s="281"/>
      <c r="UHP28" s="281"/>
      <c r="UHQ28" s="281"/>
      <c r="UHR28" s="281"/>
      <c r="UHS28" s="281"/>
      <c r="UHT28" s="281"/>
      <c r="UHU28" s="281"/>
      <c r="UHV28" s="281"/>
      <c r="UHW28" s="281"/>
      <c r="UHX28" s="281"/>
      <c r="UHY28" s="281"/>
      <c r="UHZ28" s="281"/>
      <c r="UIA28" s="281"/>
      <c r="UIB28" s="281"/>
      <c r="UIC28" s="281"/>
      <c r="UID28" s="281"/>
      <c r="UIE28" s="281"/>
      <c r="UIF28" s="281"/>
      <c r="UIG28" s="281"/>
      <c r="UIH28" s="281"/>
      <c r="UII28" s="281"/>
      <c r="UIJ28" s="281"/>
      <c r="UIK28" s="281"/>
      <c r="UIL28" s="281"/>
      <c r="UIM28" s="281"/>
      <c r="UIN28" s="281"/>
      <c r="UIO28" s="281"/>
      <c r="UIP28" s="281"/>
      <c r="UIQ28" s="281"/>
      <c r="UIR28" s="281"/>
      <c r="UIS28" s="281"/>
      <c r="UIT28" s="281"/>
      <c r="UIU28" s="281"/>
      <c r="UIV28" s="281"/>
      <c r="UIW28" s="281"/>
      <c r="UIX28" s="281"/>
      <c r="UIY28" s="281"/>
      <c r="UIZ28" s="281"/>
      <c r="UJA28" s="281"/>
      <c r="UJB28" s="281"/>
      <c r="UJC28" s="281"/>
      <c r="UJD28" s="281"/>
      <c r="UJE28" s="281"/>
      <c r="UJF28" s="281"/>
      <c r="UJG28" s="281"/>
      <c r="UJH28" s="281"/>
      <c r="UJI28" s="281"/>
      <c r="UJJ28" s="281"/>
      <c r="UJK28" s="281"/>
      <c r="UJL28" s="281"/>
      <c r="UJM28" s="281"/>
      <c r="UJN28" s="281"/>
      <c r="UJO28" s="281"/>
      <c r="UJP28" s="281"/>
      <c r="UJQ28" s="281"/>
      <c r="UJR28" s="281"/>
      <c r="UJS28" s="281"/>
      <c r="UJT28" s="281"/>
      <c r="UJU28" s="281"/>
      <c r="UJV28" s="281"/>
      <c r="UJW28" s="281"/>
      <c r="UJX28" s="281"/>
      <c r="UJY28" s="281"/>
      <c r="UJZ28" s="281"/>
      <c r="UKA28" s="281"/>
      <c r="UKB28" s="281"/>
      <c r="UKC28" s="281"/>
      <c r="UKD28" s="281"/>
      <c r="UKE28" s="281"/>
      <c r="UKF28" s="281"/>
      <c r="UKG28" s="281"/>
      <c r="UKH28" s="281"/>
      <c r="UKI28" s="281"/>
      <c r="UKJ28" s="281"/>
      <c r="UKK28" s="281"/>
      <c r="UKL28" s="281"/>
      <c r="UKM28" s="281"/>
      <c r="UKN28" s="281"/>
      <c r="UKO28" s="281"/>
      <c r="UKP28" s="281"/>
      <c r="UKQ28" s="281"/>
      <c r="UKR28" s="281"/>
      <c r="UKS28" s="281"/>
      <c r="UKT28" s="281"/>
      <c r="UKU28" s="281"/>
      <c r="UKV28" s="281"/>
      <c r="UKW28" s="281"/>
      <c r="UKX28" s="281"/>
      <c r="UKY28" s="281"/>
      <c r="UKZ28" s="281"/>
      <c r="ULA28" s="281"/>
      <c r="ULB28" s="281"/>
      <c r="ULC28" s="281"/>
      <c r="ULD28" s="281"/>
      <c r="ULE28" s="281"/>
      <c r="ULF28" s="281"/>
      <c r="ULG28" s="281"/>
      <c r="ULH28" s="281"/>
      <c r="ULI28" s="281"/>
      <c r="ULJ28" s="281"/>
      <c r="ULK28" s="281"/>
      <c r="ULL28" s="281"/>
      <c r="ULM28" s="281"/>
      <c r="ULN28" s="281"/>
      <c r="ULO28" s="281"/>
      <c r="ULP28" s="281"/>
      <c r="ULQ28" s="281"/>
      <c r="ULR28" s="281"/>
      <c r="ULS28" s="281"/>
      <c r="ULT28" s="281"/>
      <c r="ULU28" s="281"/>
      <c r="ULV28" s="281"/>
      <c r="ULW28" s="281"/>
      <c r="ULX28" s="281"/>
      <c r="ULY28" s="281"/>
      <c r="ULZ28" s="281"/>
      <c r="UMA28" s="281"/>
      <c r="UMB28" s="281"/>
      <c r="UMC28" s="281"/>
      <c r="UMD28" s="281"/>
      <c r="UME28" s="281"/>
      <c r="UMF28" s="281"/>
      <c r="UMG28" s="281"/>
      <c r="UMH28" s="281"/>
      <c r="UMI28" s="281"/>
      <c r="UMJ28" s="281"/>
      <c r="UMK28" s="281"/>
      <c r="UML28" s="281"/>
      <c r="UMM28" s="281"/>
      <c r="UMN28" s="281"/>
      <c r="UMO28" s="281"/>
      <c r="UMP28" s="281"/>
      <c r="UMQ28" s="281"/>
      <c r="UMR28" s="281"/>
      <c r="UMS28" s="281"/>
      <c r="UMT28" s="281"/>
      <c r="UMU28" s="281"/>
      <c r="UMV28" s="281"/>
      <c r="UMW28" s="281"/>
      <c r="UMX28" s="281"/>
      <c r="UMY28" s="281"/>
      <c r="UMZ28" s="281"/>
      <c r="UNA28" s="281"/>
      <c r="UNB28" s="281"/>
      <c r="UNC28" s="281"/>
      <c r="UND28" s="281"/>
      <c r="UNE28" s="281"/>
      <c r="UNF28" s="281"/>
      <c r="UNG28" s="281"/>
      <c r="UNH28" s="281"/>
      <c r="UNI28" s="281"/>
      <c r="UNJ28" s="281"/>
      <c r="UNK28" s="281"/>
      <c r="UNL28" s="281"/>
      <c r="UNM28" s="281"/>
      <c r="UNN28" s="281"/>
      <c r="UNO28" s="281"/>
      <c r="UNP28" s="281"/>
      <c r="UNQ28" s="281"/>
      <c r="UNR28" s="281"/>
      <c r="UNS28" s="281"/>
      <c r="UNT28" s="281"/>
      <c r="UNU28" s="281"/>
      <c r="UNV28" s="281"/>
      <c r="UNW28" s="281"/>
      <c r="UNX28" s="281"/>
      <c r="UNY28" s="281"/>
      <c r="UNZ28" s="281"/>
      <c r="UOA28" s="281"/>
      <c r="UOB28" s="281"/>
      <c r="UOC28" s="281"/>
      <c r="UOD28" s="281"/>
      <c r="UOE28" s="281"/>
      <c r="UOF28" s="281"/>
      <c r="UOG28" s="281"/>
      <c r="UOH28" s="281"/>
      <c r="UOI28" s="281"/>
      <c r="UOJ28" s="281"/>
      <c r="UOK28" s="281"/>
      <c r="UOL28" s="281"/>
      <c r="UOM28" s="281"/>
      <c r="UON28" s="281"/>
      <c r="UOO28" s="281"/>
      <c r="UOP28" s="281"/>
      <c r="UOQ28" s="281"/>
      <c r="UOR28" s="281"/>
      <c r="UOS28" s="281"/>
      <c r="UOT28" s="281"/>
      <c r="UOU28" s="281"/>
      <c r="UOV28" s="281"/>
      <c r="UOW28" s="281"/>
      <c r="UOX28" s="281"/>
      <c r="UOY28" s="281"/>
      <c r="UOZ28" s="281"/>
      <c r="UPA28" s="281"/>
      <c r="UPB28" s="281"/>
      <c r="UPC28" s="281"/>
      <c r="UPD28" s="281"/>
      <c r="UPE28" s="281"/>
      <c r="UPF28" s="281"/>
      <c r="UPG28" s="281"/>
      <c r="UPH28" s="281"/>
      <c r="UPI28" s="281"/>
      <c r="UPJ28" s="281"/>
      <c r="UPK28" s="281"/>
      <c r="UPL28" s="281"/>
      <c r="UPM28" s="281"/>
      <c r="UPN28" s="281"/>
      <c r="UPO28" s="281"/>
      <c r="UPP28" s="281"/>
      <c r="UPQ28" s="281"/>
      <c r="UPR28" s="281"/>
      <c r="UPS28" s="281"/>
      <c r="UPT28" s="281"/>
      <c r="UPU28" s="281"/>
      <c r="UPV28" s="281"/>
      <c r="UPW28" s="281"/>
      <c r="UPX28" s="281"/>
      <c r="UPY28" s="281"/>
      <c r="UPZ28" s="281"/>
      <c r="UQA28" s="281"/>
      <c r="UQB28" s="281"/>
      <c r="UQC28" s="281"/>
      <c r="UQD28" s="281"/>
      <c r="UQE28" s="281"/>
      <c r="UQF28" s="281"/>
      <c r="UQG28" s="281"/>
      <c r="UQH28" s="281"/>
      <c r="UQI28" s="281"/>
      <c r="UQJ28" s="281"/>
      <c r="UQK28" s="281"/>
      <c r="UQL28" s="281"/>
      <c r="UQM28" s="281"/>
      <c r="UQN28" s="281"/>
      <c r="UQO28" s="281"/>
      <c r="UQP28" s="281"/>
      <c r="UQQ28" s="281"/>
      <c r="UQR28" s="281"/>
      <c r="UQS28" s="281"/>
      <c r="UQT28" s="281"/>
      <c r="UQU28" s="281"/>
      <c r="UQV28" s="281"/>
      <c r="UQW28" s="281"/>
      <c r="UQX28" s="281"/>
      <c r="UQY28" s="281"/>
      <c r="UQZ28" s="281"/>
      <c r="URA28" s="281"/>
      <c r="URB28" s="281"/>
      <c r="URC28" s="281"/>
      <c r="URD28" s="281"/>
      <c r="URE28" s="281"/>
      <c r="URF28" s="281"/>
      <c r="URG28" s="281"/>
      <c r="URH28" s="281"/>
      <c r="URI28" s="281"/>
      <c r="URJ28" s="281"/>
      <c r="URK28" s="281"/>
      <c r="URL28" s="281"/>
      <c r="URM28" s="281"/>
      <c r="URN28" s="281"/>
      <c r="URO28" s="281"/>
      <c r="URP28" s="281"/>
      <c r="URQ28" s="281"/>
      <c r="URR28" s="281"/>
      <c r="URS28" s="281"/>
      <c r="URT28" s="281"/>
      <c r="URU28" s="281"/>
      <c r="URV28" s="281"/>
      <c r="URW28" s="281"/>
      <c r="URX28" s="281"/>
      <c r="URY28" s="281"/>
      <c r="URZ28" s="281"/>
      <c r="USA28" s="281"/>
      <c r="USB28" s="281"/>
      <c r="USC28" s="281"/>
      <c r="USD28" s="281"/>
      <c r="USE28" s="281"/>
      <c r="USF28" s="281"/>
      <c r="USG28" s="281"/>
      <c r="USH28" s="281"/>
      <c r="USI28" s="281"/>
      <c r="USJ28" s="281"/>
      <c r="USK28" s="281"/>
      <c r="USL28" s="281"/>
      <c r="USM28" s="281"/>
      <c r="USN28" s="281"/>
      <c r="USO28" s="281"/>
      <c r="USP28" s="281"/>
      <c r="USQ28" s="281"/>
      <c r="USR28" s="281"/>
      <c r="USS28" s="281"/>
      <c r="UST28" s="281"/>
      <c r="USU28" s="281"/>
      <c r="USV28" s="281"/>
      <c r="USW28" s="281"/>
      <c r="USX28" s="281"/>
      <c r="USY28" s="281"/>
      <c r="USZ28" s="281"/>
      <c r="UTA28" s="281"/>
      <c r="UTB28" s="281"/>
      <c r="UTC28" s="281"/>
      <c r="UTD28" s="281"/>
      <c r="UTE28" s="281"/>
      <c r="UTF28" s="281"/>
      <c r="UTG28" s="281"/>
      <c r="UTH28" s="281"/>
      <c r="UTI28" s="281"/>
      <c r="UTJ28" s="281"/>
      <c r="UTK28" s="281"/>
      <c r="UTL28" s="281"/>
      <c r="UTM28" s="281"/>
      <c r="UTN28" s="281"/>
      <c r="UTO28" s="281"/>
      <c r="UTP28" s="281"/>
      <c r="UTQ28" s="281"/>
      <c r="UTR28" s="281"/>
      <c r="UTS28" s="281"/>
      <c r="UTT28" s="281"/>
      <c r="UTU28" s="281"/>
      <c r="UTV28" s="281"/>
      <c r="UTW28" s="281"/>
      <c r="UTX28" s="281"/>
      <c r="UTY28" s="281"/>
      <c r="UTZ28" s="281"/>
      <c r="UUA28" s="281"/>
      <c r="UUB28" s="281"/>
      <c r="UUC28" s="281"/>
      <c r="UUD28" s="281"/>
      <c r="UUE28" s="281"/>
      <c r="UUF28" s="281"/>
      <c r="UUG28" s="281"/>
      <c r="UUH28" s="281"/>
      <c r="UUI28" s="281"/>
      <c r="UUJ28" s="281"/>
      <c r="UUK28" s="281"/>
      <c r="UUL28" s="281"/>
      <c r="UUM28" s="281"/>
      <c r="UUN28" s="281"/>
      <c r="UUO28" s="281"/>
      <c r="UUP28" s="281"/>
      <c r="UUQ28" s="281"/>
      <c r="UUR28" s="281"/>
      <c r="UUS28" s="281"/>
      <c r="UUT28" s="281"/>
      <c r="UUU28" s="281"/>
      <c r="UUV28" s="281"/>
      <c r="UUW28" s="281"/>
      <c r="UUX28" s="281"/>
      <c r="UUY28" s="281"/>
      <c r="UUZ28" s="281"/>
      <c r="UVA28" s="281"/>
      <c r="UVB28" s="281"/>
      <c r="UVC28" s="281"/>
      <c r="UVD28" s="281"/>
      <c r="UVE28" s="281"/>
      <c r="UVF28" s="281"/>
      <c r="UVG28" s="281"/>
      <c r="UVH28" s="281"/>
      <c r="UVI28" s="281"/>
      <c r="UVJ28" s="281"/>
      <c r="UVK28" s="281"/>
      <c r="UVL28" s="281"/>
      <c r="UVM28" s="281"/>
      <c r="UVN28" s="281"/>
      <c r="UVO28" s="281"/>
      <c r="UVP28" s="281"/>
      <c r="UVQ28" s="281"/>
      <c r="UVR28" s="281"/>
      <c r="UVS28" s="281"/>
      <c r="UVT28" s="281"/>
      <c r="UVU28" s="281"/>
      <c r="UVV28" s="281"/>
      <c r="UVW28" s="281"/>
      <c r="UVX28" s="281"/>
      <c r="UVY28" s="281"/>
      <c r="UVZ28" s="281"/>
      <c r="UWA28" s="281"/>
      <c r="UWB28" s="281"/>
      <c r="UWC28" s="281"/>
      <c r="UWD28" s="281"/>
      <c r="UWE28" s="281"/>
      <c r="UWF28" s="281"/>
      <c r="UWG28" s="281"/>
      <c r="UWH28" s="281"/>
      <c r="UWI28" s="281"/>
      <c r="UWJ28" s="281"/>
      <c r="UWK28" s="281"/>
      <c r="UWL28" s="281"/>
      <c r="UWM28" s="281"/>
      <c r="UWN28" s="281"/>
      <c r="UWO28" s="281"/>
      <c r="UWP28" s="281"/>
      <c r="UWQ28" s="281"/>
      <c r="UWR28" s="281"/>
      <c r="UWS28" s="281"/>
      <c r="UWT28" s="281"/>
      <c r="UWU28" s="281"/>
      <c r="UWV28" s="281"/>
      <c r="UWW28" s="281"/>
      <c r="UWX28" s="281"/>
      <c r="UWY28" s="281"/>
      <c r="UWZ28" s="281"/>
      <c r="UXA28" s="281"/>
      <c r="UXB28" s="281"/>
      <c r="UXC28" s="281"/>
      <c r="UXD28" s="281"/>
      <c r="UXE28" s="281"/>
      <c r="UXF28" s="281"/>
      <c r="UXG28" s="281"/>
      <c r="UXH28" s="281"/>
      <c r="UXI28" s="281"/>
      <c r="UXJ28" s="281"/>
      <c r="UXK28" s="281"/>
      <c r="UXL28" s="281"/>
      <c r="UXM28" s="281"/>
      <c r="UXN28" s="281"/>
      <c r="UXO28" s="281"/>
      <c r="UXP28" s="281"/>
      <c r="UXQ28" s="281"/>
      <c r="UXR28" s="281"/>
      <c r="UXS28" s="281"/>
      <c r="UXT28" s="281"/>
      <c r="UXU28" s="281"/>
      <c r="UXV28" s="281"/>
      <c r="UXW28" s="281"/>
      <c r="UXX28" s="281"/>
      <c r="UXY28" s="281"/>
      <c r="UXZ28" s="281"/>
      <c r="UYA28" s="281"/>
      <c r="UYB28" s="281"/>
      <c r="UYC28" s="281"/>
      <c r="UYD28" s="281"/>
      <c r="UYE28" s="281"/>
      <c r="UYF28" s="281"/>
      <c r="UYG28" s="281"/>
      <c r="UYH28" s="281"/>
      <c r="UYI28" s="281"/>
      <c r="UYJ28" s="281"/>
      <c r="UYK28" s="281"/>
      <c r="UYL28" s="281"/>
      <c r="UYM28" s="281"/>
      <c r="UYN28" s="281"/>
      <c r="UYO28" s="281"/>
      <c r="UYP28" s="281"/>
      <c r="UYQ28" s="281"/>
      <c r="UYR28" s="281"/>
      <c r="UYS28" s="281"/>
      <c r="UYT28" s="281"/>
      <c r="UYU28" s="281"/>
      <c r="UYV28" s="281"/>
      <c r="UYW28" s="281"/>
      <c r="UYX28" s="281"/>
      <c r="UYY28" s="281"/>
      <c r="UYZ28" s="281"/>
      <c r="UZA28" s="281"/>
      <c r="UZB28" s="281"/>
      <c r="UZC28" s="281"/>
      <c r="UZD28" s="281"/>
      <c r="UZE28" s="281"/>
      <c r="UZF28" s="281"/>
      <c r="UZG28" s="281"/>
      <c r="UZH28" s="281"/>
      <c r="UZI28" s="281"/>
      <c r="UZJ28" s="281"/>
      <c r="UZK28" s="281"/>
      <c r="UZL28" s="281"/>
      <c r="UZM28" s="281"/>
      <c r="UZN28" s="281"/>
      <c r="UZO28" s="281"/>
      <c r="UZP28" s="281"/>
      <c r="UZQ28" s="281"/>
      <c r="UZR28" s="281"/>
      <c r="UZS28" s="281"/>
      <c r="UZT28" s="281"/>
      <c r="UZU28" s="281"/>
      <c r="UZV28" s="281"/>
      <c r="UZW28" s="281"/>
      <c r="UZX28" s="281"/>
      <c r="UZY28" s="281"/>
      <c r="UZZ28" s="281"/>
      <c r="VAA28" s="281"/>
      <c r="VAB28" s="281"/>
      <c r="VAC28" s="281"/>
      <c r="VAD28" s="281"/>
      <c r="VAE28" s="281"/>
      <c r="VAF28" s="281"/>
      <c r="VAG28" s="281"/>
      <c r="VAH28" s="281"/>
      <c r="VAI28" s="281"/>
      <c r="VAJ28" s="281"/>
      <c r="VAK28" s="281"/>
      <c r="VAL28" s="281"/>
      <c r="VAM28" s="281"/>
      <c r="VAN28" s="281"/>
      <c r="VAO28" s="281"/>
      <c r="VAP28" s="281"/>
      <c r="VAQ28" s="281"/>
      <c r="VAR28" s="281"/>
      <c r="VAS28" s="281"/>
      <c r="VAT28" s="281"/>
      <c r="VAU28" s="281"/>
      <c r="VAV28" s="281"/>
      <c r="VAW28" s="281"/>
      <c r="VAX28" s="281"/>
      <c r="VAY28" s="281"/>
      <c r="VAZ28" s="281"/>
      <c r="VBA28" s="281"/>
      <c r="VBB28" s="281"/>
      <c r="VBC28" s="281"/>
      <c r="VBD28" s="281"/>
      <c r="VBE28" s="281"/>
      <c r="VBF28" s="281"/>
      <c r="VBG28" s="281"/>
      <c r="VBH28" s="281"/>
      <c r="VBI28" s="281"/>
      <c r="VBJ28" s="281"/>
      <c r="VBK28" s="281"/>
      <c r="VBL28" s="281"/>
      <c r="VBM28" s="281"/>
      <c r="VBN28" s="281"/>
      <c r="VBO28" s="281"/>
      <c r="VBP28" s="281"/>
      <c r="VBQ28" s="281"/>
      <c r="VBR28" s="281"/>
      <c r="VBS28" s="281"/>
      <c r="VBT28" s="281"/>
      <c r="VBU28" s="281"/>
      <c r="VBV28" s="281"/>
      <c r="VBW28" s="281"/>
      <c r="VBX28" s="281"/>
      <c r="VBY28" s="281"/>
      <c r="VBZ28" s="281"/>
      <c r="VCA28" s="281"/>
      <c r="VCB28" s="281"/>
      <c r="VCC28" s="281"/>
      <c r="VCD28" s="281"/>
      <c r="VCE28" s="281"/>
      <c r="VCF28" s="281"/>
      <c r="VCG28" s="281"/>
      <c r="VCH28" s="281"/>
      <c r="VCI28" s="281"/>
      <c r="VCJ28" s="281"/>
      <c r="VCK28" s="281"/>
      <c r="VCL28" s="281"/>
      <c r="VCM28" s="281"/>
      <c r="VCN28" s="281"/>
      <c r="VCO28" s="281"/>
      <c r="VCP28" s="281"/>
      <c r="VCQ28" s="281"/>
      <c r="VCR28" s="281"/>
      <c r="VCS28" s="281"/>
      <c r="VCT28" s="281"/>
      <c r="VCU28" s="281"/>
      <c r="VCV28" s="281"/>
      <c r="VCW28" s="281"/>
      <c r="VCX28" s="281"/>
      <c r="VCY28" s="281"/>
      <c r="VCZ28" s="281"/>
      <c r="VDA28" s="281"/>
      <c r="VDB28" s="281"/>
      <c r="VDC28" s="281"/>
      <c r="VDD28" s="281"/>
      <c r="VDE28" s="281"/>
      <c r="VDF28" s="281"/>
      <c r="VDG28" s="281"/>
      <c r="VDH28" s="281"/>
      <c r="VDI28" s="281"/>
      <c r="VDJ28" s="281"/>
      <c r="VDK28" s="281"/>
      <c r="VDL28" s="281"/>
      <c r="VDM28" s="281"/>
      <c r="VDN28" s="281"/>
      <c r="VDO28" s="281"/>
      <c r="VDP28" s="281"/>
      <c r="VDQ28" s="281"/>
      <c r="VDR28" s="281"/>
      <c r="VDS28" s="281"/>
      <c r="VDT28" s="281"/>
      <c r="VDU28" s="281"/>
      <c r="VDV28" s="281"/>
      <c r="VDW28" s="281"/>
      <c r="VDX28" s="281"/>
      <c r="VDY28" s="281"/>
      <c r="VDZ28" s="281"/>
      <c r="VEA28" s="281"/>
      <c r="VEB28" s="281"/>
      <c r="VEC28" s="281"/>
      <c r="VED28" s="281"/>
      <c r="VEE28" s="281"/>
      <c r="VEF28" s="281"/>
      <c r="VEG28" s="281"/>
      <c r="VEH28" s="281"/>
      <c r="VEI28" s="281"/>
      <c r="VEJ28" s="281"/>
      <c r="VEK28" s="281"/>
      <c r="VEL28" s="281"/>
      <c r="VEM28" s="281"/>
      <c r="VEN28" s="281"/>
      <c r="VEO28" s="281"/>
      <c r="VEP28" s="281"/>
      <c r="VEQ28" s="281"/>
      <c r="VER28" s="281"/>
      <c r="VES28" s="281"/>
      <c r="VET28" s="281"/>
      <c r="VEU28" s="281"/>
      <c r="VEV28" s="281"/>
      <c r="VEW28" s="281"/>
      <c r="VEX28" s="281"/>
      <c r="VEY28" s="281"/>
      <c r="VEZ28" s="281"/>
      <c r="VFA28" s="281"/>
      <c r="VFB28" s="281"/>
      <c r="VFC28" s="281"/>
      <c r="VFD28" s="281"/>
      <c r="VFE28" s="281"/>
      <c r="VFF28" s="281"/>
      <c r="VFG28" s="281"/>
      <c r="VFH28" s="281"/>
      <c r="VFI28" s="281"/>
      <c r="VFJ28" s="281"/>
      <c r="VFK28" s="281"/>
      <c r="VFL28" s="281"/>
      <c r="VFM28" s="281"/>
      <c r="VFN28" s="281"/>
      <c r="VFO28" s="281"/>
      <c r="VFP28" s="281"/>
      <c r="VFQ28" s="281"/>
      <c r="VFR28" s="281"/>
      <c r="VFS28" s="281"/>
      <c r="VFT28" s="281"/>
      <c r="VFU28" s="281"/>
      <c r="VFV28" s="281"/>
      <c r="VFW28" s="281"/>
      <c r="VFX28" s="281"/>
      <c r="VFY28" s="281"/>
      <c r="VFZ28" s="281"/>
      <c r="VGA28" s="281"/>
      <c r="VGB28" s="281"/>
      <c r="VGC28" s="281"/>
      <c r="VGD28" s="281"/>
      <c r="VGE28" s="281"/>
      <c r="VGF28" s="281"/>
      <c r="VGG28" s="281"/>
      <c r="VGH28" s="281"/>
      <c r="VGI28" s="281"/>
      <c r="VGJ28" s="281"/>
      <c r="VGK28" s="281"/>
      <c r="VGL28" s="281"/>
      <c r="VGM28" s="281"/>
      <c r="VGN28" s="281"/>
      <c r="VGO28" s="281"/>
      <c r="VGP28" s="281"/>
      <c r="VGQ28" s="281"/>
      <c r="VGR28" s="281"/>
      <c r="VGS28" s="281"/>
      <c r="VGT28" s="281"/>
      <c r="VGU28" s="281"/>
      <c r="VGV28" s="281"/>
      <c r="VGW28" s="281"/>
      <c r="VGX28" s="281"/>
      <c r="VGY28" s="281"/>
      <c r="VGZ28" s="281"/>
      <c r="VHA28" s="281"/>
      <c r="VHB28" s="281"/>
      <c r="VHC28" s="281"/>
      <c r="VHD28" s="281"/>
      <c r="VHE28" s="281"/>
      <c r="VHF28" s="281"/>
      <c r="VHG28" s="281"/>
      <c r="VHH28" s="281"/>
      <c r="VHI28" s="281"/>
      <c r="VHJ28" s="281"/>
      <c r="VHK28" s="281"/>
      <c r="VHL28" s="281"/>
      <c r="VHM28" s="281"/>
      <c r="VHN28" s="281"/>
      <c r="VHO28" s="281"/>
      <c r="VHP28" s="281"/>
      <c r="VHQ28" s="281"/>
      <c r="VHR28" s="281"/>
      <c r="VHS28" s="281"/>
      <c r="VHT28" s="281"/>
      <c r="VHU28" s="281"/>
      <c r="VHV28" s="281"/>
      <c r="VHW28" s="281"/>
      <c r="VHX28" s="281"/>
      <c r="VHY28" s="281"/>
      <c r="VHZ28" s="281"/>
      <c r="VIA28" s="281"/>
      <c r="VIB28" s="281"/>
      <c r="VIC28" s="281"/>
      <c r="VID28" s="281"/>
      <c r="VIE28" s="281"/>
      <c r="VIF28" s="281"/>
      <c r="VIG28" s="281"/>
      <c r="VIH28" s="281"/>
      <c r="VII28" s="281"/>
      <c r="VIJ28" s="281"/>
      <c r="VIK28" s="281"/>
      <c r="VIL28" s="281"/>
      <c r="VIM28" s="281"/>
      <c r="VIN28" s="281"/>
      <c r="VIO28" s="281"/>
      <c r="VIP28" s="281"/>
      <c r="VIQ28" s="281"/>
      <c r="VIR28" s="281"/>
      <c r="VIS28" s="281"/>
      <c r="VIT28" s="281"/>
      <c r="VIU28" s="281"/>
      <c r="VIV28" s="281"/>
      <c r="VIW28" s="281"/>
      <c r="VIX28" s="281"/>
      <c r="VIY28" s="281"/>
      <c r="VIZ28" s="281"/>
      <c r="VJA28" s="281"/>
      <c r="VJB28" s="281"/>
      <c r="VJC28" s="281"/>
      <c r="VJD28" s="281"/>
      <c r="VJE28" s="281"/>
      <c r="VJF28" s="281"/>
      <c r="VJG28" s="281"/>
      <c r="VJH28" s="281"/>
      <c r="VJI28" s="281"/>
      <c r="VJJ28" s="281"/>
      <c r="VJK28" s="281"/>
      <c r="VJL28" s="281"/>
      <c r="VJM28" s="281"/>
      <c r="VJN28" s="281"/>
      <c r="VJO28" s="281"/>
      <c r="VJP28" s="281"/>
      <c r="VJQ28" s="281"/>
      <c r="VJR28" s="281"/>
      <c r="VJS28" s="281"/>
      <c r="VJT28" s="281"/>
      <c r="VJU28" s="281"/>
      <c r="VJV28" s="281"/>
      <c r="VJW28" s="281"/>
      <c r="VJX28" s="281"/>
      <c r="VJY28" s="281"/>
      <c r="VJZ28" s="281"/>
      <c r="VKA28" s="281"/>
      <c r="VKB28" s="281"/>
      <c r="VKC28" s="281"/>
      <c r="VKD28" s="281"/>
      <c r="VKE28" s="281"/>
      <c r="VKF28" s="281"/>
      <c r="VKG28" s="281"/>
      <c r="VKH28" s="281"/>
      <c r="VKI28" s="281"/>
      <c r="VKJ28" s="281"/>
      <c r="VKK28" s="281"/>
      <c r="VKL28" s="281"/>
      <c r="VKM28" s="281"/>
      <c r="VKN28" s="281"/>
      <c r="VKO28" s="281"/>
      <c r="VKP28" s="281"/>
      <c r="VKQ28" s="281"/>
      <c r="VKR28" s="281"/>
      <c r="VKS28" s="281"/>
      <c r="VKT28" s="281"/>
      <c r="VKU28" s="281"/>
      <c r="VKV28" s="281"/>
      <c r="VKW28" s="281"/>
      <c r="VKX28" s="281"/>
      <c r="VKY28" s="281"/>
      <c r="VKZ28" s="281"/>
      <c r="VLA28" s="281"/>
      <c r="VLB28" s="281"/>
      <c r="VLC28" s="281"/>
      <c r="VLD28" s="281"/>
      <c r="VLE28" s="281"/>
      <c r="VLF28" s="281"/>
      <c r="VLG28" s="281"/>
      <c r="VLH28" s="281"/>
      <c r="VLI28" s="281"/>
      <c r="VLJ28" s="281"/>
      <c r="VLK28" s="281"/>
      <c r="VLL28" s="281"/>
      <c r="VLM28" s="281"/>
      <c r="VLN28" s="281"/>
      <c r="VLO28" s="281"/>
      <c r="VLP28" s="281"/>
      <c r="VLQ28" s="281"/>
      <c r="VLR28" s="281"/>
      <c r="VLS28" s="281"/>
      <c r="VLT28" s="281"/>
      <c r="VLU28" s="281"/>
      <c r="VLV28" s="281"/>
      <c r="VLW28" s="281"/>
      <c r="VLX28" s="281"/>
      <c r="VLY28" s="281"/>
      <c r="VLZ28" s="281"/>
      <c r="VMA28" s="281"/>
      <c r="VMB28" s="281"/>
      <c r="VMC28" s="281"/>
      <c r="VMD28" s="281"/>
      <c r="VME28" s="281"/>
      <c r="VMF28" s="281"/>
      <c r="VMG28" s="281"/>
      <c r="VMH28" s="281"/>
      <c r="VMI28" s="281"/>
      <c r="VMJ28" s="281"/>
      <c r="VMK28" s="281"/>
      <c r="VML28" s="281"/>
      <c r="VMM28" s="281"/>
      <c r="VMN28" s="281"/>
      <c r="VMO28" s="281"/>
      <c r="VMP28" s="281"/>
      <c r="VMQ28" s="281"/>
      <c r="VMR28" s="281"/>
      <c r="VMS28" s="281"/>
      <c r="VMT28" s="281"/>
      <c r="VMU28" s="281"/>
      <c r="VMV28" s="281"/>
      <c r="VMW28" s="281"/>
      <c r="VMX28" s="281"/>
      <c r="VMY28" s="281"/>
      <c r="VMZ28" s="281"/>
      <c r="VNA28" s="281"/>
      <c r="VNB28" s="281"/>
      <c r="VNC28" s="281"/>
      <c r="VND28" s="281"/>
      <c r="VNE28" s="281"/>
      <c r="VNF28" s="281"/>
      <c r="VNG28" s="281"/>
      <c r="VNH28" s="281"/>
      <c r="VNI28" s="281"/>
      <c r="VNJ28" s="281"/>
      <c r="VNK28" s="281"/>
      <c r="VNL28" s="281"/>
      <c r="VNM28" s="281"/>
      <c r="VNN28" s="281"/>
      <c r="VNO28" s="281"/>
      <c r="VNP28" s="281"/>
      <c r="VNQ28" s="281"/>
      <c r="VNR28" s="281"/>
      <c r="VNS28" s="281"/>
      <c r="VNT28" s="281"/>
      <c r="VNU28" s="281"/>
      <c r="VNV28" s="281"/>
      <c r="VNW28" s="281"/>
      <c r="VNX28" s="281"/>
      <c r="VNY28" s="281"/>
      <c r="VNZ28" s="281"/>
      <c r="VOA28" s="281"/>
      <c r="VOB28" s="281"/>
      <c r="VOC28" s="281"/>
      <c r="VOD28" s="281"/>
      <c r="VOE28" s="281"/>
      <c r="VOF28" s="281"/>
      <c r="VOG28" s="281"/>
      <c r="VOH28" s="281"/>
      <c r="VOI28" s="281"/>
      <c r="VOJ28" s="281"/>
      <c r="VOK28" s="281"/>
      <c r="VOL28" s="281"/>
      <c r="VOM28" s="281"/>
      <c r="VON28" s="281"/>
      <c r="VOO28" s="281"/>
      <c r="VOP28" s="281"/>
      <c r="VOQ28" s="281"/>
      <c r="VOR28" s="281"/>
      <c r="VOS28" s="281"/>
      <c r="VOT28" s="281"/>
      <c r="VOU28" s="281"/>
      <c r="VOV28" s="281"/>
      <c r="VOW28" s="281"/>
      <c r="VOX28" s="281"/>
      <c r="VOY28" s="281"/>
      <c r="VOZ28" s="281"/>
      <c r="VPA28" s="281"/>
      <c r="VPB28" s="281"/>
      <c r="VPC28" s="281"/>
      <c r="VPD28" s="281"/>
      <c r="VPE28" s="281"/>
      <c r="VPF28" s="281"/>
      <c r="VPG28" s="281"/>
      <c r="VPH28" s="281"/>
      <c r="VPI28" s="281"/>
      <c r="VPJ28" s="281"/>
      <c r="VPK28" s="281"/>
      <c r="VPL28" s="281"/>
      <c r="VPM28" s="281"/>
      <c r="VPN28" s="281"/>
      <c r="VPO28" s="281"/>
      <c r="VPP28" s="281"/>
      <c r="VPQ28" s="281"/>
      <c r="VPR28" s="281"/>
      <c r="VPS28" s="281"/>
      <c r="VPT28" s="281"/>
      <c r="VPU28" s="281"/>
      <c r="VPV28" s="281"/>
      <c r="VPW28" s="281"/>
      <c r="VPX28" s="281"/>
      <c r="VPY28" s="281"/>
      <c r="VPZ28" s="281"/>
      <c r="VQA28" s="281"/>
      <c r="VQB28" s="281"/>
      <c r="VQC28" s="281"/>
      <c r="VQD28" s="281"/>
      <c r="VQE28" s="281"/>
      <c r="VQF28" s="281"/>
      <c r="VQG28" s="281"/>
      <c r="VQH28" s="281"/>
      <c r="VQI28" s="281"/>
      <c r="VQJ28" s="281"/>
      <c r="VQK28" s="281"/>
      <c r="VQL28" s="281"/>
      <c r="VQM28" s="281"/>
      <c r="VQN28" s="281"/>
      <c r="VQO28" s="281"/>
      <c r="VQP28" s="281"/>
      <c r="VQQ28" s="281"/>
      <c r="VQR28" s="281"/>
      <c r="VQS28" s="281"/>
      <c r="VQT28" s="281"/>
      <c r="VQU28" s="281"/>
      <c r="VQV28" s="281"/>
      <c r="VQW28" s="281"/>
      <c r="VQX28" s="281"/>
      <c r="VQY28" s="281"/>
      <c r="VQZ28" s="281"/>
      <c r="VRA28" s="281"/>
      <c r="VRB28" s="281"/>
      <c r="VRC28" s="281"/>
      <c r="VRD28" s="281"/>
      <c r="VRE28" s="281"/>
      <c r="VRF28" s="281"/>
      <c r="VRG28" s="281"/>
      <c r="VRH28" s="281"/>
      <c r="VRI28" s="281"/>
      <c r="VRJ28" s="281"/>
      <c r="VRK28" s="281"/>
      <c r="VRL28" s="281"/>
      <c r="VRM28" s="281"/>
      <c r="VRN28" s="281"/>
      <c r="VRO28" s="281"/>
      <c r="VRP28" s="281"/>
      <c r="VRQ28" s="281"/>
      <c r="VRR28" s="281"/>
      <c r="VRS28" s="281"/>
      <c r="VRT28" s="281"/>
      <c r="VRU28" s="281"/>
      <c r="VRV28" s="281"/>
      <c r="VRW28" s="281"/>
      <c r="VRX28" s="281"/>
      <c r="VRY28" s="281"/>
      <c r="VRZ28" s="281"/>
      <c r="VSA28" s="281"/>
      <c r="VSB28" s="281"/>
      <c r="VSC28" s="281"/>
      <c r="VSD28" s="281"/>
      <c r="VSE28" s="281"/>
      <c r="VSF28" s="281"/>
      <c r="VSG28" s="281"/>
      <c r="VSH28" s="281"/>
      <c r="VSI28" s="281"/>
      <c r="VSJ28" s="281"/>
      <c r="VSK28" s="281"/>
      <c r="VSL28" s="281"/>
      <c r="VSM28" s="281"/>
      <c r="VSN28" s="281"/>
      <c r="VSO28" s="281"/>
      <c r="VSP28" s="281"/>
      <c r="VSQ28" s="281"/>
      <c r="VSR28" s="281"/>
      <c r="VSS28" s="281"/>
      <c r="VST28" s="281"/>
      <c r="VSU28" s="281"/>
      <c r="VSV28" s="281"/>
      <c r="VSW28" s="281"/>
      <c r="VSX28" s="281"/>
      <c r="VSY28" s="281"/>
      <c r="VSZ28" s="281"/>
      <c r="VTA28" s="281"/>
      <c r="VTB28" s="281"/>
      <c r="VTC28" s="281"/>
      <c r="VTD28" s="281"/>
      <c r="VTE28" s="281"/>
      <c r="VTF28" s="281"/>
      <c r="VTG28" s="281"/>
      <c r="VTH28" s="281"/>
      <c r="VTI28" s="281"/>
      <c r="VTJ28" s="281"/>
      <c r="VTK28" s="281"/>
      <c r="VTL28" s="281"/>
      <c r="VTM28" s="281"/>
      <c r="VTN28" s="281"/>
      <c r="VTO28" s="281"/>
      <c r="VTP28" s="281"/>
      <c r="VTQ28" s="281"/>
      <c r="VTR28" s="281"/>
      <c r="VTS28" s="281"/>
      <c r="VTT28" s="281"/>
      <c r="VTU28" s="281"/>
      <c r="VTV28" s="281"/>
      <c r="VTW28" s="281"/>
      <c r="VTX28" s="281"/>
      <c r="VTY28" s="281"/>
      <c r="VTZ28" s="281"/>
      <c r="VUA28" s="281"/>
      <c r="VUB28" s="281"/>
      <c r="VUC28" s="281"/>
      <c r="VUD28" s="281"/>
      <c r="VUE28" s="281"/>
      <c r="VUF28" s="281"/>
      <c r="VUG28" s="281"/>
      <c r="VUH28" s="281"/>
      <c r="VUI28" s="281"/>
      <c r="VUJ28" s="281"/>
      <c r="VUK28" s="281"/>
      <c r="VUL28" s="281"/>
      <c r="VUM28" s="281"/>
      <c r="VUN28" s="281"/>
      <c r="VUO28" s="281"/>
      <c r="VUP28" s="281"/>
      <c r="VUQ28" s="281"/>
      <c r="VUR28" s="281"/>
      <c r="VUS28" s="281"/>
      <c r="VUT28" s="281"/>
      <c r="VUU28" s="281"/>
      <c r="VUV28" s="281"/>
      <c r="VUW28" s="281"/>
      <c r="VUX28" s="281"/>
      <c r="VUY28" s="281"/>
      <c r="VUZ28" s="281"/>
      <c r="VVA28" s="281"/>
      <c r="VVB28" s="281"/>
      <c r="VVC28" s="281"/>
      <c r="VVD28" s="281"/>
      <c r="VVE28" s="281"/>
      <c r="VVF28" s="281"/>
      <c r="VVG28" s="281"/>
      <c r="VVH28" s="281"/>
      <c r="VVI28" s="281"/>
      <c r="VVJ28" s="281"/>
      <c r="VVK28" s="281"/>
      <c r="VVL28" s="281"/>
      <c r="VVM28" s="281"/>
      <c r="VVN28" s="281"/>
      <c r="VVO28" s="281"/>
      <c r="VVP28" s="281"/>
      <c r="VVQ28" s="281"/>
      <c r="VVR28" s="281"/>
      <c r="VVS28" s="281"/>
      <c r="VVT28" s="281"/>
      <c r="VVU28" s="281"/>
      <c r="VVV28" s="281"/>
      <c r="VVW28" s="281"/>
      <c r="VVX28" s="281"/>
      <c r="VVY28" s="281"/>
      <c r="VVZ28" s="281"/>
      <c r="VWA28" s="281"/>
      <c r="VWB28" s="281"/>
      <c r="VWC28" s="281"/>
      <c r="VWD28" s="281"/>
      <c r="VWE28" s="281"/>
      <c r="VWF28" s="281"/>
      <c r="VWG28" s="281"/>
      <c r="VWH28" s="281"/>
      <c r="VWI28" s="281"/>
      <c r="VWJ28" s="281"/>
      <c r="VWK28" s="281"/>
      <c r="VWL28" s="281"/>
      <c r="VWM28" s="281"/>
      <c r="VWN28" s="281"/>
      <c r="VWO28" s="281"/>
      <c r="VWP28" s="281"/>
      <c r="VWQ28" s="281"/>
      <c r="VWR28" s="281"/>
      <c r="VWS28" s="281"/>
      <c r="VWT28" s="281"/>
      <c r="VWU28" s="281"/>
      <c r="VWV28" s="281"/>
      <c r="VWW28" s="281"/>
      <c r="VWX28" s="281"/>
      <c r="VWY28" s="281"/>
      <c r="VWZ28" s="281"/>
      <c r="VXA28" s="281"/>
      <c r="VXB28" s="281"/>
      <c r="VXC28" s="281"/>
      <c r="VXD28" s="281"/>
      <c r="VXE28" s="281"/>
      <c r="VXF28" s="281"/>
      <c r="VXG28" s="281"/>
      <c r="VXH28" s="281"/>
      <c r="VXI28" s="281"/>
      <c r="VXJ28" s="281"/>
      <c r="VXK28" s="281"/>
      <c r="VXL28" s="281"/>
      <c r="VXM28" s="281"/>
      <c r="VXN28" s="281"/>
      <c r="VXO28" s="281"/>
      <c r="VXP28" s="281"/>
      <c r="VXQ28" s="281"/>
      <c r="VXR28" s="281"/>
      <c r="VXS28" s="281"/>
      <c r="VXT28" s="281"/>
      <c r="VXU28" s="281"/>
      <c r="VXV28" s="281"/>
      <c r="VXW28" s="281"/>
      <c r="VXX28" s="281"/>
      <c r="VXY28" s="281"/>
      <c r="VXZ28" s="281"/>
      <c r="VYA28" s="281"/>
      <c r="VYB28" s="281"/>
      <c r="VYC28" s="281"/>
      <c r="VYD28" s="281"/>
      <c r="VYE28" s="281"/>
      <c r="VYF28" s="281"/>
      <c r="VYG28" s="281"/>
      <c r="VYH28" s="281"/>
      <c r="VYI28" s="281"/>
      <c r="VYJ28" s="281"/>
      <c r="VYK28" s="281"/>
      <c r="VYL28" s="281"/>
      <c r="VYM28" s="281"/>
      <c r="VYN28" s="281"/>
      <c r="VYO28" s="281"/>
      <c r="VYP28" s="281"/>
      <c r="VYQ28" s="281"/>
      <c r="VYR28" s="281"/>
      <c r="VYS28" s="281"/>
      <c r="VYT28" s="281"/>
      <c r="VYU28" s="281"/>
      <c r="VYV28" s="281"/>
      <c r="VYW28" s="281"/>
      <c r="VYX28" s="281"/>
      <c r="VYY28" s="281"/>
      <c r="VYZ28" s="281"/>
      <c r="VZA28" s="281"/>
      <c r="VZB28" s="281"/>
      <c r="VZC28" s="281"/>
      <c r="VZD28" s="281"/>
      <c r="VZE28" s="281"/>
      <c r="VZF28" s="281"/>
      <c r="VZG28" s="281"/>
      <c r="VZH28" s="281"/>
      <c r="VZI28" s="281"/>
      <c r="VZJ28" s="281"/>
      <c r="VZK28" s="281"/>
      <c r="VZL28" s="281"/>
      <c r="VZM28" s="281"/>
      <c r="VZN28" s="281"/>
      <c r="VZO28" s="281"/>
      <c r="VZP28" s="281"/>
      <c r="VZQ28" s="281"/>
      <c r="VZR28" s="281"/>
      <c r="VZS28" s="281"/>
      <c r="VZT28" s="281"/>
      <c r="VZU28" s="281"/>
      <c r="VZV28" s="281"/>
      <c r="VZW28" s="281"/>
      <c r="VZX28" s="281"/>
      <c r="VZY28" s="281"/>
      <c r="VZZ28" s="281"/>
      <c r="WAA28" s="281"/>
      <c r="WAB28" s="281"/>
      <c r="WAC28" s="281"/>
      <c r="WAD28" s="281"/>
      <c r="WAE28" s="281"/>
      <c r="WAF28" s="281"/>
      <c r="WAG28" s="281"/>
      <c r="WAH28" s="281"/>
      <c r="WAI28" s="281"/>
      <c r="WAJ28" s="281"/>
      <c r="WAK28" s="281"/>
      <c r="WAL28" s="281"/>
      <c r="WAM28" s="281"/>
      <c r="WAN28" s="281"/>
      <c r="WAO28" s="281"/>
      <c r="WAP28" s="281"/>
      <c r="WAQ28" s="281"/>
      <c r="WAR28" s="281"/>
      <c r="WAS28" s="281"/>
      <c r="WAT28" s="281"/>
      <c r="WAU28" s="281"/>
      <c r="WAV28" s="281"/>
      <c r="WAW28" s="281"/>
      <c r="WAX28" s="281"/>
      <c r="WAY28" s="281"/>
      <c r="WAZ28" s="281"/>
      <c r="WBA28" s="281"/>
      <c r="WBB28" s="281"/>
      <c r="WBC28" s="281"/>
      <c r="WBD28" s="281"/>
      <c r="WBE28" s="281"/>
      <c r="WBF28" s="281"/>
      <c r="WBG28" s="281"/>
      <c r="WBH28" s="281"/>
      <c r="WBI28" s="281"/>
      <c r="WBJ28" s="281"/>
      <c r="WBK28" s="281"/>
      <c r="WBL28" s="281"/>
      <c r="WBM28" s="281"/>
      <c r="WBN28" s="281"/>
      <c r="WBO28" s="281"/>
      <c r="WBP28" s="281"/>
      <c r="WBQ28" s="281"/>
      <c r="WBR28" s="281"/>
      <c r="WBS28" s="281"/>
      <c r="WBT28" s="281"/>
      <c r="WBU28" s="281"/>
      <c r="WBV28" s="281"/>
      <c r="WBW28" s="281"/>
      <c r="WBX28" s="281"/>
      <c r="WBY28" s="281"/>
      <c r="WBZ28" s="281"/>
      <c r="WCA28" s="281"/>
      <c r="WCB28" s="281"/>
      <c r="WCC28" s="281"/>
      <c r="WCD28" s="281"/>
      <c r="WCE28" s="281"/>
      <c r="WCF28" s="281"/>
      <c r="WCG28" s="281"/>
      <c r="WCH28" s="281"/>
      <c r="WCI28" s="281"/>
      <c r="WCJ28" s="281"/>
      <c r="WCK28" s="281"/>
      <c r="WCL28" s="281"/>
      <c r="WCM28" s="281"/>
      <c r="WCN28" s="281"/>
      <c r="WCO28" s="281"/>
      <c r="WCP28" s="281"/>
      <c r="WCQ28" s="281"/>
      <c r="WCR28" s="281"/>
      <c r="WCS28" s="281"/>
      <c r="WCT28" s="281"/>
      <c r="WCU28" s="281"/>
      <c r="WCV28" s="281"/>
      <c r="WCW28" s="281"/>
      <c r="WCX28" s="281"/>
      <c r="WCY28" s="281"/>
      <c r="WCZ28" s="281"/>
      <c r="WDA28" s="281"/>
      <c r="WDB28" s="281"/>
      <c r="WDC28" s="281"/>
      <c r="WDD28" s="281"/>
      <c r="WDE28" s="281"/>
      <c r="WDF28" s="281"/>
      <c r="WDG28" s="281"/>
      <c r="WDH28" s="281"/>
      <c r="WDI28" s="281"/>
      <c r="WDJ28" s="281"/>
      <c r="WDK28" s="281"/>
      <c r="WDL28" s="281"/>
      <c r="WDM28" s="281"/>
      <c r="WDN28" s="281"/>
      <c r="WDO28" s="281"/>
      <c r="WDP28" s="281"/>
      <c r="WDQ28" s="281"/>
      <c r="WDR28" s="281"/>
      <c r="WDS28" s="281"/>
      <c r="WDT28" s="281"/>
      <c r="WDU28" s="281"/>
      <c r="WDV28" s="281"/>
      <c r="WDW28" s="281"/>
      <c r="WDX28" s="281"/>
      <c r="WDY28" s="281"/>
      <c r="WDZ28" s="281"/>
      <c r="WEA28" s="281"/>
      <c r="WEB28" s="281"/>
      <c r="WEC28" s="281"/>
      <c r="WED28" s="281"/>
      <c r="WEE28" s="281"/>
      <c r="WEF28" s="281"/>
      <c r="WEG28" s="281"/>
      <c r="WEH28" s="281"/>
      <c r="WEI28" s="281"/>
      <c r="WEJ28" s="281"/>
      <c r="WEK28" s="281"/>
      <c r="WEL28" s="281"/>
      <c r="WEM28" s="281"/>
      <c r="WEN28" s="281"/>
      <c r="WEO28" s="281"/>
      <c r="WEP28" s="281"/>
      <c r="WEQ28" s="281"/>
      <c r="WER28" s="281"/>
      <c r="WES28" s="281"/>
      <c r="WET28" s="281"/>
      <c r="WEU28" s="281"/>
      <c r="WEV28" s="281"/>
      <c r="WEW28" s="281"/>
      <c r="WEX28" s="281"/>
      <c r="WEY28" s="281"/>
      <c r="WEZ28" s="281"/>
      <c r="WFA28" s="281"/>
      <c r="WFB28" s="281"/>
      <c r="WFC28" s="281"/>
      <c r="WFD28" s="281"/>
      <c r="WFE28" s="281"/>
      <c r="WFF28" s="281"/>
      <c r="WFG28" s="281"/>
      <c r="WFH28" s="281"/>
      <c r="WFI28" s="281"/>
      <c r="WFJ28" s="281"/>
      <c r="WFK28" s="281"/>
      <c r="WFL28" s="281"/>
      <c r="WFM28" s="281"/>
      <c r="WFN28" s="281"/>
      <c r="WFO28" s="281"/>
      <c r="WFP28" s="281"/>
      <c r="WFQ28" s="281"/>
      <c r="WFR28" s="281"/>
      <c r="WFS28" s="281"/>
      <c r="WFT28" s="281"/>
      <c r="WFU28" s="281"/>
      <c r="WFV28" s="281"/>
      <c r="WFW28" s="281"/>
      <c r="WFX28" s="281"/>
      <c r="WFY28" s="281"/>
      <c r="WFZ28" s="281"/>
      <c r="WGA28" s="281"/>
      <c r="WGB28" s="281"/>
      <c r="WGC28" s="281"/>
      <c r="WGD28" s="281"/>
      <c r="WGE28" s="281"/>
      <c r="WGF28" s="281"/>
      <c r="WGG28" s="281"/>
      <c r="WGH28" s="281"/>
      <c r="WGI28" s="281"/>
      <c r="WGJ28" s="281"/>
      <c r="WGK28" s="281"/>
      <c r="WGL28" s="281"/>
      <c r="WGM28" s="281"/>
      <c r="WGN28" s="281"/>
      <c r="WGO28" s="281"/>
      <c r="WGP28" s="281"/>
      <c r="WGQ28" s="281"/>
      <c r="WGR28" s="281"/>
      <c r="WGS28" s="281"/>
      <c r="WGT28" s="281"/>
      <c r="WGU28" s="281"/>
      <c r="WGV28" s="281"/>
      <c r="WGW28" s="281"/>
      <c r="WGX28" s="281"/>
      <c r="WGY28" s="281"/>
      <c r="WGZ28" s="281"/>
      <c r="WHA28" s="281"/>
      <c r="WHB28" s="281"/>
      <c r="WHC28" s="281"/>
      <c r="WHD28" s="281"/>
      <c r="WHE28" s="281"/>
      <c r="WHF28" s="281"/>
      <c r="WHG28" s="281"/>
      <c r="WHH28" s="281"/>
      <c r="WHI28" s="281"/>
      <c r="WHJ28" s="281"/>
      <c r="WHK28" s="281"/>
      <c r="WHL28" s="281"/>
      <c r="WHM28" s="281"/>
      <c r="WHN28" s="281"/>
      <c r="WHO28" s="281"/>
      <c r="WHP28" s="281"/>
      <c r="WHQ28" s="281"/>
      <c r="WHR28" s="281"/>
      <c r="WHS28" s="281"/>
      <c r="WHT28" s="281"/>
      <c r="WHU28" s="281"/>
      <c r="WHV28" s="281"/>
      <c r="WHW28" s="281"/>
      <c r="WHX28" s="281"/>
      <c r="WHY28" s="281"/>
      <c r="WHZ28" s="281"/>
      <c r="WIA28" s="281"/>
      <c r="WIB28" s="281"/>
      <c r="WIC28" s="281"/>
      <c r="WID28" s="281"/>
      <c r="WIE28" s="281"/>
      <c r="WIF28" s="281"/>
      <c r="WIG28" s="281"/>
      <c r="WIH28" s="281"/>
      <c r="WII28" s="281"/>
      <c r="WIJ28" s="281"/>
      <c r="WIK28" s="281"/>
      <c r="WIL28" s="281"/>
      <c r="WIM28" s="281"/>
      <c r="WIN28" s="281"/>
      <c r="WIO28" s="281"/>
      <c r="WIP28" s="281"/>
      <c r="WIQ28" s="281"/>
      <c r="WIR28" s="281"/>
      <c r="WIS28" s="281"/>
      <c r="WIT28" s="281"/>
      <c r="WIU28" s="281"/>
      <c r="WIV28" s="281"/>
      <c r="WIW28" s="281"/>
      <c r="WIX28" s="281"/>
      <c r="WIY28" s="281"/>
      <c r="WIZ28" s="281"/>
      <c r="WJA28" s="281"/>
      <c r="WJB28" s="281"/>
      <c r="WJC28" s="281"/>
      <c r="WJD28" s="281"/>
      <c r="WJE28" s="281"/>
      <c r="WJF28" s="281"/>
      <c r="WJG28" s="281"/>
      <c r="WJH28" s="281"/>
      <c r="WJI28" s="281"/>
      <c r="WJJ28" s="281"/>
      <c r="WJK28" s="281"/>
      <c r="WJL28" s="281"/>
      <c r="WJM28" s="281"/>
      <c r="WJN28" s="281"/>
      <c r="WJO28" s="281"/>
      <c r="WJP28" s="281"/>
      <c r="WJQ28" s="281"/>
      <c r="WJR28" s="281"/>
      <c r="WJS28" s="281"/>
      <c r="WJT28" s="281"/>
      <c r="WJU28" s="281"/>
      <c r="WJV28" s="281"/>
      <c r="WJW28" s="281"/>
      <c r="WJX28" s="281"/>
      <c r="WJY28" s="281"/>
      <c r="WJZ28" s="281"/>
      <c r="WKA28" s="281"/>
      <c r="WKB28" s="281"/>
      <c r="WKC28" s="281"/>
      <c r="WKD28" s="281"/>
      <c r="WKE28" s="281"/>
      <c r="WKF28" s="281"/>
      <c r="WKG28" s="281"/>
      <c r="WKH28" s="281"/>
      <c r="WKI28" s="281"/>
      <c r="WKJ28" s="281"/>
      <c r="WKK28" s="281"/>
      <c r="WKL28" s="281"/>
      <c r="WKM28" s="281"/>
      <c r="WKN28" s="281"/>
      <c r="WKO28" s="281"/>
      <c r="WKP28" s="281"/>
      <c r="WKQ28" s="281"/>
      <c r="WKR28" s="281"/>
      <c r="WKS28" s="281"/>
      <c r="WKT28" s="281"/>
      <c r="WKU28" s="281"/>
      <c r="WKV28" s="281"/>
      <c r="WKW28" s="281"/>
      <c r="WKX28" s="281"/>
      <c r="WKY28" s="281"/>
      <c r="WKZ28" s="281"/>
      <c r="WLA28" s="281"/>
      <c r="WLB28" s="281"/>
      <c r="WLC28" s="281"/>
      <c r="WLD28" s="281"/>
      <c r="WLE28" s="281"/>
      <c r="WLF28" s="281"/>
      <c r="WLG28" s="281"/>
      <c r="WLH28" s="281"/>
      <c r="WLI28" s="281"/>
      <c r="WLJ28" s="281"/>
      <c r="WLK28" s="281"/>
      <c r="WLL28" s="281"/>
      <c r="WLM28" s="281"/>
      <c r="WLN28" s="281"/>
      <c r="WLO28" s="281"/>
      <c r="WLP28" s="281"/>
      <c r="WLQ28" s="281"/>
      <c r="WLR28" s="281"/>
      <c r="WLS28" s="281"/>
      <c r="WLT28" s="281"/>
      <c r="WLU28" s="281"/>
      <c r="WLV28" s="281"/>
      <c r="WLW28" s="281"/>
      <c r="WLX28" s="281"/>
      <c r="WLY28" s="281"/>
      <c r="WLZ28" s="281"/>
      <c r="WMA28" s="281"/>
      <c r="WMB28" s="281"/>
      <c r="WMC28" s="281"/>
      <c r="WMD28" s="281"/>
      <c r="WME28" s="281"/>
      <c r="WMF28" s="281"/>
      <c r="WMG28" s="281"/>
      <c r="WMH28" s="281"/>
      <c r="WMI28" s="281"/>
      <c r="WMJ28" s="281"/>
      <c r="WMK28" s="281"/>
      <c r="WML28" s="281"/>
      <c r="WMM28" s="281"/>
      <c r="WMN28" s="281"/>
      <c r="WMO28" s="281"/>
      <c r="WMP28" s="281"/>
      <c r="WMQ28" s="281"/>
      <c r="WMR28" s="281"/>
      <c r="WMS28" s="281"/>
      <c r="WMT28" s="281"/>
      <c r="WMU28" s="281"/>
      <c r="WMV28" s="281"/>
      <c r="WMW28" s="281"/>
      <c r="WMX28" s="281"/>
      <c r="WMY28" s="281"/>
      <c r="WMZ28" s="281"/>
      <c r="WNA28" s="281"/>
      <c r="WNB28" s="281"/>
      <c r="WNC28" s="281"/>
      <c r="WND28" s="281"/>
      <c r="WNE28" s="281"/>
      <c r="WNF28" s="281"/>
      <c r="WNG28" s="281"/>
      <c r="WNH28" s="281"/>
      <c r="WNI28" s="281"/>
      <c r="WNJ28" s="281"/>
      <c r="WNK28" s="281"/>
      <c r="WNL28" s="281"/>
      <c r="WNM28" s="281"/>
      <c r="WNN28" s="281"/>
      <c r="WNO28" s="281"/>
      <c r="WNP28" s="281"/>
      <c r="WNQ28" s="281"/>
      <c r="WNR28" s="281"/>
      <c r="WNS28" s="281"/>
      <c r="WNT28" s="281"/>
      <c r="WNU28" s="281"/>
      <c r="WNV28" s="281"/>
      <c r="WNW28" s="281"/>
      <c r="WNX28" s="281"/>
      <c r="WNY28" s="281"/>
      <c r="WNZ28" s="281"/>
      <c r="WOA28" s="281"/>
      <c r="WOB28" s="281"/>
      <c r="WOC28" s="281"/>
      <c r="WOD28" s="281"/>
      <c r="WOE28" s="281"/>
      <c r="WOF28" s="281"/>
      <c r="WOG28" s="281"/>
      <c r="WOH28" s="281"/>
      <c r="WOI28" s="281"/>
      <c r="WOJ28" s="281"/>
      <c r="WOK28" s="281"/>
      <c r="WOL28" s="281"/>
      <c r="WOM28" s="281"/>
      <c r="WON28" s="281"/>
      <c r="WOO28" s="281"/>
      <c r="WOP28" s="281"/>
      <c r="WOQ28" s="281"/>
      <c r="WOR28" s="281"/>
      <c r="WOS28" s="281"/>
      <c r="WOT28" s="281"/>
      <c r="WOU28" s="281"/>
      <c r="WOV28" s="281"/>
      <c r="WOW28" s="281"/>
      <c r="WOX28" s="281"/>
      <c r="WOY28" s="281"/>
      <c r="WOZ28" s="281"/>
      <c r="WPA28" s="281"/>
      <c r="WPB28" s="281"/>
      <c r="WPC28" s="281"/>
      <c r="WPD28" s="281"/>
      <c r="WPE28" s="281"/>
      <c r="WPF28" s="281"/>
      <c r="WPG28" s="281"/>
      <c r="WPH28" s="281"/>
      <c r="WPI28" s="281"/>
      <c r="WPJ28" s="281"/>
      <c r="WPK28" s="281"/>
      <c r="WPL28" s="281"/>
      <c r="WPM28" s="281"/>
      <c r="WPN28" s="281"/>
      <c r="WPO28" s="281"/>
      <c r="WPP28" s="281"/>
      <c r="WPQ28" s="281"/>
      <c r="WPR28" s="281"/>
      <c r="WPS28" s="281"/>
      <c r="WPT28" s="281"/>
      <c r="WPU28" s="281"/>
      <c r="WPV28" s="281"/>
      <c r="WPW28" s="281"/>
      <c r="WPX28" s="281"/>
      <c r="WPY28" s="281"/>
      <c r="WPZ28" s="281"/>
      <c r="WQA28" s="281"/>
      <c r="WQB28" s="281"/>
      <c r="WQC28" s="281"/>
      <c r="WQD28" s="281"/>
      <c r="WQE28" s="281"/>
      <c r="WQF28" s="281"/>
      <c r="WQG28" s="281"/>
      <c r="WQH28" s="281"/>
      <c r="WQI28" s="281"/>
      <c r="WQJ28" s="281"/>
      <c r="WQK28" s="281"/>
      <c r="WQL28" s="281"/>
      <c r="WQM28" s="281"/>
      <c r="WQN28" s="281"/>
      <c r="WQO28" s="281"/>
      <c r="WQP28" s="281"/>
      <c r="WQQ28" s="281"/>
      <c r="WQR28" s="281"/>
      <c r="WQS28" s="281"/>
      <c r="WQT28" s="281"/>
      <c r="WQU28" s="281"/>
      <c r="WQV28" s="281"/>
      <c r="WQW28" s="281"/>
      <c r="WQX28" s="281"/>
      <c r="WQY28" s="281"/>
      <c r="WQZ28" s="281"/>
      <c r="WRA28" s="281"/>
      <c r="WRB28" s="281"/>
      <c r="WRC28" s="281"/>
      <c r="WRD28" s="281"/>
      <c r="WRE28" s="281"/>
      <c r="WRF28" s="281"/>
      <c r="WRG28" s="281"/>
      <c r="WRH28" s="281"/>
      <c r="WRI28" s="281"/>
      <c r="WRJ28" s="281"/>
      <c r="WRK28" s="281"/>
      <c r="WRL28" s="281"/>
      <c r="WRM28" s="281"/>
      <c r="WRN28" s="281"/>
      <c r="WRO28" s="281"/>
      <c r="WRP28" s="281"/>
      <c r="WRQ28" s="281"/>
      <c r="WRR28" s="281"/>
      <c r="WRS28" s="281"/>
      <c r="WRT28" s="281"/>
      <c r="WRU28" s="281"/>
      <c r="WRV28" s="281"/>
      <c r="WRW28" s="281"/>
      <c r="WRX28" s="281"/>
      <c r="WRY28" s="281"/>
      <c r="WRZ28" s="281"/>
      <c r="WSA28" s="281"/>
      <c r="WSB28" s="281"/>
      <c r="WSC28" s="281"/>
      <c r="WSD28" s="281"/>
      <c r="WSE28" s="281"/>
      <c r="WSF28" s="281"/>
      <c r="WSG28" s="281"/>
      <c r="WSH28" s="281"/>
      <c r="WSI28" s="281"/>
      <c r="WSJ28" s="281"/>
      <c r="WSK28" s="281"/>
      <c r="WSL28" s="281"/>
      <c r="WSM28" s="281"/>
      <c r="WSN28" s="281"/>
      <c r="WSO28" s="281"/>
      <c r="WSP28" s="281"/>
      <c r="WSQ28" s="281"/>
      <c r="WSR28" s="281"/>
      <c r="WSS28" s="281"/>
      <c r="WST28" s="281"/>
      <c r="WSU28" s="281"/>
      <c r="WSV28" s="281"/>
      <c r="WSW28" s="281"/>
      <c r="WSX28" s="281"/>
      <c r="WSY28" s="281"/>
      <c r="WSZ28" s="281"/>
      <c r="WTA28" s="281"/>
      <c r="WTB28" s="281"/>
      <c r="WTC28" s="281"/>
      <c r="WTD28" s="281"/>
      <c r="WTE28" s="281"/>
      <c r="WTF28" s="281"/>
      <c r="WTG28" s="281"/>
      <c r="WTH28" s="281"/>
      <c r="WTI28" s="281"/>
      <c r="WTJ28" s="281"/>
      <c r="WTK28" s="281"/>
      <c r="WTL28" s="281"/>
      <c r="WTM28" s="281"/>
      <c r="WTN28" s="281"/>
      <c r="WTO28" s="281"/>
      <c r="WTP28" s="281"/>
      <c r="WTQ28" s="281"/>
      <c r="WTR28" s="281"/>
      <c r="WTS28" s="281"/>
      <c r="WTT28" s="281"/>
      <c r="WTU28" s="281"/>
      <c r="WTV28" s="281"/>
      <c r="WTW28" s="281"/>
      <c r="WTX28" s="281"/>
      <c r="WTY28" s="281"/>
      <c r="WTZ28" s="281"/>
      <c r="WUA28" s="281"/>
      <c r="WUB28" s="281"/>
      <c r="WUC28" s="281"/>
      <c r="WUD28" s="281"/>
      <c r="WUE28" s="281"/>
      <c r="WUF28" s="281"/>
      <c r="WUG28" s="281"/>
      <c r="WUH28" s="281"/>
      <c r="WUI28" s="281"/>
      <c r="WUJ28" s="281"/>
      <c r="WUK28" s="281"/>
      <c r="WUL28" s="281"/>
      <c r="WUM28" s="281"/>
      <c r="WUN28" s="281"/>
      <c r="WUO28" s="281"/>
      <c r="WUP28" s="281"/>
      <c r="WUQ28" s="281"/>
      <c r="WUR28" s="281"/>
      <c r="WUS28" s="281"/>
      <c r="WUT28" s="281"/>
      <c r="WUU28" s="281"/>
      <c r="WUV28" s="281"/>
      <c r="WUW28" s="281"/>
      <c r="WUX28" s="281"/>
      <c r="WUY28" s="281"/>
      <c r="WUZ28" s="281"/>
      <c r="WVA28" s="281"/>
      <c r="WVB28" s="281"/>
      <c r="WVC28" s="281"/>
      <c r="WVD28" s="281"/>
      <c r="WVE28" s="281"/>
      <c r="WVF28" s="281"/>
      <c r="WVG28" s="281"/>
      <c r="WVH28" s="281"/>
      <c r="WVI28" s="281"/>
      <c r="WVJ28" s="281"/>
      <c r="WVK28" s="281"/>
      <c r="WVL28" s="281"/>
      <c r="WVM28" s="281"/>
      <c r="WVN28" s="281"/>
      <c r="WVO28" s="281"/>
      <c r="WVP28" s="281"/>
      <c r="WVQ28" s="281"/>
      <c r="WVR28" s="281"/>
      <c r="WVS28" s="281"/>
      <c r="WVT28" s="281"/>
      <c r="WVU28" s="281"/>
      <c r="WVV28" s="281"/>
      <c r="WVW28" s="281"/>
      <c r="WVX28" s="281"/>
      <c r="WVY28" s="281"/>
      <c r="WVZ28" s="281"/>
      <c r="WWA28" s="281"/>
      <c r="WWB28" s="281"/>
      <c r="WWC28" s="281"/>
      <c r="WWD28" s="281"/>
      <c r="WWE28" s="281"/>
      <c r="WWF28" s="281"/>
      <c r="WWG28" s="281"/>
      <c r="WWH28" s="281"/>
      <c r="WWI28" s="281"/>
      <c r="WWJ28" s="281"/>
      <c r="WWK28" s="281"/>
      <c r="WWL28" s="281"/>
      <c r="WWM28" s="281"/>
      <c r="WWN28" s="281"/>
      <c r="WWO28" s="281"/>
      <c r="WWP28" s="281"/>
      <c r="WWQ28" s="281"/>
      <c r="WWR28" s="281"/>
      <c r="WWS28" s="281"/>
      <c r="WWT28" s="281"/>
      <c r="WWU28" s="281"/>
      <c r="WWV28" s="281"/>
      <c r="WWW28" s="281"/>
      <c r="WWX28" s="281"/>
      <c r="WWY28" s="281"/>
      <c r="WWZ28" s="281"/>
      <c r="WXA28" s="281"/>
      <c r="WXB28" s="281"/>
      <c r="WXC28" s="281"/>
      <c r="WXD28" s="281"/>
      <c r="WXE28" s="281"/>
      <c r="WXF28" s="281"/>
      <c r="WXG28" s="281"/>
      <c r="WXH28" s="281"/>
      <c r="WXI28" s="281"/>
      <c r="WXJ28" s="281"/>
      <c r="WXK28" s="281"/>
      <c r="WXL28" s="281"/>
      <c r="WXM28" s="281"/>
      <c r="WXN28" s="281"/>
      <c r="WXO28" s="281"/>
      <c r="WXP28" s="281"/>
      <c r="WXQ28" s="281"/>
      <c r="WXR28" s="281"/>
      <c r="WXS28" s="281"/>
      <c r="WXT28" s="281"/>
      <c r="WXU28" s="281"/>
      <c r="WXV28" s="281"/>
      <c r="WXW28" s="281"/>
      <c r="WXX28" s="281"/>
      <c r="WXY28" s="281"/>
      <c r="WXZ28" s="281"/>
      <c r="WYA28" s="281"/>
      <c r="WYB28" s="281"/>
      <c r="WYC28" s="281"/>
      <c r="WYD28" s="281"/>
      <c r="WYE28" s="281"/>
      <c r="WYF28" s="281"/>
      <c r="WYG28" s="281"/>
      <c r="WYH28" s="281"/>
      <c r="WYI28" s="281"/>
      <c r="WYJ28" s="281"/>
      <c r="WYK28" s="281"/>
      <c r="WYL28" s="281"/>
      <c r="WYM28" s="281"/>
      <c r="WYN28" s="281"/>
      <c r="WYO28" s="281"/>
      <c r="WYP28" s="281"/>
      <c r="WYQ28" s="281"/>
      <c r="WYR28" s="281"/>
      <c r="WYS28" s="281"/>
      <c r="WYT28" s="281"/>
      <c r="WYU28" s="281"/>
      <c r="WYV28" s="281"/>
      <c r="WYW28" s="281"/>
      <c r="WYX28" s="281"/>
      <c r="WYY28" s="281"/>
      <c r="WYZ28" s="281"/>
      <c r="WZA28" s="281"/>
      <c r="WZB28" s="281"/>
      <c r="WZC28" s="281"/>
      <c r="WZD28" s="281"/>
      <c r="WZE28" s="281"/>
      <c r="WZF28" s="281"/>
      <c r="WZG28" s="281"/>
      <c r="WZH28" s="281"/>
      <c r="WZI28" s="281"/>
      <c r="WZJ28" s="281"/>
      <c r="WZK28" s="281"/>
      <c r="WZL28" s="281"/>
      <c r="WZM28" s="281"/>
      <c r="WZN28" s="281"/>
      <c r="WZO28" s="281"/>
      <c r="WZP28" s="281"/>
      <c r="WZQ28" s="281"/>
      <c r="WZR28" s="281"/>
      <c r="WZS28" s="281"/>
      <c r="WZT28" s="281"/>
      <c r="WZU28" s="281"/>
      <c r="WZV28" s="281"/>
      <c r="WZW28" s="281"/>
      <c r="WZX28" s="281"/>
      <c r="WZY28" s="281"/>
      <c r="WZZ28" s="281"/>
      <c r="XAA28" s="281"/>
      <c r="XAB28" s="281"/>
      <c r="XAC28" s="281"/>
      <c r="XAD28" s="281"/>
      <c r="XAE28" s="281"/>
      <c r="XAF28" s="281"/>
      <c r="XAG28" s="281"/>
      <c r="XAH28" s="281"/>
      <c r="XAI28" s="281"/>
      <c r="XAJ28" s="281"/>
      <c r="XAK28" s="281"/>
      <c r="XAL28" s="281"/>
      <c r="XAM28" s="281"/>
      <c r="XAN28" s="281"/>
      <c r="XAO28" s="281"/>
      <c r="XAP28" s="281"/>
      <c r="XAQ28" s="281"/>
      <c r="XAR28" s="281"/>
      <c r="XAS28" s="281"/>
      <c r="XAT28" s="281"/>
      <c r="XAU28" s="281"/>
      <c r="XAV28" s="281"/>
      <c r="XAW28" s="281"/>
      <c r="XAX28" s="281"/>
      <c r="XAY28" s="281"/>
      <c r="XAZ28" s="281"/>
      <c r="XBA28" s="281"/>
      <c r="XBB28" s="281"/>
      <c r="XBC28" s="281"/>
      <c r="XBD28" s="281"/>
      <c r="XBE28" s="281"/>
      <c r="XBF28" s="281"/>
      <c r="XBG28" s="281"/>
      <c r="XBH28" s="281"/>
      <c r="XBI28" s="281"/>
      <c r="XBJ28" s="281"/>
      <c r="XBK28" s="281"/>
      <c r="XBL28" s="281"/>
      <c r="XBM28" s="281"/>
      <c r="XBN28" s="281"/>
      <c r="XBO28" s="281"/>
      <c r="XBP28" s="281"/>
      <c r="XBQ28" s="281"/>
      <c r="XBR28" s="281"/>
      <c r="XBS28" s="281"/>
      <c r="XBT28" s="281"/>
      <c r="XBU28" s="281"/>
      <c r="XBV28" s="281"/>
      <c r="XBW28" s="281"/>
      <c r="XBX28" s="281"/>
      <c r="XBY28" s="281"/>
      <c r="XBZ28" s="281"/>
      <c r="XCA28" s="281"/>
      <c r="XCB28" s="281"/>
      <c r="XCC28" s="281"/>
      <c r="XCD28" s="281"/>
      <c r="XCE28" s="281"/>
      <c r="XCF28" s="281"/>
      <c r="XCG28" s="281"/>
      <c r="XCH28" s="281"/>
      <c r="XCI28" s="281"/>
      <c r="XCJ28" s="281"/>
      <c r="XCK28" s="281"/>
      <c r="XCL28" s="281"/>
      <c r="XCM28" s="281"/>
      <c r="XCN28" s="281"/>
      <c r="XCO28" s="281"/>
      <c r="XCP28" s="281"/>
      <c r="XCQ28" s="281"/>
      <c r="XCR28" s="281"/>
      <c r="XCS28" s="281"/>
      <c r="XCT28" s="281"/>
      <c r="XCU28" s="281"/>
      <c r="XCV28" s="281"/>
      <c r="XCW28" s="281"/>
      <c r="XCX28" s="281"/>
      <c r="XCY28" s="281"/>
      <c r="XCZ28" s="281"/>
      <c r="XDA28" s="281"/>
      <c r="XDB28" s="281"/>
      <c r="XDC28" s="281"/>
      <c r="XDD28" s="281"/>
      <c r="XDE28" s="281"/>
      <c r="XDF28" s="281"/>
      <c r="XDG28" s="281"/>
      <c r="XDH28" s="281"/>
      <c r="XDI28" s="281"/>
      <c r="XDJ28" s="281"/>
      <c r="XDK28" s="281"/>
      <c r="XDL28" s="281"/>
      <c r="XDM28" s="281"/>
      <c r="XDN28" s="281"/>
      <c r="XDO28" s="281"/>
      <c r="XDP28" s="281"/>
      <c r="XDQ28" s="281"/>
      <c r="XDR28" s="281"/>
      <c r="XDS28" s="281"/>
      <c r="XDT28" s="281"/>
      <c r="XDU28" s="281"/>
      <c r="XDV28" s="281"/>
      <c r="XDW28" s="281"/>
      <c r="XDX28" s="281"/>
      <c r="XDY28" s="281"/>
      <c r="XDZ28" s="281"/>
      <c r="XEA28" s="281"/>
      <c r="XEB28" s="281"/>
      <c r="XEC28" s="281"/>
      <c r="XED28" s="281"/>
      <c r="XEE28" s="281"/>
      <c r="XEF28" s="281"/>
      <c r="XEG28" s="281"/>
      <c r="XEH28" s="281"/>
      <c r="XEI28" s="281"/>
      <c r="XEJ28" s="281"/>
      <c r="XEK28" s="281"/>
      <c r="XEL28" s="281"/>
      <c r="XEM28" s="281"/>
      <c r="XEN28" s="281"/>
      <c r="XEO28" s="281"/>
      <c r="XEP28" s="281"/>
      <c r="XEQ28" s="281"/>
      <c r="XER28" s="281"/>
      <c r="XES28" s="281"/>
      <c r="XET28" s="281"/>
      <c r="XEU28" s="281"/>
      <c r="XEV28" s="281"/>
      <c r="XEW28" s="281"/>
      <c r="XEX28" s="281"/>
      <c r="XEY28" s="281"/>
      <c r="XEZ28" s="281"/>
      <c r="XFA28" s="281"/>
      <c r="XFB28" s="281"/>
      <c r="XFC28" s="281"/>
      <c r="XFD28" s="281"/>
    </row>
    <row r="29" spans="2:16384">
      <c r="B29" s="274" t="s">
        <v>38</v>
      </c>
      <c r="C29" s="274" t="s">
        <v>40</v>
      </c>
      <c r="D29" s="274" t="s">
        <v>26</v>
      </c>
      <c r="E29" s="276" t="s">
        <v>41</v>
      </c>
      <c r="F29" s="7" t="s">
        <v>42</v>
      </c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>
        <v>12.5</v>
      </c>
      <c r="AF29" s="9">
        <v>12.5</v>
      </c>
      <c r="AG29" s="9">
        <v>12.5</v>
      </c>
      <c r="AH29" s="9">
        <v>12.5</v>
      </c>
      <c r="AI29" s="9">
        <v>12.5</v>
      </c>
      <c r="AJ29" s="9">
        <v>12.5</v>
      </c>
      <c r="AK29" s="9">
        <v>12.5</v>
      </c>
      <c r="AL29" s="9">
        <v>12.5</v>
      </c>
      <c r="AM29" s="9">
        <v>12.5</v>
      </c>
      <c r="AN29" s="9">
        <v>12.5</v>
      </c>
      <c r="AO29" s="9">
        <v>12.5</v>
      </c>
      <c r="AP29" s="9">
        <v>12.5</v>
      </c>
    </row>
    <row r="30" spans="2:16384">
      <c r="B30" s="274" t="s">
        <v>43</v>
      </c>
      <c r="C30" s="274" t="s">
        <v>40</v>
      </c>
      <c r="D30" s="274" t="s">
        <v>33</v>
      </c>
      <c r="E30" s="276" t="s">
        <v>41</v>
      </c>
      <c r="F30" s="7" t="s">
        <v>42</v>
      </c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>
        <v>13.125</v>
      </c>
      <c r="AF30" s="9">
        <v>13.125</v>
      </c>
      <c r="AG30" s="9">
        <v>13.125</v>
      </c>
      <c r="AH30" s="9">
        <v>13.125</v>
      </c>
      <c r="AI30" s="9">
        <v>13.125</v>
      </c>
      <c r="AJ30" s="9">
        <v>13.125</v>
      </c>
      <c r="AK30" s="9">
        <v>13.125</v>
      </c>
      <c r="AL30" s="9">
        <v>13.125</v>
      </c>
      <c r="AM30" s="9">
        <v>13.125</v>
      </c>
      <c r="AN30" s="9">
        <v>13.125</v>
      </c>
      <c r="AO30" s="9">
        <v>13.125</v>
      </c>
      <c r="AP30" s="9">
        <v>13.125</v>
      </c>
    </row>
    <row r="31" spans="2:16384">
      <c r="B31" s="274" t="s">
        <v>44</v>
      </c>
      <c r="C31" s="274" t="s">
        <v>40</v>
      </c>
      <c r="D31" s="274" t="s">
        <v>26</v>
      </c>
      <c r="E31" s="276" t="s">
        <v>45</v>
      </c>
      <c r="F31" s="7" t="s">
        <v>46</v>
      </c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10">
        <v>15</v>
      </c>
      <c r="T31" s="10">
        <v>15</v>
      </c>
      <c r="U31" s="10">
        <v>15</v>
      </c>
      <c r="V31" s="10">
        <v>15</v>
      </c>
      <c r="W31" s="10">
        <v>15</v>
      </c>
      <c r="X31" s="10">
        <v>15</v>
      </c>
      <c r="Y31" s="10">
        <v>15</v>
      </c>
      <c r="Z31" s="10">
        <v>15</v>
      </c>
      <c r="AA31" s="10">
        <v>15</v>
      </c>
      <c r="AB31" s="10">
        <v>15</v>
      </c>
      <c r="AC31" s="10">
        <v>15</v>
      </c>
      <c r="AD31" s="10">
        <v>15</v>
      </c>
      <c r="AE31" s="10">
        <v>15</v>
      </c>
      <c r="AF31" s="10">
        <v>15</v>
      </c>
      <c r="AG31" s="10">
        <v>15</v>
      </c>
      <c r="AH31" s="10">
        <v>15</v>
      </c>
      <c r="AI31" s="10">
        <v>15</v>
      </c>
      <c r="AJ31" s="10">
        <v>15</v>
      </c>
      <c r="AK31" s="10">
        <v>15</v>
      </c>
      <c r="AL31" s="10">
        <v>15</v>
      </c>
      <c r="AM31" s="10">
        <v>15</v>
      </c>
      <c r="AN31" s="10">
        <v>15</v>
      </c>
      <c r="AO31" s="10">
        <v>15</v>
      </c>
      <c r="AP31" s="10">
        <v>15</v>
      </c>
    </row>
    <row r="32" spans="2:16384">
      <c r="B32" s="274"/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</row>
    <row r="33" spans="2:42">
      <c r="B33" s="274"/>
      <c r="C33" s="274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  <c r="AM33" s="274"/>
      <c r="AN33" s="274"/>
      <c r="AO33" s="274"/>
      <c r="AP33" s="274"/>
    </row>
    <row r="34" spans="2:42">
      <c r="B34" s="280" t="s">
        <v>49</v>
      </c>
      <c r="C34" s="280"/>
      <c r="D34" s="280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4"/>
      <c r="AL34" s="274"/>
      <c r="AM34" s="274"/>
      <c r="AN34" s="274"/>
      <c r="AO34" s="274"/>
      <c r="AP34" s="274"/>
    </row>
    <row r="35" spans="2:42">
      <c r="B35" s="279" t="s">
        <v>15</v>
      </c>
      <c r="C35" s="279"/>
      <c r="D35" s="279"/>
      <c r="E35" s="278"/>
      <c r="F35" s="278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</row>
    <row r="36" spans="2:42">
      <c r="B36" s="278" t="s">
        <v>20</v>
      </c>
      <c r="C36" s="278"/>
      <c r="D36" s="278"/>
      <c r="E36" s="278" t="s">
        <v>23</v>
      </c>
      <c r="F36" s="278" t="s">
        <v>24</v>
      </c>
      <c r="G36" s="277">
        <v>43101</v>
      </c>
      <c r="H36" s="277">
        <v>43132</v>
      </c>
      <c r="I36" s="277">
        <v>43160</v>
      </c>
      <c r="J36" s="277">
        <v>43191</v>
      </c>
      <c r="K36" s="277">
        <v>43221</v>
      </c>
      <c r="L36" s="277">
        <v>43252</v>
      </c>
      <c r="M36" s="277">
        <v>43282</v>
      </c>
      <c r="N36" s="277">
        <v>43313</v>
      </c>
      <c r="O36" s="277">
        <v>43344</v>
      </c>
      <c r="P36" s="277">
        <v>43374</v>
      </c>
      <c r="Q36" s="277">
        <v>43405</v>
      </c>
      <c r="R36" s="277">
        <v>43435</v>
      </c>
      <c r="S36" s="277">
        <v>43466</v>
      </c>
      <c r="T36" s="277">
        <v>43497</v>
      </c>
      <c r="U36" s="277">
        <v>43525</v>
      </c>
      <c r="V36" s="277">
        <v>43556</v>
      </c>
      <c r="W36" s="277">
        <v>43586</v>
      </c>
      <c r="X36" s="277">
        <v>43617</v>
      </c>
      <c r="Y36" s="277">
        <v>43647</v>
      </c>
      <c r="Z36" s="277">
        <v>43678</v>
      </c>
      <c r="AA36" s="277">
        <v>43709</v>
      </c>
      <c r="AB36" s="277">
        <v>43739</v>
      </c>
      <c r="AC36" s="277">
        <v>43770</v>
      </c>
      <c r="AD36" s="277">
        <v>43800</v>
      </c>
      <c r="AE36" s="277">
        <v>43831</v>
      </c>
      <c r="AF36" s="277">
        <v>43862</v>
      </c>
      <c r="AG36" s="277">
        <v>43891</v>
      </c>
      <c r="AH36" s="277">
        <v>43922</v>
      </c>
      <c r="AI36" s="277">
        <v>43952</v>
      </c>
      <c r="AJ36" s="277">
        <v>43983</v>
      </c>
      <c r="AK36" s="277">
        <v>44013</v>
      </c>
      <c r="AL36" s="277">
        <v>44044</v>
      </c>
      <c r="AM36" s="277">
        <v>44075</v>
      </c>
      <c r="AN36" s="277">
        <v>44105</v>
      </c>
      <c r="AO36" s="277">
        <v>44136</v>
      </c>
      <c r="AP36" s="277">
        <v>44166</v>
      </c>
    </row>
    <row r="37" spans="2:42">
      <c r="B37" s="274" t="s">
        <v>25</v>
      </c>
      <c r="C37" s="274" t="s">
        <v>15</v>
      </c>
      <c r="D37" s="274" t="s">
        <v>26</v>
      </c>
      <c r="E37" s="276" t="s">
        <v>27</v>
      </c>
      <c r="F37" s="276" t="s">
        <v>28</v>
      </c>
      <c r="G37" s="275">
        <f t="shared" ref="G37:AP37" si="10">G21*G5/1000</f>
        <v>2.8898999999999995</v>
      </c>
      <c r="H37" s="275">
        <f t="shared" si="10"/>
        <v>3.1940999999999997</v>
      </c>
      <c r="I37" s="275">
        <f t="shared" si="10"/>
        <v>3.8024999999999993</v>
      </c>
      <c r="J37" s="275">
        <f t="shared" si="10"/>
        <v>2.8898999999999995</v>
      </c>
      <c r="K37" s="275">
        <f t="shared" si="10"/>
        <v>3.8024999999999993</v>
      </c>
      <c r="L37" s="275">
        <f t="shared" si="10"/>
        <v>3.8024999999999993</v>
      </c>
      <c r="M37" s="275">
        <f t="shared" si="10"/>
        <v>2.4335999999999998</v>
      </c>
      <c r="N37" s="275">
        <f t="shared" si="10"/>
        <v>2.4335999999999998</v>
      </c>
      <c r="O37" s="275">
        <f t="shared" si="10"/>
        <v>2.4335999999999998</v>
      </c>
      <c r="P37" s="275">
        <f t="shared" si="10"/>
        <v>2.7377999999999996</v>
      </c>
      <c r="Q37" s="275">
        <f t="shared" si="10"/>
        <v>3.8024999999999993</v>
      </c>
      <c r="R37" s="275">
        <f t="shared" si="10"/>
        <v>3.8024999999999993</v>
      </c>
      <c r="S37" s="275">
        <f t="shared" si="10"/>
        <v>5.7633333333333328</v>
      </c>
      <c r="T37" s="275">
        <f t="shared" si="10"/>
        <v>5.7633333333333328</v>
      </c>
      <c r="U37" s="275">
        <f t="shared" si="10"/>
        <v>5.7633333333333328</v>
      </c>
      <c r="V37" s="275">
        <f t="shared" si="10"/>
        <v>5.7633333333333328</v>
      </c>
      <c r="W37" s="275">
        <f t="shared" si="10"/>
        <v>5.7633333333333328</v>
      </c>
      <c r="X37" s="275">
        <f t="shared" si="10"/>
        <v>5.7633333333333328</v>
      </c>
      <c r="Y37" s="275">
        <f t="shared" si="10"/>
        <v>5.7633333333333328</v>
      </c>
      <c r="Z37" s="275">
        <f t="shared" si="10"/>
        <v>5.7633333333333328</v>
      </c>
      <c r="AA37" s="275">
        <f t="shared" si="10"/>
        <v>5.7633333333333328</v>
      </c>
      <c r="AB37" s="275">
        <f t="shared" si="10"/>
        <v>5.7633333333333328</v>
      </c>
      <c r="AC37" s="275">
        <f t="shared" si="10"/>
        <v>5.7633333333333328</v>
      </c>
      <c r="AD37" s="275">
        <f t="shared" si="10"/>
        <v>5.7633333333333328</v>
      </c>
      <c r="AE37" s="275">
        <f t="shared" si="10"/>
        <v>8.1670833333333324</v>
      </c>
      <c r="AF37" s="275">
        <f t="shared" si="10"/>
        <v>8.1670833333333324</v>
      </c>
      <c r="AG37" s="275">
        <f t="shared" si="10"/>
        <v>8.1670833333333324</v>
      </c>
      <c r="AH37" s="275">
        <f t="shared" si="10"/>
        <v>8.1670833333333324</v>
      </c>
      <c r="AI37" s="275">
        <f t="shared" si="10"/>
        <v>8.1670833333333324</v>
      </c>
      <c r="AJ37" s="275">
        <f t="shared" si="10"/>
        <v>8.1670833333333324</v>
      </c>
      <c r="AK37" s="275">
        <f t="shared" si="10"/>
        <v>8.1670833333333324</v>
      </c>
      <c r="AL37" s="275">
        <f t="shared" si="10"/>
        <v>8.1670833333333324</v>
      </c>
      <c r="AM37" s="275">
        <f t="shared" si="10"/>
        <v>8.1670833333333324</v>
      </c>
      <c r="AN37" s="275">
        <f t="shared" si="10"/>
        <v>8.1670833333333324</v>
      </c>
      <c r="AO37" s="275">
        <f t="shared" si="10"/>
        <v>8.1670833333333324</v>
      </c>
      <c r="AP37" s="275">
        <f t="shared" si="10"/>
        <v>8.1670833333333324</v>
      </c>
    </row>
    <row r="38" spans="2:42">
      <c r="B38" s="274" t="s">
        <v>29</v>
      </c>
      <c r="C38" s="274" t="s">
        <v>15</v>
      </c>
      <c r="D38" s="274" t="s">
        <v>26</v>
      </c>
      <c r="E38" s="276" t="s">
        <v>30</v>
      </c>
      <c r="F38" s="276" t="s">
        <v>31</v>
      </c>
      <c r="G38" s="275">
        <f t="shared" ref="G38:AP38" si="11">G22*G6/1000</f>
        <v>16.653333333333332</v>
      </c>
      <c r="H38" s="275">
        <f t="shared" si="11"/>
        <v>16.653333333333332</v>
      </c>
      <c r="I38" s="275">
        <f t="shared" si="11"/>
        <v>16.653333333333332</v>
      </c>
      <c r="J38" s="275">
        <f t="shared" si="11"/>
        <v>16.653333333333332</v>
      </c>
      <c r="K38" s="275">
        <f t="shared" si="11"/>
        <v>16.653333333333332</v>
      </c>
      <c r="L38" s="275">
        <f t="shared" si="11"/>
        <v>16.653333333333332</v>
      </c>
      <c r="M38" s="275">
        <f t="shared" si="11"/>
        <v>16.653333333333332</v>
      </c>
      <c r="N38" s="275">
        <f t="shared" si="11"/>
        <v>16.653333333333332</v>
      </c>
      <c r="O38" s="275">
        <f t="shared" si="11"/>
        <v>16.653333333333332</v>
      </c>
      <c r="P38" s="275">
        <f t="shared" si="11"/>
        <v>16.653333333333332</v>
      </c>
      <c r="Q38" s="275">
        <f t="shared" si="11"/>
        <v>16.653333333333332</v>
      </c>
      <c r="R38" s="275">
        <f t="shared" si="11"/>
        <v>16.653333333333332</v>
      </c>
      <c r="S38" s="275">
        <f t="shared" si="11"/>
        <v>22.958333333333332</v>
      </c>
      <c r="T38" s="275">
        <f t="shared" si="11"/>
        <v>22.958333333333332</v>
      </c>
      <c r="U38" s="275">
        <f t="shared" si="11"/>
        <v>22.958333333333332</v>
      </c>
      <c r="V38" s="275">
        <f t="shared" si="11"/>
        <v>22.958333333333332</v>
      </c>
      <c r="W38" s="275">
        <f t="shared" si="11"/>
        <v>22.958333333333332</v>
      </c>
      <c r="X38" s="275">
        <f t="shared" si="11"/>
        <v>22.958333333333332</v>
      </c>
      <c r="Y38" s="275">
        <f t="shared" si="11"/>
        <v>22.958333333333332</v>
      </c>
      <c r="Z38" s="275">
        <f t="shared" si="11"/>
        <v>22.958333333333332</v>
      </c>
      <c r="AA38" s="275">
        <f t="shared" si="11"/>
        <v>22.958333333333332</v>
      </c>
      <c r="AB38" s="275">
        <f t="shared" si="11"/>
        <v>22.958333333333332</v>
      </c>
      <c r="AC38" s="275">
        <f t="shared" si="11"/>
        <v>22.958333333333332</v>
      </c>
      <c r="AD38" s="275">
        <f t="shared" si="11"/>
        <v>22.958333333333332</v>
      </c>
      <c r="AE38" s="275">
        <f t="shared" si="11"/>
        <v>18.729166666666668</v>
      </c>
      <c r="AF38" s="275">
        <f t="shared" si="11"/>
        <v>18.729166666666668</v>
      </c>
      <c r="AG38" s="275">
        <f t="shared" si="11"/>
        <v>18.729166666666668</v>
      </c>
      <c r="AH38" s="275">
        <f t="shared" si="11"/>
        <v>18.729166666666668</v>
      </c>
      <c r="AI38" s="275">
        <f t="shared" si="11"/>
        <v>18.729166666666668</v>
      </c>
      <c r="AJ38" s="275">
        <f t="shared" si="11"/>
        <v>18.729166666666668</v>
      </c>
      <c r="AK38" s="275">
        <f t="shared" si="11"/>
        <v>18.729166666666668</v>
      </c>
      <c r="AL38" s="275">
        <f t="shared" si="11"/>
        <v>18.729166666666668</v>
      </c>
      <c r="AM38" s="275">
        <f t="shared" si="11"/>
        <v>18.729166666666668</v>
      </c>
      <c r="AN38" s="275">
        <f t="shared" si="11"/>
        <v>18.729166666666668</v>
      </c>
      <c r="AO38" s="275">
        <f t="shared" si="11"/>
        <v>18.729166666666668</v>
      </c>
      <c r="AP38" s="275">
        <f t="shared" si="11"/>
        <v>18.729166666666668</v>
      </c>
    </row>
    <row r="39" spans="2:42">
      <c r="B39" s="274" t="s">
        <v>32</v>
      </c>
      <c r="C39" s="274" t="s">
        <v>15</v>
      </c>
      <c r="D39" s="274" t="s">
        <v>33</v>
      </c>
      <c r="E39" s="276" t="s">
        <v>30</v>
      </c>
      <c r="F39" s="276" t="s">
        <v>31</v>
      </c>
      <c r="G39" s="275">
        <f t="shared" ref="G39:AP39" si="12">G23*G7/1000</f>
        <v>0</v>
      </c>
      <c r="H39" s="275">
        <f t="shared" si="12"/>
        <v>0</v>
      </c>
      <c r="I39" s="275">
        <f t="shared" si="12"/>
        <v>0</v>
      </c>
      <c r="J39" s="275">
        <f t="shared" si="12"/>
        <v>0</v>
      </c>
      <c r="K39" s="275">
        <f t="shared" si="12"/>
        <v>0</v>
      </c>
      <c r="L39" s="275">
        <f t="shared" si="12"/>
        <v>0</v>
      </c>
      <c r="M39" s="275">
        <f t="shared" si="12"/>
        <v>0</v>
      </c>
      <c r="N39" s="275">
        <f t="shared" si="12"/>
        <v>0</v>
      </c>
      <c r="O39" s="275">
        <f t="shared" si="12"/>
        <v>0</v>
      </c>
      <c r="P39" s="275">
        <f t="shared" si="12"/>
        <v>0</v>
      </c>
      <c r="Q39" s="275">
        <f t="shared" si="12"/>
        <v>0</v>
      </c>
      <c r="R39" s="275">
        <f t="shared" si="12"/>
        <v>0</v>
      </c>
      <c r="S39" s="275">
        <f t="shared" si="12"/>
        <v>0</v>
      </c>
      <c r="T39" s="275">
        <f t="shared" si="12"/>
        <v>0</v>
      </c>
      <c r="U39" s="275">
        <f t="shared" si="12"/>
        <v>0</v>
      </c>
      <c r="V39" s="275">
        <f t="shared" si="12"/>
        <v>0</v>
      </c>
      <c r="W39" s="275">
        <f t="shared" si="12"/>
        <v>0</v>
      </c>
      <c r="X39" s="275">
        <f t="shared" si="12"/>
        <v>0</v>
      </c>
      <c r="Y39" s="275">
        <f t="shared" si="12"/>
        <v>0</v>
      </c>
      <c r="Z39" s="275">
        <f t="shared" si="12"/>
        <v>0</v>
      </c>
      <c r="AA39" s="275">
        <f t="shared" si="12"/>
        <v>0</v>
      </c>
      <c r="AB39" s="275">
        <f t="shared" si="12"/>
        <v>0</v>
      </c>
      <c r="AC39" s="275">
        <f t="shared" si="12"/>
        <v>0</v>
      </c>
      <c r="AD39" s="275">
        <f t="shared" si="12"/>
        <v>0</v>
      </c>
      <c r="AE39" s="275">
        <f t="shared" si="12"/>
        <v>5.625</v>
      </c>
      <c r="AF39" s="275">
        <f t="shared" si="12"/>
        <v>5.625</v>
      </c>
      <c r="AG39" s="275">
        <f t="shared" si="12"/>
        <v>5.625</v>
      </c>
      <c r="AH39" s="275">
        <f t="shared" si="12"/>
        <v>5.625</v>
      </c>
      <c r="AI39" s="275">
        <f t="shared" si="12"/>
        <v>5.625</v>
      </c>
      <c r="AJ39" s="275">
        <f t="shared" si="12"/>
        <v>5.625</v>
      </c>
      <c r="AK39" s="275">
        <f t="shared" si="12"/>
        <v>5.625</v>
      </c>
      <c r="AL39" s="275">
        <f t="shared" si="12"/>
        <v>5.625</v>
      </c>
      <c r="AM39" s="275">
        <f t="shared" si="12"/>
        <v>5.625</v>
      </c>
      <c r="AN39" s="275">
        <f t="shared" si="12"/>
        <v>5.625</v>
      </c>
      <c r="AO39" s="275">
        <f t="shared" si="12"/>
        <v>5.625</v>
      </c>
      <c r="AP39" s="275">
        <f t="shared" si="12"/>
        <v>5.625</v>
      </c>
    </row>
    <row r="40" spans="2:42">
      <c r="B40" s="276" t="s">
        <v>34</v>
      </c>
      <c r="C40" s="274" t="s">
        <v>15</v>
      </c>
      <c r="D40" s="274" t="s">
        <v>26</v>
      </c>
      <c r="E40" s="276" t="s">
        <v>35</v>
      </c>
      <c r="F40" s="276" t="s">
        <v>36</v>
      </c>
      <c r="G40" s="275">
        <f t="shared" ref="G40:AP40" si="13">G24*G8/1000</f>
        <v>2.202</v>
      </c>
      <c r="H40" s="275">
        <f t="shared" si="13"/>
        <v>2.202</v>
      </c>
      <c r="I40" s="275">
        <f t="shared" si="13"/>
        <v>2.202</v>
      </c>
      <c r="J40" s="275">
        <f t="shared" si="13"/>
        <v>2.3039999999999998</v>
      </c>
      <c r="K40" s="275">
        <f t="shared" si="13"/>
        <v>2.3039999999999998</v>
      </c>
      <c r="L40" s="275">
        <f t="shared" si="13"/>
        <v>2.3039999999999998</v>
      </c>
      <c r="M40" s="275">
        <f t="shared" si="13"/>
        <v>2.4</v>
      </c>
      <c r="N40" s="275">
        <f t="shared" si="13"/>
        <v>2.4</v>
      </c>
      <c r="O40" s="275">
        <f t="shared" si="13"/>
        <v>2.4</v>
      </c>
      <c r="P40" s="275">
        <f t="shared" si="13"/>
        <v>2.4</v>
      </c>
      <c r="Q40" s="275">
        <f t="shared" si="13"/>
        <v>2.4</v>
      </c>
      <c r="R40" s="275">
        <f t="shared" si="13"/>
        <v>2.4</v>
      </c>
      <c r="S40" s="275">
        <f t="shared" si="13"/>
        <v>2.4</v>
      </c>
      <c r="T40" s="275">
        <f t="shared" si="13"/>
        <v>2.4</v>
      </c>
      <c r="U40" s="275">
        <f t="shared" si="13"/>
        <v>2.4</v>
      </c>
      <c r="V40" s="275">
        <f t="shared" si="13"/>
        <v>2.4</v>
      </c>
      <c r="W40" s="275">
        <f t="shared" si="13"/>
        <v>2.4</v>
      </c>
      <c r="X40" s="275">
        <f t="shared" si="13"/>
        <v>2.4</v>
      </c>
      <c r="Y40" s="275">
        <f t="shared" si="13"/>
        <v>2.4</v>
      </c>
      <c r="Z40" s="275">
        <f t="shared" si="13"/>
        <v>2.4</v>
      </c>
      <c r="AA40" s="275">
        <f t="shared" si="13"/>
        <v>2.4</v>
      </c>
      <c r="AB40" s="275">
        <f t="shared" si="13"/>
        <v>2.4</v>
      </c>
      <c r="AC40" s="275">
        <f t="shared" si="13"/>
        <v>2.4</v>
      </c>
      <c r="AD40" s="275">
        <f t="shared" si="13"/>
        <v>2.4</v>
      </c>
      <c r="AE40" s="275">
        <f t="shared" si="13"/>
        <v>2.4</v>
      </c>
      <c r="AF40" s="275">
        <f t="shared" si="13"/>
        <v>2.4</v>
      </c>
      <c r="AG40" s="275">
        <f t="shared" si="13"/>
        <v>2.4</v>
      </c>
      <c r="AH40" s="275">
        <f t="shared" si="13"/>
        <v>2.4</v>
      </c>
      <c r="AI40" s="275">
        <f t="shared" si="13"/>
        <v>2.4</v>
      </c>
      <c r="AJ40" s="275">
        <f t="shared" si="13"/>
        <v>2.4</v>
      </c>
      <c r="AK40" s="275">
        <f t="shared" si="13"/>
        <v>2.4</v>
      </c>
      <c r="AL40" s="275">
        <f t="shared" si="13"/>
        <v>2.4</v>
      </c>
      <c r="AM40" s="275">
        <f t="shared" si="13"/>
        <v>2.4</v>
      </c>
      <c r="AN40" s="275">
        <f t="shared" si="13"/>
        <v>2.4</v>
      </c>
      <c r="AO40" s="275">
        <f t="shared" si="13"/>
        <v>2.4</v>
      </c>
      <c r="AP40" s="275">
        <f t="shared" si="13"/>
        <v>2.4</v>
      </c>
    </row>
    <row r="41" spans="2:42">
      <c r="B41" s="276" t="s">
        <v>37</v>
      </c>
      <c r="C41" s="274" t="s">
        <v>15</v>
      </c>
      <c r="D41" s="274" t="s">
        <v>26</v>
      </c>
      <c r="E41" s="276" t="s">
        <v>35</v>
      </c>
      <c r="F41" s="276" t="s">
        <v>36</v>
      </c>
      <c r="G41" s="275">
        <f t="shared" ref="G41:AP41" si="14">G25*G9/1000</f>
        <v>0</v>
      </c>
      <c r="H41" s="275">
        <f t="shared" si="14"/>
        <v>0</v>
      </c>
      <c r="I41" s="275">
        <f t="shared" si="14"/>
        <v>0</v>
      </c>
      <c r="J41" s="275">
        <f t="shared" si="14"/>
        <v>0</v>
      </c>
      <c r="K41" s="275">
        <f t="shared" si="14"/>
        <v>0</v>
      </c>
      <c r="L41" s="275">
        <f t="shared" si="14"/>
        <v>0</v>
      </c>
      <c r="M41" s="275">
        <f t="shared" si="14"/>
        <v>0</v>
      </c>
      <c r="N41" s="275">
        <f t="shared" si="14"/>
        <v>0</v>
      </c>
      <c r="O41" s="275">
        <f t="shared" si="14"/>
        <v>0</v>
      </c>
      <c r="P41" s="275">
        <f t="shared" si="14"/>
        <v>5.3332799999999994</v>
      </c>
      <c r="Q41" s="275">
        <f t="shared" si="14"/>
        <v>5.3332799999999994</v>
      </c>
      <c r="R41" s="275">
        <f t="shared" si="14"/>
        <v>5.3332799999999994</v>
      </c>
      <c r="S41" s="275">
        <f t="shared" si="14"/>
        <v>5.3332799999999994</v>
      </c>
      <c r="T41" s="275">
        <f t="shared" si="14"/>
        <v>5.3332799999999994</v>
      </c>
      <c r="U41" s="275">
        <f t="shared" si="14"/>
        <v>5.3332799999999994</v>
      </c>
      <c r="V41" s="275">
        <f t="shared" si="14"/>
        <v>5.3332799999999994</v>
      </c>
      <c r="W41" s="275">
        <f t="shared" si="14"/>
        <v>5.3332799999999994</v>
      </c>
      <c r="X41" s="275">
        <f t="shared" si="14"/>
        <v>5.3332799999999994</v>
      </c>
      <c r="Y41" s="275">
        <f t="shared" si="14"/>
        <v>5.3332799999999994</v>
      </c>
      <c r="Z41" s="275">
        <f t="shared" si="14"/>
        <v>5.3332799999999994</v>
      </c>
      <c r="AA41" s="275">
        <f t="shared" si="14"/>
        <v>5.3332799999999994</v>
      </c>
      <c r="AB41" s="275">
        <f t="shared" si="14"/>
        <v>5.3332799999999994</v>
      </c>
      <c r="AC41" s="275">
        <f t="shared" si="14"/>
        <v>5.3332799999999994</v>
      </c>
      <c r="AD41" s="275">
        <f t="shared" si="14"/>
        <v>5.3332799999999994</v>
      </c>
      <c r="AE41" s="275">
        <f t="shared" si="14"/>
        <v>5.3332799999999994</v>
      </c>
      <c r="AF41" s="275">
        <f t="shared" si="14"/>
        <v>5.3332799999999994</v>
      </c>
      <c r="AG41" s="275">
        <f t="shared" si="14"/>
        <v>5.3332799999999994</v>
      </c>
      <c r="AH41" s="275">
        <f t="shared" si="14"/>
        <v>5.3332799999999994</v>
      </c>
      <c r="AI41" s="275">
        <f t="shared" si="14"/>
        <v>5.3332799999999994</v>
      </c>
      <c r="AJ41" s="275">
        <f t="shared" si="14"/>
        <v>5.3332799999999994</v>
      </c>
      <c r="AK41" s="275">
        <f t="shared" si="14"/>
        <v>5.3332799999999994</v>
      </c>
      <c r="AL41" s="275">
        <f t="shared" si="14"/>
        <v>5.3332799999999994</v>
      </c>
      <c r="AM41" s="275">
        <f t="shared" si="14"/>
        <v>5.3332799999999994</v>
      </c>
      <c r="AN41" s="275">
        <f t="shared" si="14"/>
        <v>5.3332799999999994</v>
      </c>
      <c r="AO41" s="275">
        <f t="shared" si="14"/>
        <v>5.3332799999999994</v>
      </c>
      <c r="AP41" s="275">
        <f t="shared" si="14"/>
        <v>5.3332799999999994</v>
      </c>
    </row>
    <row r="42" spans="2:42">
      <c r="B42" s="274"/>
      <c r="C42" s="274"/>
      <c r="D42" s="274"/>
      <c r="E42" s="276"/>
      <c r="F42" s="276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</row>
    <row r="43" spans="2:42">
      <c r="B43" s="279" t="s">
        <v>40</v>
      </c>
      <c r="C43" s="279"/>
      <c r="D43" s="279"/>
      <c r="E43" s="274"/>
      <c r="F43" s="7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</row>
    <row r="44" spans="2:42">
      <c r="B44" s="278" t="s">
        <v>20</v>
      </c>
      <c r="C44" s="278"/>
      <c r="D44" s="278"/>
      <c r="E44" s="278" t="s">
        <v>23</v>
      </c>
      <c r="F44" s="278" t="s">
        <v>24</v>
      </c>
      <c r="G44" s="277">
        <v>43101</v>
      </c>
      <c r="H44" s="277">
        <v>43132</v>
      </c>
      <c r="I44" s="277">
        <v>43160</v>
      </c>
      <c r="J44" s="277">
        <v>43191</v>
      </c>
      <c r="K44" s="277">
        <v>43221</v>
      </c>
      <c r="L44" s="277">
        <v>43252</v>
      </c>
      <c r="M44" s="277">
        <v>43282</v>
      </c>
      <c r="N44" s="277">
        <v>43313</v>
      </c>
      <c r="O44" s="277">
        <v>43344</v>
      </c>
      <c r="P44" s="277">
        <v>43374</v>
      </c>
      <c r="Q44" s="277">
        <v>43405</v>
      </c>
      <c r="R44" s="277">
        <v>43435</v>
      </c>
      <c r="S44" s="277">
        <v>43466</v>
      </c>
      <c r="T44" s="277">
        <v>43497</v>
      </c>
      <c r="U44" s="277">
        <v>43525</v>
      </c>
      <c r="V44" s="277">
        <v>43556</v>
      </c>
      <c r="W44" s="277">
        <v>43586</v>
      </c>
      <c r="X44" s="277">
        <v>43617</v>
      </c>
      <c r="Y44" s="277">
        <v>43647</v>
      </c>
      <c r="Z44" s="277">
        <v>43678</v>
      </c>
      <c r="AA44" s="277">
        <v>43709</v>
      </c>
      <c r="AB44" s="277">
        <v>43739</v>
      </c>
      <c r="AC44" s="277">
        <v>43770</v>
      </c>
      <c r="AD44" s="277">
        <v>43800</v>
      </c>
      <c r="AE44" s="277">
        <v>43831</v>
      </c>
      <c r="AF44" s="277">
        <v>43862</v>
      </c>
      <c r="AG44" s="277">
        <v>43891</v>
      </c>
      <c r="AH44" s="277">
        <v>43922</v>
      </c>
      <c r="AI44" s="277">
        <v>43952</v>
      </c>
      <c r="AJ44" s="277">
        <v>43983</v>
      </c>
      <c r="AK44" s="277">
        <v>44013</v>
      </c>
      <c r="AL44" s="277">
        <v>44044</v>
      </c>
      <c r="AM44" s="277">
        <v>44075</v>
      </c>
      <c r="AN44" s="277">
        <v>44105</v>
      </c>
      <c r="AO44" s="277">
        <v>44136</v>
      </c>
      <c r="AP44" s="277">
        <v>44166</v>
      </c>
    </row>
    <row r="45" spans="2:42">
      <c r="B45" s="274" t="s">
        <v>38</v>
      </c>
      <c r="C45" s="274" t="s">
        <v>40</v>
      </c>
      <c r="D45" s="274" t="s">
        <v>26</v>
      </c>
      <c r="E45" s="276" t="s">
        <v>41</v>
      </c>
      <c r="F45" s="7" t="s">
        <v>42</v>
      </c>
      <c r="G45" s="275">
        <f t="shared" ref="G45:AP45" si="15">G29*G13/1000</f>
        <v>0</v>
      </c>
      <c r="H45" s="275">
        <f t="shared" si="15"/>
        <v>0</v>
      </c>
      <c r="I45" s="275">
        <f t="shared" si="15"/>
        <v>0</v>
      </c>
      <c r="J45" s="275">
        <f t="shared" si="15"/>
        <v>0</v>
      </c>
      <c r="K45" s="275">
        <f t="shared" si="15"/>
        <v>0</v>
      </c>
      <c r="L45" s="275">
        <f t="shared" si="15"/>
        <v>0</v>
      </c>
      <c r="M45" s="275">
        <f t="shared" si="15"/>
        <v>0</v>
      </c>
      <c r="N45" s="275">
        <f t="shared" si="15"/>
        <v>0</v>
      </c>
      <c r="O45" s="275">
        <f t="shared" si="15"/>
        <v>0</v>
      </c>
      <c r="P45" s="275">
        <f t="shared" si="15"/>
        <v>0</v>
      </c>
      <c r="Q45" s="275">
        <f t="shared" si="15"/>
        <v>0</v>
      </c>
      <c r="R45" s="275">
        <f t="shared" si="15"/>
        <v>0</v>
      </c>
      <c r="S45" s="275">
        <f t="shared" si="15"/>
        <v>0</v>
      </c>
      <c r="T45" s="275">
        <f t="shared" si="15"/>
        <v>0</v>
      </c>
      <c r="U45" s="275">
        <f t="shared" si="15"/>
        <v>0</v>
      </c>
      <c r="V45" s="275">
        <f t="shared" si="15"/>
        <v>0</v>
      </c>
      <c r="W45" s="275">
        <f t="shared" si="15"/>
        <v>0</v>
      </c>
      <c r="X45" s="275">
        <f t="shared" si="15"/>
        <v>0</v>
      </c>
      <c r="Y45" s="275">
        <f t="shared" si="15"/>
        <v>0</v>
      </c>
      <c r="Z45" s="275">
        <f t="shared" si="15"/>
        <v>0</v>
      </c>
      <c r="AA45" s="275">
        <f t="shared" si="15"/>
        <v>0</v>
      </c>
      <c r="AB45" s="275">
        <f t="shared" si="15"/>
        <v>0</v>
      </c>
      <c r="AC45" s="275">
        <f t="shared" si="15"/>
        <v>0</v>
      </c>
      <c r="AD45" s="275">
        <f t="shared" si="15"/>
        <v>0</v>
      </c>
      <c r="AE45" s="275">
        <f t="shared" si="15"/>
        <v>4.6875</v>
      </c>
      <c r="AF45" s="275">
        <f t="shared" si="15"/>
        <v>4.6875</v>
      </c>
      <c r="AG45" s="275">
        <f t="shared" si="15"/>
        <v>4.6875</v>
      </c>
      <c r="AH45" s="275">
        <f t="shared" si="15"/>
        <v>4.6875</v>
      </c>
      <c r="AI45" s="275">
        <f t="shared" si="15"/>
        <v>4.6875</v>
      </c>
      <c r="AJ45" s="275">
        <f t="shared" si="15"/>
        <v>4.6875</v>
      </c>
      <c r="AK45" s="275">
        <f t="shared" si="15"/>
        <v>4.6875</v>
      </c>
      <c r="AL45" s="275">
        <f t="shared" si="15"/>
        <v>4.6875</v>
      </c>
      <c r="AM45" s="275">
        <f t="shared" si="15"/>
        <v>4.6875</v>
      </c>
      <c r="AN45" s="275">
        <f t="shared" si="15"/>
        <v>4.6875</v>
      </c>
      <c r="AO45" s="275">
        <f t="shared" si="15"/>
        <v>4.6875</v>
      </c>
      <c r="AP45" s="275">
        <f t="shared" si="15"/>
        <v>4.6875</v>
      </c>
    </row>
    <row r="46" spans="2:42">
      <c r="B46" s="274" t="s">
        <v>43</v>
      </c>
      <c r="C46" s="274" t="s">
        <v>40</v>
      </c>
      <c r="D46" s="274" t="s">
        <v>33</v>
      </c>
      <c r="E46" s="276" t="s">
        <v>41</v>
      </c>
      <c r="F46" s="7" t="s">
        <v>42</v>
      </c>
      <c r="G46" s="275">
        <f t="shared" ref="G46:AP46" si="16">G30*G14/1000</f>
        <v>0</v>
      </c>
      <c r="H46" s="275">
        <f t="shared" si="16"/>
        <v>0</v>
      </c>
      <c r="I46" s="275">
        <f t="shared" si="16"/>
        <v>0</v>
      </c>
      <c r="J46" s="275">
        <f t="shared" si="16"/>
        <v>0</v>
      </c>
      <c r="K46" s="275">
        <f t="shared" si="16"/>
        <v>0</v>
      </c>
      <c r="L46" s="275">
        <f t="shared" si="16"/>
        <v>0</v>
      </c>
      <c r="M46" s="275">
        <f t="shared" si="16"/>
        <v>0</v>
      </c>
      <c r="N46" s="275">
        <f t="shared" si="16"/>
        <v>0</v>
      </c>
      <c r="O46" s="275">
        <f t="shared" si="16"/>
        <v>0</v>
      </c>
      <c r="P46" s="275">
        <f t="shared" si="16"/>
        <v>0</v>
      </c>
      <c r="Q46" s="275">
        <f t="shared" si="16"/>
        <v>0</v>
      </c>
      <c r="R46" s="275">
        <f t="shared" si="16"/>
        <v>0</v>
      </c>
      <c r="S46" s="275">
        <f t="shared" si="16"/>
        <v>0</v>
      </c>
      <c r="T46" s="275">
        <f t="shared" si="16"/>
        <v>0</v>
      </c>
      <c r="U46" s="275">
        <f t="shared" si="16"/>
        <v>0</v>
      </c>
      <c r="V46" s="275">
        <f t="shared" si="16"/>
        <v>0</v>
      </c>
      <c r="W46" s="275">
        <f t="shared" si="16"/>
        <v>0</v>
      </c>
      <c r="X46" s="275">
        <f t="shared" si="16"/>
        <v>0</v>
      </c>
      <c r="Y46" s="275">
        <f t="shared" si="16"/>
        <v>0</v>
      </c>
      <c r="Z46" s="275">
        <f t="shared" si="16"/>
        <v>0</v>
      </c>
      <c r="AA46" s="275">
        <f t="shared" si="16"/>
        <v>0</v>
      </c>
      <c r="AB46" s="275">
        <f t="shared" si="16"/>
        <v>0</v>
      </c>
      <c r="AC46" s="275">
        <f t="shared" si="16"/>
        <v>0</v>
      </c>
      <c r="AD46" s="275">
        <f t="shared" si="16"/>
        <v>0</v>
      </c>
      <c r="AE46" s="275">
        <f t="shared" si="16"/>
        <v>1.640625</v>
      </c>
      <c r="AF46" s="275">
        <f t="shared" si="16"/>
        <v>1.640625</v>
      </c>
      <c r="AG46" s="275">
        <f t="shared" si="16"/>
        <v>1.640625</v>
      </c>
      <c r="AH46" s="275">
        <f t="shared" si="16"/>
        <v>1.640625</v>
      </c>
      <c r="AI46" s="275">
        <f t="shared" si="16"/>
        <v>1.640625</v>
      </c>
      <c r="AJ46" s="275">
        <f t="shared" si="16"/>
        <v>1.640625</v>
      </c>
      <c r="AK46" s="275">
        <f t="shared" si="16"/>
        <v>1.640625</v>
      </c>
      <c r="AL46" s="275">
        <f t="shared" si="16"/>
        <v>1.640625</v>
      </c>
      <c r="AM46" s="275">
        <f t="shared" si="16"/>
        <v>1.640625</v>
      </c>
      <c r="AN46" s="275">
        <f t="shared" si="16"/>
        <v>1.640625</v>
      </c>
      <c r="AO46" s="275">
        <f t="shared" si="16"/>
        <v>1.640625</v>
      </c>
      <c r="AP46" s="275">
        <f t="shared" si="16"/>
        <v>1.640625</v>
      </c>
    </row>
    <row r="47" spans="2:42">
      <c r="B47" s="274" t="s">
        <v>44</v>
      </c>
      <c r="C47" s="274" t="s">
        <v>40</v>
      </c>
      <c r="D47" s="274" t="s">
        <v>26</v>
      </c>
      <c r="E47" s="276" t="s">
        <v>45</v>
      </c>
      <c r="F47" s="7" t="s">
        <v>46</v>
      </c>
      <c r="G47" s="275">
        <f t="shared" ref="G47:AP47" si="17">G31*G15/1000</f>
        <v>0</v>
      </c>
      <c r="H47" s="275">
        <f t="shared" si="17"/>
        <v>0</v>
      </c>
      <c r="I47" s="275">
        <f t="shared" si="17"/>
        <v>0</v>
      </c>
      <c r="J47" s="275">
        <f t="shared" si="17"/>
        <v>0</v>
      </c>
      <c r="K47" s="275">
        <f t="shared" si="17"/>
        <v>0</v>
      </c>
      <c r="L47" s="275">
        <f t="shared" si="17"/>
        <v>0</v>
      </c>
      <c r="M47" s="275">
        <f t="shared" si="17"/>
        <v>0</v>
      </c>
      <c r="N47" s="275">
        <f t="shared" si="17"/>
        <v>0</v>
      </c>
      <c r="O47" s="275">
        <f t="shared" si="17"/>
        <v>0</v>
      </c>
      <c r="P47" s="275">
        <f t="shared" si="17"/>
        <v>0</v>
      </c>
      <c r="Q47" s="275">
        <f t="shared" si="17"/>
        <v>0</v>
      </c>
      <c r="R47" s="275">
        <f t="shared" si="17"/>
        <v>0</v>
      </c>
      <c r="S47" s="275">
        <f t="shared" si="17"/>
        <v>2.5</v>
      </c>
      <c r="T47" s="275">
        <f t="shared" si="17"/>
        <v>2.5</v>
      </c>
      <c r="U47" s="275">
        <f t="shared" si="17"/>
        <v>2.5</v>
      </c>
      <c r="V47" s="275">
        <f t="shared" si="17"/>
        <v>2.5</v>
      </c>
      <c r="W47" s="275">
        <f t="shared" si="17"/>
        <v>2.5</v>
      </c>
      <c r="X47" s="275">
        <f t="shared" si="17"/>
        <v>2.5</v>
      </c>
      <c r="Y47" s="275">
        <f t="shared" si="17"/>
        <v>2.5</v>
      </c>
      <c r="Z47" s="275">
        <f t="shared" si="17"/>
        <v>2.5</v>
      </c>
      <c r="AA47" s="275">
        <f t="shared" si="17"/>
        <v>2.5</v>
      </c>
      <c r="AB47" s="275">
        <f t="shared" si="17"/>
        <v>2.5</v>
      </c>
      <c r="AC47" s="275">
        <f t="shared" si="17"/>
        <v>2.5</v>
      </c>
      <c r="AD47" s="275">
        <f t="shared" si="17"/>
        <v>2.5</v>
      </c>
      <c r="AE47" s="275">
        <f t="shared" si="17"/>
        <v>3.125</v>
      </c>
      <c r="AF47" s="275">
        <f t="shared" si="17"/>
        <v>3.125</v>
      </c>
      <c r="AG47" s="275">
        <f t="shared" si="17"/>
        <v>3.125</v>
      </c>
      <c r="AH47" s="275">
        <f t="shared" si="17"/>
        <v>3.125</v>
      </c>
      <c r="AI47" s="275">
        <f t="shared" si="17"/>
        <v>3.125</v>
      </c>
      <c r="AJ47" s="275">
        <f t="shared" si="17"/>
        <v>3.125</v>
      </c>
      <c r="AK47" s="275">
        <f t="shared" si="17"/>
        <v>3.125</v>
      </c>
      <c r="AL47" s="275">
        <f t="shared" si="17"/>
        <v>3.125</v>
      </c>
      <c r="AM47" s="275">
        <f t="shared" si="17"/>
        <v>3.125</v>
      </c>
      <c r="AN47" s="275">
        <f t="shared" si="17"/>
        <v>3.125</v>
      </c>
      <c r="AO47" s="275">
        <f t="shared" si="17"/>
        <v>3.125</v>
      </c>
      <c r="AP47" s="275">
        <f t="shared" si="17"/>
        <v>3.125</v>
      </c>
    </row>
    <row r="48" spans="2:42">
      <c r="B48" s="274"/>
      <c r="C48" s="274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  <c r="AM48" s="274"/>
      <c r="AN48" s="274"/>
      <c r="AO48" s="274"/>
      <c r="AP48" s="274"/>
    </row>
    <row r="49" spans="1:43"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4"/>
      <c r="AO49" s="274"/>
      <c r="AP49" s="274"/>
    </row>
    <row r="50" spans="1:43">
      <c r="B50" s="274" t="s">
        <v>50</v>
      </c>
      <c r="C50" s="274"/>
      <c r="D50" s="274"/>
      <c r="E50" s="274"/>
      <c r="F50" s="274"/>
      <c r="G50" s="9">
        <f t="shared" ref="G50:AP50" si="18">(SUMIFS(G37:G41,$C$37:$C$41,"Confirmed")+SUMIFS(G45:G47,$C$45:$C$47,"Confirmed"))</f>
        <v>21.745233333333331</v>
      </c>
      <c r="H50" s="9">
        <f t="shared" si="18"/>
        <v>22.049433333333333</v>
      </c>
      <c r="I50" s="9">
        <f t="shared" si="18"/>
        <v>22.657833333333329</v>
      </c>
      <c r="J50" s="9">
        <f t="shared" si="18"/>
        <v>21.847233333333332</v>
      </c>
      <c r="K50" s="9">
        <f t="shared" si="18"/>
        <v>22.759833333333329</v>
      </c>
      <c r="L50" s="9">
        <f t="shared" si="18"/>
        <v>22.759833333333329</v>
      </c>
      <c r="M50" s="9">
        <f t="shared" si="18"/>
        <v>21.486933333333329</v>
      </c>
      <c r="N50" s="9">
        <f t="shared" si="18"/>
        <v>21.486933333333329</v>
      </c>
      <c r="O50" s="9">
        <f t="shared" si="18"/>
        <v>21.486933333333329</v>
      </c>
      <c r="P50" s="9">
        <f t="shared" si="18"/>
        <v>27.124413333333329</v>
      </c>
      <c r="Q50" s="9">
        <f t="shared" si="18"/>
        <v>28.189113333333328</v>
      </c>
      <c r="R50" s="9">
        <f t="shared" si="18"/>
        <v>28.189113333333328</v>
      </c>
      <c r="S50" s="9">
        <f t="shared" si="18"/>
        <v>36.454946666666665</v>
      </c>
      <c r="T50" s="9">
        <f t="shared" si="18"/>
        <v>36.454946666666665</v>
      </c>
      <c r="U50" s="9">
        <f t="shared" si="18"/>
        <v>36.454946666666665</v>
      </c>
      <c r="V50" s="9">
        <f t="shared" si="18"/>
        <v>36.454946666666665</v>
      </c>
      <c r="W50" s="9">
        <f t="shared" si="18"/>
        <v>36.454946666666665</v>
      </c>
      <c r="X50" s="9">
        <f t="shared" si="18"/>
        <v>36.454946666666665</v>
      </c>
      <c r="Y50" s="9">
        <f t="shared" si="18"/>
        <v>36.454946666666665</v>
      </c>
      <c r="Z50" s="9">
        <f t="shared" si="18"/>
        <v>36.454946666666665</v>
      </c>
      <c r="AA50" s="9">
        <f t="shared" si="18"/>
        <v>36.454946666666665</v>
      </c>
      <c r="AB50" s="9">
        <f t="shared" si="18"/>
        <v>36.454946666666665</v>
      </c>
      <c r="AC50" s="9">
        <f t="shared" si="18"/>
        <v>36.454946666666665</v>
      </c>
      <c r="AD50" s="9">
        <f t="shared" si="18"/>
        <v>36.454946666666665</v>
      </c>
      <c r="AE50" s="9">
        <f t="shared" si="18"/>
        <v>40.254530000000003</v>
      </c>
      <c r="AF50" s="9">
        <f t="shared" si="18"/>
        <v>40.254530000000003</v>
      </c>
      <c r="AG50" s="9">
        <f t="shared" si="18"/>
        <v>40.254530000000003</v>
      </c>
      <c r="AH50" s="9">
        <f t="shared" si="18"/>
        <v>40.254530000000003</v>
      </c>
      <c r="AI50" s="9">
        <f t="shared" si="18"/>
        <v>40.254530000000003</v>
      </c>
      <c r="AJ50" s="9">
        <f t="shared" si="18"/>
        <v>40.254530000000003</v>
      </c>
      <c r="AK50" s="9">
        <f t="shared" si="18"/>
        <v>40.254530000000003</v>
      </c>
      <c r="AL50" s="9">
        <f t="shared" si="18"/>
        <v>40.254530000000003</v>
      </c>
      <c r="AM50" s="9">
        <f t="shared" si="18"/>
        <v>40.254530000000003</v>
      </c>
      <c r="AN50" s="9">
        <f t="shared" si="18"/>
        <v>40.254530000000003</v>
      </c>
      <c r="AO50" s="9">
        <f t="shared" si="18"/>
        <v>40.254530000000003</v>
      </c>
      <c r="AP50" s="9">
        <f t="shared" si="18"/>
        <v>40.254530000000003</v>
      </c>
    </row>
    <row r="51" spans="1:43">
      <c r="B51" s="274" t="s">
        <v>51</v>
      </c>
      <c r="C51" s="274"/>
      <c r="D51" s="274"/>
      <c r="E51" s="274"/>
      <c r="F51" s="274"/>
      <c r="G51" s="9">
        <f t="shared" ref="G51:AP51" si="19">SUMIFS(G37:G41,$C$37:$C$41,"Negotiating")+SUMIFS(G45:G47,$C$45:$C$47,"Negotiating")</f>
        <v>0</v>
      </c>
      <c r="H51" s="9">
        <f t="shared" si="19"/>
        <v>0</v>
      </c>
      <c r="I51" s="9">
        <f t="shared" si="19"/>
        <v>0</v>
      </c>
      <c r="J51" s="9">
        <f t="shared" si="19"/>
        <v>0</v>
      </c>
      <c r="K51" s="9">
        <f t="shared" si="19"/>
        <v>0</v>
      </c>
      <c r="L51" s="9">
        <f t="shared" si="19"/>
        <v>0</v>
      </c>
      <c r="M51" s="9">
        <f t="shared" si="19"/>
        <v>0</v>
      </c>
      <c r="N51" s="9">
        <f t="shared" si="19"/>
        <v>0</v>
      </c>
      <c r="O51" s="9">
        <f t="shared" si="19"/>
        <v>0</v>
      </c>
      <c r="P51" s="9">
        <f t="shared" si="19"/>
        <v>0</v>
      </c>
      <c r="Q51" s="9">
        <f t="shared" si="19"/>
        <v>0</v>
      </c>
      <c r="R51" s="9">
        <f t="shared" si="19"/>
        <v>0</v>
      </c>
      <c r="S51" s="9">
        <f t="shared" si="19"/>
        <v>2.5</v>
      </c>
      <c r="T51" s="9">
        <f t="shared" si="19"/>
        <v>2.5</v>
      </c>
      <c r="U51" s="9">
        <f t="shared" si="19"/>
        <v>2.5</v>
      </c>
      <c r="V51" s="9">
        <f t="shared" si="19"/>
        <v>2.5</v>
      </c>
      <c r="W51" s="9">
        <f t="shared" si="19"/>
        <v>2.5</v>
      </c>
      <c r="X51" s="9">
        <f t="shared" si="19"/>
        <v>2.5</v>
      </c>
      <c r="Y51" s="9">
        <f t="shared" si="19"/>
        <v>2.5</v>
      </c>
      <c r="Z51" s="9">
        <f t="shared" si="19"/>
        <v>2.5</v>
      </c>
      <c r="AA51" s="9">
        <f t="shared" si="19"/>
        <v>2.5</v>
      </c>
      <c r="AB51" s="9">
        <f t="shared" si="19"/>
        <v>2.5</v>
      </c>
      <c r="AC51" s="9">
        <f t="shared" si="19"/>
        <v>2.5</v>
      </c>
      <c r="AD51" s="9">
        <f t="shared" si="19"/>
        <v>2.5</v>
      </c>
      <c r="AE51" s="9">
        <f t="shared" si="19"/>
        <v>9.453125</v>
      </c>
      <c r="AF51" s="9">
        <f t="shared" si="19"/>
        <v>9.453125</v>
      </c>
      <c r="AG51" s="9">
        <f t="shared" si="19"/>
        <v>9.453125</v>
      </c>
      <c r="AH51" s="9">
        <f t="shared" si="19"/>
        <v>9.453125</v>
      </c>
      <c r="AI51" s="9">
        <f t="shared" si="19"/>
        <v>9.453125</v>
      </c>
      <c r="AJ51" s="9">
        <f t="shared" si="19"/>
        <v>9.453125</v>
      </c>
      <c r="AK51" s="9">
        <f t="shared" si="19"/>
        <v>9.453125</v>
      </c>
      <c r="AL51" s="9">
        <f t="shared" si="19"/>
        <v>9.453125</v>
      </c>
      <c r="AM51" s="9">
        <f t="shared" si="19"/>
        <v>9.453125</v>
      </c>
      <c r="AN51" s="9">
        <f t="shared" si="19"/>
        <v>9.453125</v>
      </c>
      <c r="AO51" s="9">
        <f t="shared" si="19"/>
        <v>9.453125</v>
      </c>
      <c r="AP51" s="9">
        <f t="shared" si="19"/>
        <v>9.453125</v>
      </c>
    </row>
    <row r="52" spans="1:43"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4"/>
      <c r="AO52" s="274"/>
      <c r="AP52" s="274"/>
    </row>
    <row r="53" spans="1:43">
      <c r="B53" s="274" t="s">
        <v>52</v>
      </c>
      <c r="C53" s="274"/>
      <c r="D53" s="274"/>
      <c r="E53" s="274"/>
      <c r="F53" s="274"/>
      <c r="G53" s="9">
        <f t="shared" ref="G53:AP53" si="20">(SUMIFS(G37:G41,$D$37:$D$41,"Guaranteed")+SUMIFS(G45:G47,$D$45:$D$47,"Guaranteed"))</f>
        <v>21.745233333333331</v>
      </c>
      <c r="H53" s="9">
        <f t="shared" si="20"/>
        <v>22.049433333333333</v>
      </c>
      <c r="I53" s="9">
        <f t="shared" si="20"/>
        <v>22.657833333333329</v>
      </c>
      <c r="J53" s="9">
        <f t="shared" si="20"/>
        <v>21.847233333333332</v>
      </c>
      <c r="K53" s="9">
        <f t="shared" si="20"/>
        <v>22.759833333333329</v>
      </c>
      <c r="L53" s="9">
        <f t="shared" si="20"/>
        <v>22.759833333333329</v>
      </c>
      <c r="M53" s="9">
        <f t="shared" si="20"/>
        <v>21.486933333333329</v>
      </c>
      <c r="N53" s="9">
        <f t="shared" si="20"/>
        <v>21.486933333333329</v>
      </c>
      <c r="O53" s="9">
        <f t="shared" si="20"/>
        <v>21.486933333333329</v>
      </c>
      <c r="P53" s="9">
        <f t="shared" si="20"/>
        <v>27.124413333333329</v>
      </c>
      <c r="Q53" s="9">
        <f t="shared" si="20"/>
        <v>28.189113333333328</v>
      </c>
      <c r="R53" s="9">
        <f t="shared" si="20"/>
        <v>28.189113333333328</v>
      </c>
      <c r="S53" s="9">
        <f t="shared" si="20"/>
        <v>38.954946666666665</v>
      </c>
      <c r="T53" s="9">
        <f t="shared" si="20"/>
        <v>38.954946666666665</v>
      </c>
      <c r="U53" s="9">
        <f t="shared" si="20"/>
        <v>38.954946666666665</v>
      </c>
      <c r="V53" s="9">
        <f t="shared" si="20"/>
        <v>38.954946666666665</v>
      </c>
      <c r="W53" s="9">
        <f t="shared" si="20"/>
        <v>38.954946666666665</v>
      </c>
      <c r="X53" s="9">
        <f t="shared" si="20"/>
        <v>38.954946666666665</v>
      </c>
      <c r="Y53" s="9">
        <f t="shared" si="20"/>
        <v>38.954946666666665</v>
      </c>
      <c r="Z53" s="9">
        <f t="shared" si="20"/>
        <v>38.954946666666665</v>
      </c>
      <c r="AA53" s="9">
        <f t="shared" si="20"/>
        <v>38.954946666666665</v>
      </c>
      <c r="AB53" s="9">
        <f t="shared" si="20"/>
        <v>38.954946666666665</v>
      </c>
      <c r="AC53" s="9">
        <f t="shared" si="20"/>
        <v>38.954946666666665</v>
      </c>
      <c r="AD53" s="9">
        <f t="shared" si="20"/>
        <v>38.954946666666665</v>
      </c>
      <c r="AE53" s="9">
        <f t="shared" si="20"/>
        <v>42.442030000000003</v>
      </c>
      <c r="AF53" s="9">
        <f t="shared" si="20"/>
        <v>42.442030000000003</v>
      </c>
      <c r="AG53" s="9">
        <f t="shared" si="20"/>
        <v>42.442030000000003</v>
      </c>
      <c r="AH53" s="9">
        <f t="shared" si="20"/>
        <v>42.442030000000003</v>
      </c>
      <c r="AI53" s="9">
        <f t="shared" si="20"/>
        <v>42.442030000000003</v>
      </c>
      <c r="AJ53" s="9">
        <f t="shared" si="20"/>
        <v>42.442030000000003</v>
      </c>
      <c r="AK53" s="9">
        <f t="shared" si="20"/>
        <v>42.442030000000003</v>
      </c>
      <c r="AL53" s="9">
        <f t="shared" si="20"/>
        <v>42.442030000000003</v>
      </c>
      <c r="AM53" s="9">
        <f t="shared" si="20"/>
        <v>42.442030000000003</v>
      </c>
      <c r="AN53" s="9">
        <f t="shared" si="20"/>
        <v>42.442030000000003</v>
      </c>
      <c r="AO53" s="9">
        <f t="shared" si="20"/>
        <v>42.442030000000003</v>
      </c>
      <c r="AP53" s="9">
        <f t="shared" si="20"/>
        <v>42.442030000000003</v>
      </c>
    </row>
    <row r="54" spans="1:43">
      <c r="B54" s="274" t="s">
        <v>53</v>
      </c>
      <c r="C54" s="274"/>
      <c r="D54" s="274"/>
      <c r="E54" s="274"/>
      <c r="F54" s="274"/>
      <c r="G54" s="275">
        <f t="shared" ref="G54:AP54" si="21">SUM(G50:G51)-G53</f>
        <v>0</v>
      </c>
      <c r="H54" s="275">
        <f t="shared" si="21"/>
        <v>0</v>
      </c>
      <c r="I54" s="275">
        <f t="shared" si="21"/>
        <v>0</v>
      </c>
      <c r="J54" s="275">
        <f t="shared" si="21"/>
        <v>0</v>
      </c>
      <c r="K54" s="275">
        <f t="shared" si="21"/>
        <v>0</v>
      </c>
      <c r="L54" s="275">
        <f t="shared" si="21"/>
        <v>0</v>
      </c>
      <c r="M54" s="275">
        <f t="shared" si="21"/>
        <v>0</v>
      </c>
      <c r="N54" s="275">
        <f t="shared" si="21"/>
        <v>0</v>
      </c>
      <c r="O54" s="275">
        <f t="shared" si="21"/>
        <v>0</v>
      </c>
      <c r="P54" s="275">
        <f t="shared" si="21"/>
        <v>0</v>
      </c>
      <c r="Q54" s="275">
        <f t="shared" si="21"/>
        <v>0</v>
      </c>
      <c r="R54" s="275">
        <f t="shared" si="21"/>
        <v>0</v>
      </c>
      <c r="S54" s="275">
        <f t="shared" si="21"/>
        <v>0</v>
      </c>
      <c r="T54" s="275">
        <f t="shared" si="21"/>
        <v>0</v>
      </c>
      <c r="U54" s="275">
        <f t="shared" si="21"/>
        <v>0</v>
      </c>
      <c r="V54" s="275">
        <f t="shared" si="21"/>
        <v>0</v>
      </c>
      <c r="W54" s="275">
        <f t="shared" si="21"/>
        <v>0</v>
      </c>
      <c r="X54" s="275">
        <f t="shared" si="21"/>
        <v>0</v>
      </c>
      <c r="Y54" s="275">
        <f t="shared" si="21"/>
        <v>0</v>
      </c>
      <c r="Z54" s="275">
        <f t="shared" si="21"/>
        <v>0</v>
      </c>
      <c r="AA54" s="275">
        <f t="shared" si="21"/>
        <v>0</v>
      </c>
      <c r="AB54" s="275">
        <f t="shared" si="21"/>
        <v>0</v>
      </c>
      <c r="AC54" s="275">
        <f t="shared" si="21"/>
        <v>0</v>
      </c>
      <c r="AD54" s="275">
        <f t="shared" si="21"/>
        <v>0</v>
      </c>
      <c r="AE54" s="275">
        <f t="shared" si="21"/>
        <v>7.265625</v>
      </c>
      <c r="AF54" s="275">
        <f t="shared" si="21"/>
        <v>7.265625</v>
      </c>
      <c r="AG54" s="275">
        <f t="shared" si="21"/>
        <v>7.265625</v>
      </c>
      <c r="AH54" s="275">
        <f t="shared" si="21"/>
        <v>7.265625</v>
      </c>
      <c r="AI54" s="275">
        <f t="shared" si="21"/>
        <v>7.265625</v>
      </c>
      <c r="AJ54" s="275">
        <f t="shared" si="21"/>
        <v>7.265625</v>
      </c>
      <c r="AK54" s="275">
        <f t="shared" si="21"/>
        <v>7.265625</v>
      </c>
      <c r="AL54" s="275">
        <f t="shared" si="21"/>
        <v>7.265625</v>
      </c>
      <c r="AM54" s="275">
        <f t="shared" si="21"/>
        <v>7.265625</v>
      </c>
      <c r="AN54" s="275">
        <f t="shared" si="21"/>
        <v>7.265625</v>
      </c>
      <c r="AO54" s="275">
        <f t="shared" si="21"/>
        <v>7.265625</v>
      </c>
      <c r="AP54" s="275">
        <f t="shared" si="21"/>
        <v>7.265625</v>
      </c>
    </row>
    <row r="55" spans="1:43">
      <c r="B55" s="274"/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  <c r="AK55" s="274"/>
      <c r="AL55" s="274"/>
      <c r="AM55" s="274"/>
      <c r="AN55" s="274"/>
      <c r="AO55" s="274"/>
      <c r="AP55" s="274"/>
    </row>
    <row r="56" spans="1:43"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  <c r="AM56" s="274"/>
      <c r="AN56" s="274"/>
      <c r="AO56" s="274"/>
      <c r="AP56" s="274"/>
    </row>
    <row r="57" spans="1:43">
      <c r="A57" s="272"/>
      <c r="B57" s="270" t="s">
        <v>55</v>
      </c>
      <c r="C57" s="270"/>
      <c r="D57" s="270"/>
      <c r="E57" s="270"/>
      <c r="F57" s="270"/>
      <c r="G57" s="269">
        <f t="shared" ref="G57:AP57" si="22">(SUM(G50:G51)/SUM(G5:G9,G13:G15))*1000</f>
        <v>11.913020452885318</v>
      </c>
      <c r="H57" s="269">
        <f t="shared" si="22"/>
        <v>11.846042263610315</v>
      </c>
      <c r="I57" s="269">
        <f t="shared" si="22"/>
        <v>11.71956896551724</v>
      </c>
      <c r="J57" s="269">
        <f t="shared" si="22"/>
        <v>11.968900657414171</v>
      </c>
      <c r="K57" s="269">
        <f t="shared" si="22"/>
        <v>11.772327586206895</v>
      </c>
      <c r="L57" s="269">
        <f t="shared" si="22"/>
        <v>11.772327586206895</v>
      </c>
      <c r="M57" s="269">
        <f t="shared" si="22"/>
        <v>12.130372600677454</v>
      </c>
      <c r="N57" s="269">
        <f t="shared" si="22"/>
        <v>12.130372600677454</v>
      </c>
      <c r="O57" s="269">
        <f t="shared" si="22"/>
        <v>12.130372600677454</v>
      </c>
      <c r="P57" s="269">
        <f t="shared" si="22"/>
        <v>12.671031876412139</v>
      </c>
      <c r="Q57" s="269">
        <f t="shared" si="22"/>
        <v>12.43639181822326</v>
      </c>
      <c r="R57" s="269">
        <f t="shared" si="22"/>
        <v>12.43639181822326</v>
      </c>
      <c r="S57" s="269">
        <f t="shared" si="22"/>
        <v>14.037835480883462</v>
      </c>
      <c r="T57" s="269">
        <f t="shared" si="22"/>
        <v>14.037835480883462</v>
      </c>
      <c r="U57" s="269">
        <f t="shared" si="22"/>
        <v>14.037835480883462</v>
      </c>
      <c r="V57" s="269">
        <f t="shared" si="22"/>
        <v>14.037835480883462</v>
      </c>
      <c r="W57" s="269">
        <f t="shared" si="22"/>
        <v>14.037835480883462</v>
      </c>
      <c r="X57" s="269">
        <f t="shared" si="22"/>
        <v>14.037835480883462</v>
      </c>
      <c r="Y57" s="269">
        <f t="shared" si="22"/>
        <v>14.037835480883462</v>
      </c>
      <c r="Z57" s="269">
        <f t="shared" si="22"/>
        <v>14.037835480883462</v>
      </c>
      <c r="AA57" s="269">
        <f t="shared" si="22"/>
        <v>14.037835480883462</v>
      </c>
      <c r="AB57" s="269">
        <f t="shared" si="22"/>
        <v>14.037835480883462</v>
      </c>
      <c r="AC57" s="269">
        <f t="shared" si="22"/>
        <v>14.037835480883462</v>
      </c>
      <c r="AD57" s="269">
        <f t="shared" si="22"/>
        <v>14.037835480883462</v>
      </c>
      <c r="AE57" s="269">
        <f t="shared" si="22"/>
        <v>13.936738725924045</v>
      </c>
      <c r="AF57" s="269">
        <f t="shared" si="22"/>
        <v>13.936738725924045</v>
      </c>
      <c r="AG57" s="269">
        <f t="shared" si="22"/>
        <v>13.936738725924045</v>
      </c>
      <c r="AH57" s="269">
        <f t="shared" si="22"/>
        <v>13.936738725924045</v>
      </c>
      <c r="AI57" s="269">
        <f t="shared" si="22"/>
        <v>13.936738725924045</v>
      </c>
      <c r="AJ57" s="269">
        <f t="shared" si="22"/>
        <v>13.936738725924045</v>
      </c>
      <c r="AK57" s="269">
        <f t="shared" si="22"/>
        <v>13.936738725924045</v>
      </c>
      <c r="AL57" s="269">
        <f t="shared" si="22"/>
        <v>13.936738725924045</v>
      </c>
      <c r="AM57" s="269">
        <f t="shared" si="22"/>
        <v>13.936738725924045</v>
      </c>
      <c r="AN57" s="269">
        <f t="shared" si="22"/>
        <v>13.936738725924045</v>
      </c>
      <c r="AO57" s="269">
        <f t="shared" si="22"/>
        <v>13.936738725924045</v>
      </c>
      <c r="AP57" s="269">
        <f t="shared" si="22"/>
        <v>13.936738725924045</v>
      </c>
    </row>
    <row r="58" spans="1:43" hidden="1">
      <c r="A58" s="272"/>
      <c r="B58" s="270" t="s">
        <v>56</v>
      </c>
      <c r="C58" s="270"/>
      <c r="D58" s="270"/>
      <c r="E58" s="270"/>
      <c r="F58" s="270"/>
      <c r="G58" s="136">
        <v>200.49605710003749</v>
      </c>
      <c r="H58" s="136">
        <v>234.72501535160001</v>
      </c>
      <c r="I58" s="136">
        <v>301.98150795701252</v>
      </c>
      <c r="J58" s="136">
        <v>392.75206499378749</v>
      </c>
      <c r="K58" s="136">
        <v>652.69570977295848</v>
      </c>
      <c r="L58" s="136">
        <v>899.43048848771832</v>
      </c>
      <c r="M58" s="136">
        <v>1116.9233549698126</v>
      </c>
      <c r="N58" s="136">
        <v>1472.50415832673</v>
      </c>
      <c r="O58" s="136">
        <v>1204.3910385652894</v>
      </c>
      <c r="P58" s="136">
        <v>1535.7119080741816</v>
      </c>
      <c r="Q58" s="136">
        <v>1311.0452771666012</v>
      </c>
      <c r="R58" s="136">
        <v>1423.8891185251268</v>
      </c>
      <c r="S58" s="136">
        <v>1557.9505512434619</v>
      </c>
      <c r="T58" s="136">
        <v>1201.7186444006445</v>
      </c>
      <c r="U58" s="136">
        <v>1263.1454334980112</v>
      </c>
      <c r="V58" s="136">
        <v>1319.0765523840787</v>
      </c>
      <c r="W58" s="136">
        <v>1629.4539070887911</v>
      </c>
      <c r="X58" s="136">
        <v>1325.7827155901518</v>
      </c>
      <c r="Y58" s="136">
        <v>1667.8969952135801</v>
      </c>
      <c r="Z58" s="136">
        <v>1329.9822090099997</v>
      </c>
      <c r="AA58" s="136">
        <v>1329.9822090099997</v>
      </c>
      <c r="AB58" s="136">
        <v>1668.1132790972881</v>
      </c>
      <c r="AC58" s="136">
        <v>1329.9822090099997</v>
      </c>
      <c r="AD58" s="136">
        <v>1352.5242803491526</v>
      </c>
      <c r="AE58" s="136">
        <v>2646.9172324019473</v>
      </c>
      <c r="AF58" s="136">
        <v>2724.9937897311311</v>
      </c>
      <c r="AG58" s="136">
        <v>3435.7818833985234</v>
      </c>
      <c r="AH58" s="136">
        <v>2816.7161159364787</v>
      </c>
      <c r="AI58" s="136">
        <v>2842.9258165276647</v>
      </c>
      <c r="AJ58" s="136">
        <v>3581.1479212539584</v>
      </c>
      <c r="AK58" s="136">
        <v>2869.6599606665168</v>
      </c>
      <c r="AL58" s="136">
        <v>2918.5450543368925</v>
      </c>
      <c r="AM58" s="136">
        <v>3170.7324048156461</v>
      </c>
      <c r="AN58" s="136">
        <v>3170.7324048156461</v>
      </c>
      <c r="AO58" s="136">
        <v>3170.7324048156461</v>
      </c>
      <c r="AP58" s="136">
        <v>3170.7324048156461</v>
      </c>
    </row>
    <row r="59" spans="1:43" hidden="1">
      <c r="A59" s="272"/>
      <c r="B59" s="270" t="s">
        <v>284</v>
      </c>
      <c r="C59" s="270"/>
      <c r="D59" s="270"/>
      <c r="E59" s="270"/>
      <c r="F59" s="270"/>
      <c r="G59" s="136">
        <v>646.8031070899201</v>
      </c>
      <c r="H59" s="136">
        <v>539.00258924160016</v>
      </c>
      <c r="I59" s="136">
        <v>531.20441591712006</v>
      </c>
      <c r="J59" s="136">
        <v>557.05872904704006</v>
      </c>
      <c r="K59" s="136">
        <v>669.14981476992011</v>
      </c>
      <c r="L59" s="136">
        <v>557.05872904704006</v>
      </c>
      <c r="M59" s="136">
        <v>608.00922255744013</v>
      </c>
      <c r="N59" s="136">
        <v>743.87720525184011</v>
      </c>
      <c r="O59" s="136">
        <v>543.47193077760016</v>
      </c>
      <c r="P59" s="136">
        <v>774.4475013580801</v>
      </c>
      <c r="Q59" s="136">
        <v>574.04222688384004</v>
      </c>
      <c r="R59" s="136">
        <v>461.95114116096005</v>
      </c>
      <c r="S59" s="136">
        <v>646.8031070899201</v>
      </c>
      <c r="T59" s="136">
        <v>539.00258924160016</v>
      </c>
      <c r="U59" s="136">
        <v>531.20441591712006</v>
      </c>
      <c r="V59" s="136">
        <v>557.05872904704006</v>
      </c>
      <c r="W59" s="136">
        <v>669.14981476992011</v>
      </c>
      <c r="X59" s="136">
        <v>557.05872904704006</v>
      </c>
      <c r="Y59" s="136">
        <v>608.00922255744013</v>
      </c>
      <c r="Z59" s="136">
        <v>743.87720525184011</v>
      </c>
      <c r="AA59" s="136">
        <v>543.47193077760016</v>
      </c>
      <c r="AB59" s="136">
        <v>774.4475013580801</v>
      </c>
      <c r="AC59" s="136">
        <v>574.04222688384004</v>
      </c>
      <c r="AD59" s="136">
        <v>461.95114116096005</v>
      </c>
      <c r="AE59" s="136">
        <v>646.8031070899201</v>
      </c>
      <c r="AF59" s="136">
        <v>539.00258924160016</v>
      </c>
      <c r="AG59" s="136">
        <v>531.20441591712006</v>
      </c>
      <c r="AH59" s="136">
        <v>557.05872904704006</v>
      </c>
      <c r="AI59" s="136">
        <v>669.14981476992011</v>
      </c>
      <c r="AJ59" s="136">
        <v>557.05872904704006</v>
      </c>
      <c r="AK59" s="136">
        <v>608.00922255744013</v>
      </c>
      <c r="AL59" s="136">
        <v>743.87720525184011</v>
      </c>
      <c r="AM59" s="136">
        <v>543.47193077760016</v>
      </c>
      <c r="AN59" s="136">
        <v>774.4475013580801</v>
      </c>
      <c r="AO59" s="136">
        <v>574.04222688384004</v>
      </c>
      <c r="AP59" s="136">
        <v>461.95114116096005</v>
      </c>
    </row>
    <row r="60" spans="1:43">
      <c r="A60" s="272"/>
      <c r="B60" s="270" t="s">
        <v>57</v>
      </c>
      <c r="C60" s="270"/>
      <c r="D60" s="270"/>
      <c r="E60" s="270"/>
      <c r="F60" s="270"/>
      <c r="G60" s="136" t="b">
        <f>G58&lt;G5</f>
        <v>1</v>
      </c>
      <c r="H60" s="136" t="b">
        <f>H58&lt;H5</f>
        <v>1</v>
      </c>
      <c r="I60" s="136" t="b">
        <f>I58&lt;I5</f>
        <v>1</v>
      </c>
      <c r="J60" s="136" t="b">
        <f t="shared" ref="J60:AD60" si="23">J58&lt;(J5+J6)</f>
        <v>1</v>
      </c>
      <c r="K60" s="136" t="b">
        <f t="shared" si="23"/>
        <v>1</v>
      </c>
      <c r="L60" s="136" t="b">
        <f t="shared" si="23"/>
        <v>1</v>
      </c>
      <c r="M60" s="136" t="b">
        <f t="shared" si="23"/>
        <v>1</v>
      </c>
      <c r="N60" s="136" t="b">
        <f t="shared" si="23"/>
        <v>1</v>
      </c>
      <c r="O60" s="136" t="b">
        <f t="shared" si="23"/>
        <v>1</v>
      </c>
      <c r="P60" s="136" t="b">
        <f t="shared" si="23"/>
        <v>1</v>
      </c>
      <c r="Q60" s="136" t="b">
        <f t="shared" si="23"/>
        <v>1</v>
      </c>
      <c r="R60" s="136" t="b">
        <f t="shared" si="23"/>
        <v>1</v>
      </c>
      <c r="S60" s="136" t="b">
        <f t="shared" si="23"/>
        <v>1</v>
      </c>
      <c r="T60" s="136" t="b">
        <f t="shared" si="23"/>
        <v>1</v>
      </c>
      <c r="U60" s="136" t="b">
        <f t="shared" si="23"/>
        <v>1</v>
      </c>
      <c r="V60" s="136" t="b">
        <f t="shared" si="23"/>
        <v>1</v>
      </c>
      <c r="W60" s="136" t="b">
        <f t="shared" si="23"/>
        <v>1</v>
      </c>
      <c r="X60" s="136" t="b">
        <f t="shared" si="23"/>
        <v>1</v>
      </c>
      <c r="Y60" s="136" t="b">
        <f t="shared" si="23"/>
        <v>1</v>
      </c>
      <c r="Z60" s="136" t="b">
        <f t="shared" si="23"/>
        <v>1</v>
      </c>
      <c r="AA60" s="136" t="b">
        <f t="shared" si="23"/>
        <v>1</v>
      </c>
      <c r="AB60" s="136" t="b">
        <f t="shared" si="23"/>
        <v>1</v>
      </c>
      <c r="AC60" s="136" t="b">
        <f t="shared" si="23"/>
        <v>1</v>
      </c>
      <c r="AD60" s="136" t="b">
        <f t="shared" si="23"/>
        <v>1</v>
      </c>
      <c r="AE60" s="136" t="b">
        <f>AE58&lt;(AE5+AE6+AE13+AE14+AE7)</f>
        <v>1</v>
      </c>
      <c r="AF60" s="136" t="b">
        <f>AF58&lt;(AF5+AF6+AF13+AF14+AF7)</f>
        <v>1</v>
      </c>
      <c r="AG60" s="136" t="b">
        <f>AG58&lt;(AG5+AG6+AG13+AG14+AG15+AG7+AG8)</f>
        <v>0</v>
      </c>
      <c r="AH60" s="136" t="b">
        <f t="shared" ref="AH60:AP60" si="24">AH58&lt;(AH5+AH6+AH13+AH14+AH15+AH7)</f>
        <v>1</v>
      </c>
      <c r="AI60" s="136" t="b">
        <f t="shared" si="24"/>
        <v>1</v>
      </c>
      <c r="AJ60" s="136" t="b">
        <f t="shared" si="24"/>
        <v>0</v>
      </c>
      <c r="AK60" s="136" t="b">
        <f t="shared" si="24"/>
        <v>1</v>
      </c>
      <c r="AL60" s="136" t="b">
        <f t="shared" si="24"/>
        <v>1</v>
      </c>
      <c r="AM60" s="136" t="b">
        <f t="shared" si="24"/>
        <v>0</v>
      </c>
      <c r="AN60" s="136" t="b">
        <f t="shared" si="24"/>
        <v>0</v>
      </c>
      <c r="AO60" s="136" t="b">
        <f t="shared" si="24"/>
        <v>0</v>
      </c>
      <c r="AP60" s="136" t="b">
        <f t="shared" si="24"/>
        <v>0</v>
      </c>
      <c r="AQ60" s="273"/>
    </row>
    <row r="61" spans="1:43">
      <c r="A61" s="272"/>
      <c r="B61" s="270" t="s">
        <v>58</v>
      </c>
      <c r="C61" s="270"/>
      <c r="D61" s="270"/>
      <c r="E61" s="270"/>
      <c r="F61" s="270"/>
      <c r="G61" s="157">
        <f>G21</f>
        <v>8.4499999999999993</v>
      </c>
      <c r="H61" s="157">
        <f>H21</f>
        <v>8.4499999999999993</v>
      </c>
      <c r="I61" s="157">
        <f>I21</f>
        <v>8.4499999999999993</v>
      </c>
      <c r="J61" s="157">
        <f t="shared" ref="J61:AD61" si="25">((J21*J5)+((J58-J5)*J22))/J58</f>
        <v>8.9720554157446504</v>
      </c>
      <c r="K61" s="157">
        <f t="shared" si="25"/>
        <v>9.7046285431653967</v>
      </c>
      <c r="L61" s="157">
        <f t="shared" si="25"/>
        <v>10.468720953681764</v>
      </c>
      <c r="M61" s="157">
        <f t="shared" si="25"/>
        <v>11.448281251060914</v>
      </c>
      <c r="N61" s="157">
        <f t="shared" si="25"/>
        <v>11.699835847715256</v>
      </c>
      <c r="O61" s="157">
        <f t="shared" si="25"/>
        <v>11.523935023805871</v>
      </c>
      <c r="P61" s="157">
        <f t="shared" si="25"/>
        <v>11.637652633857956</v>
      </c>
      <c r="Q61" s="157">
        <f t="shared" si="25"/>
        <v>11.103320202084083</v>
      </c>
      <c r="R61" s="157">
        <f t="shared" si="25"/>
        <v>11.213215188354628</v>
      </c>
      <c r="S61" s="157">
        <f t="shared" si="25"/>
        <v>13.157959117082017</v>
      </c>
      <c r="T61" s="157">
        <f t="shared" si="25"/>
        <v>12.760130736029202</v>
      </c>
      <c r="U61" s="157">
        <f t="shared" si="25"/>
        <v>12.844740615066613</v>
      </c>
      <c r="V61" s="157">
        <f t="shared" si="25"/>
        <v>12.914926465371252</v>
      </c>
      <c r="W61" s="157">
        <f t="shared" si="25"/>
        <v>13.216850274661127</v>
      </c>
      <c r="X61" s="157">
        <f t="shared" si="25"/>
        <v>12.922944190818908</v>
      </c>
      <c r="Y61" s="157">
        <f t="shared" si="25"/>
        <v>13.246425385180579</v>
      </c>
      <c r="Z61" s="157">
        <f t="shared" si="25"/>
        <v>12.927923832988947</v>
      </c>
      <c r="AA61" s="157">
        <f t="shared" si="25"/>
        <v>12.927923832988947</v>
      </c>
      <c r="AB61" s="157">
        <f t="shared" si="25"/>
        <v>13.246587920896593</v>
      </c>
      <c r="AC61" s="157">
        <f t="shared" si="25"/>
        <v>12.927923832988947</v>
      </c>
      <c r="AD61" s="157">
        <f t="shared" si="25"/>
        <v>12.95412510243913</v>
      </c>
      <c r="AE61" s="271">
        <f>(AE5*AE21+AE13*AE29+AE14*AE30+AE6*AE22+(AE58-SUM(AE5,AE6,AE13,AE14))*AE23)/AE58</f>
        <v>13.384677485317484</v>
      </c>
      <c r="AF61" s="271">
        <f>(AF5*AF21+AF13*AF29+AF14*AF30+AF6*AF22+(AF58-SUM(AF5,AF6,AF13,AF14))*AF23)/AF58</f>
        <v>13.430959726913041</v>
      </c>
      <c r="AG61" s="271">
        <f>(SUMPRODUCT(AG5:AG9,AG21:AG25)+SUMPRODUCT(AG13:AG15,AG29:AG31))/AG58</f>
        <v>14.467639881386006</v>
      </c>
      <c r="AH61" s="271">
        <f>(AH5*AH21+AH13*AH29+AH14*AH30+AH6*AH22+(AH58-SUM(AH5,AH6,AH13,AH14))*AH23)/AH58</f>
        <v>13.482053276221459</v>
      </c>
      <c r="AI61" s="271">
        <f>(AI5*AI21+AI13*AI29+AI14*AI30+AI6*AI22+(AI58-SUM(AI5,AI6,AI13,AI14))*AI23)/AI58</f>
        <v>13.496047636859471</v>
      </c>
      <c r="AJ61" s="271">
        <f>AJ57</f>
        <v>13.936738725924045</v>
      </c>
      <c r="AK61" s="271">
        <f>(AK5*AK21+AK13*AK29+AK14*AK30+AK6*AK22+(AK58-SUM(AK5,AK6,AK13,AK14))*AK23)/AK58</f>
        <v>13.510058662488035</v>
      </c>
      <c r="AL61" s="271">
        <f>(AL5*AL21+AL13*AL29+AL14*AL30+AL6*AL22+(AL58-SUM(AL5,AL6,AL13,AL14))*AL23)/AL58</f>
        <v>13.535014906264161</v>
      </c>
      <c r="AM61" s="271">
        <f>AM57</f>
        <v>13.936738725924045</v>
      </c>
      <c r="AN61" s="271">
        <f>AN57</f>
        <v>13.936738725924045</v>
      </c>
      <c r="AO61" s="271">
        <f>AO57</f>
        <v>13.936738725924045</v>
      </c>
      <c r="AP61" s="271">
        <f>AP57</f>
        <v>13.936738725924045</v>
      </c>
    </row>
    <row r="62" spans="1:43">
      <c r="B62" s="270" t="s">
        <v>59</v>
      </c>
      <c r="C62" s="270"/>
      <c r="D62" s="270"/>
      <c r="E62" s="270"/>
      <c r="F62" s="270"/>
      <c r="G62" s="269">
        <f t="shared" ref="G62:AP62" si="26">IF(((SUM(G58:G59)*G57)-G61*G58)/G59&gt;MAX(G21:G25,G29:G31),MAX(G21:G25,G29:G31),((SUM(G58:G59)*G57)-G61*G58)/G59)</f>
        <v>12.986487693301287</v>
      </c>
      <c r="H62" s="269">
        <f t="shared" si="26"/>
        <v>13.32495180573741</v>
      </c>
      <c r="I62" s="269">
        <f t="shared" si="26"/>
        <v>13.578268435986995</v>
      </c>
      <c r="J62" s="269">
        <f t="shared" si="26"/>
        <v>14.081814603033569</v>
      </c>
      <c r="K62" s="269">
        <f t="shared" si="26"/>
        <v>13.789182802641312</v>
      </c>
      <c r="L62" s="269">
        <f t="shared" si="26"/>
        <v>13.877138962726761</v>
      </c>
      <c r="M62" s="269">
        <f t="shared" si="26"/>
        <v>13.383386091829914</v>
      </c>
      <c r="N62" s="269">
        <f t="shared" si="26"/>
        <v>12.98261965781734</v>
      </c>
      <c r="O62" s="269">
        <f t="shared" si="26"/>
        <v>13.474302142702459</v>
      </c>
      <c r="P62" s="269">
        <f t="shared" si="26"/>
        <v>14.720199580567943</v>
      </c>
      <c r="Q62" s="269">
        <f t="shared" si="26"/>
        <v>15.480971405950653</v>
      </c>
      <c r="R62" s="269">
        <f t="shared" si="26"/>
        <v>16</v>
      </c>
      <c r="S62" s="269">
        <f t="shared" si="26"/>
        <v>16</v>
      </c>
      <c r="T62" s="269">
        <f t="shared" si="26"/>
        <v>16</v>
      </c>
      <c r="U62" s="269">
        <f t="shared" si="26"/>
        <v>16</v>
      </c>
      <c r="V62" s="269">
        <f t="shared" si="26"/>
        <v>16</v>
      </c>
      <c r="W62" s="269">
        <f t="shared" si="26"/>
        <v>16</v>
      </c>
      <c r="X62" s="269">
        <f t="shared" si="26"/>
        <v>16</v>
      </c>
      <c r="Y62" s="269">
        <f t="shared" si="26"/>
        <v>16</v>
      </c>
      <c r="Z62" s="269">
        <f t="shared" si="26"/>
        <v>16</v>
      </c>
      <c r="AA62" s="269">
        <f t="shared" si="26"/>
        <v>16</v>
      </c>
      <c r="AB62" s="269">
        <f t="shared" si="26"/>
        <v>15.742135074532937</v>
      </c>
      <c r="AC62" s="269">
        <f t="shared" si="26"/>
        <v>16</v>
      </c>
      <c r="AD62" s="269">
        <f t="shared" si="26"/>
        <v>16</v>
      </c>
      <c r="AE62" s="269">
        <f t="shared" si="26"/>
        <v>16</v>
      </c>
      <c r="AF62" s="269">
        <f t="shared" si="26"/>
        <v>16</v>
      </c>
      <c r="AG62" s="269">
        <f t="shared" si="26"/>
        <v>10.502918303587522</v>
      </c>
      <c r="AH62" s="269">
        <f t="shared" si="26"/>
        <v>16</v>
      </c>
      <c r="AI62" s="269">
        <f t="shared" si="26"/>
        <v>15.809043023947567</v>
      </c>
      <c r="AJ62" s="269">
        <f t="shared" si="26"/>
        <v>13.936738725924041</v>
      </c>
      <c r="AK62" s="269">
        <f t="shared" si="26"/>
        <v>15.950567872966767</v>
      </c>
      <c r="AL62" s="269">
        <f t="shared" si="26"/>
        <v>15.512871263391359</v>
      </c>
      <c r="AM62" s="269">
        <f t="shared" si="26"/>
        <v>13.936738725924048</v>
      </c>
      <c r="AN62" s="269">
        <f t="shared" si="26"/>
        <v>13.936738725924043</v>
      </c>
      <c r="AO62" s="269">
        <f t="shared" si="26"/>
        <v>13.936738725924039</v>
      </c>
      <c r="AP62" s="269">
        <f t="shared" si="26"/>
        <v>13.936738725924043</v>
      </c>
    </row>
    <row r="66" spans="2:2">
      <c r="B66" s="268" t="s">
        <v>285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W21"/>
  <sheetViews>
    <sheetView workbookViewId="0">
      <selection activeCell="C47" sqref="C47"/>
    </sheetView>
  </sheetViews>
  <sheetFormatPr defaultRowHeight="15"/>
  <cols>
    <col min="1" max="1" width="16.5703125" bestFit="1" customWidth="1"/>
  </cols>
  <sheetData>
    <row r="2" spans="1:18">
      <c r="B2">
        <v>2017</v>
      </c>
      <c r="C2">
        <v>2017</v>
      </c>
      <c r="D2">
        <v>2017</v>
      </c>
      <c r="E2">
        <v>2017</v>
      </c>
      <c r="F2">
        <v>2018</v>
      </c>
      <c r="G2">
        <v>2018</v>
      </c>
      <c r="H2">
        <v>2018</v>
      </c>
      <c r="I2">
        <v>2018</v>
      </c>
      <c r="J2">
        <v>2019</v>
      </c>
      <c r="K2">
        <v>2019</v>
      </c>
      <c r="L2">
        <v>2019</v>
      </c>
      <c r="M2">
        <v>2019</v>
      </c>
      <c r="N2">
        <v>2020</v>
      </c>
      <c r="O2">
        <v>2020</v>
      </c>
      <c r="P2">
        <v>2020</v>
      </c>
      <c r="Q2">
        <v>2020</v>
      </c>
    </row>
    <row r="3" spans="1:18">
      <c r="B3">
        <v>1</v>
      </c>
      <c r="C3">
        <v>2</v>
      </c>
      <c r="D3">
        <v>3</v>
      </c>
      <c r="E3">
        <v>4</v>
      </c>
      <c r="F3">
        <v>1</v>
      </c>
      <c r="G3">
        <v>2</v>
      </c>
      <c r="H3">
        <v>3</v>
      </c>
      <c r="I3">
        <v>4</v>
      </c>
      <c r="J3">
        <v>1</v>
      </c>
      <c r="K3">
        <v>2</v>
      </c>
      <c r="L3">
        <v>3</v>
      </c>
      <c r="M3">
        <v>4</v>
      </c>
      <c r="N3">
        <v>1</v>
      </c>
      <c r="O3">
        <v>2</v>
      </c>
      <c r="P3">
        <v>3</v>
      </c>
      <c r="Q3">
        <v>4</v>
      </c>
    </row>
    <row r="4" spans="1:18">
      <c r="A4" s="288"/>
      <c r="B4" s="373" t="s">
        <v>286</v>
      </c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5"/>
    </row>
    <row r="5" spans="1:18">
      <c r="A5" s="285" t="s">
        <v>20</v>
      </c>
      <c r="B5" s="373">
        <v>2017</v>
      </c>
      <c r="C5" s="374"/>
      <c r="D5" s="374"/>
      <c r="E5" s="374"/>
      <c r="F5" s="374">
        <v>2018</v>
      </c>
      <c r="G5" s="374"/>
      <c r="H5" s="374"/>
      <c r="I5" s="374"/>
      <c r="J5" s="374">
        <v>2019</v>
      </c>
      <c r="K5" s="374"/>
      <c r="L5" s="374"/>
      <c r="M5" s="374"/>
      <c r="N5" s="374">
        <v>2020</v>
      </c>
      <c r="O5" s="374"/>
      <c r="P5" s="374"/>
      <c r="Q5" s="375"/>
    </row>
    <row r="6" spans="1:18">
      <c r="A6" s="285"/>
      <c r="B6" s="289" t="s">
        <v>16</v>
      </c>
      <c r="C6" s="289" t="s">
        <v>17</v>
      </c>
      <c r="D6" s="289" t="s">
        <v>18</v>
      </c>
      <c r="E6" s="289" t="s">
        <v>19</v>
      </c>
      <c r="F6" s="289" t="s">
        <v>16</v>
      </c>
      <c r="G6" s="289" t="s">
        <v>17</v>
      </c>
      <c r="H6" s="289" t="s">
        <v>18</v>
      </c>
      <c r="I6" s="289" t="s">
        <v>19</v>
      </c>
      <c r="J6" s="289" t="s">
        <v>16</v>
      </c>
      <c r="K6" s="289" t="s">
        <v>17</v>
      </c>
      <c r="L6" s="289" t="s">
        <v>18</v>
      </c>
      <c r="M6" s="289" t="s">
        <v>19</v>
      </c>
      <c r="N6" s="289" t="s">
        <v>16</v>
      </c>
      <c r="O6" s="289" t="s">
        <v>17</v>
      </c>
      <c r="P6" s="289" t="s">
        <v>18</v>
      </c>
      <c r="Q6" s="289" t="s">
        <v>19</v>
      </c>
    </row>
    <row r="7" spans="1:18">
      <c r="A7" s="285" t="s">
        <v>25</v>
      </c>
      <c r="B7" s="289">
        <v>8.4499999999999993</v>
      </c>
      <c r="C7" s="289">
        <v>8.4499999999999993</v>
      </c>
      <c r="D7" s="289">
        <v>8.4499999999999993</v>
      </c>
      <c r="E7" s="289">
        <v>8.4499999999999993</v>
      </c>
      <c r="F7" s="289">
        <v>8.4499999999999993</v>
      </c>
      <c r="G7" s="289">
        <v>8.4499999999999993</v>
      </c>
      <c r="H7" s="289">
        <v>8.4499999999999993</v>
      </c>
      <c r="I7" s="289">
        <v>8.4499999999999993</v>
      </c>
      <c r="J7" s="289">
        <v>10.64</v>
      </c>
      <c r="K7" s="289">
        <v>10.64</v>
      </c>
      <c r="L7" s="289">
        <v>10.64</v>
      </c>
      <c r="M7" s="289">
        <v>10.64</v>
      </c>
      <c r="N7" s="291">
        <v>11.53</v>
      </c>
      <c r="O7" s="291">
        <v>11.53</v>
      </c>
      <c r="P7" s="291">
        <v>11.53</v>
      </c>
      <c r="Q7" s="291">
        <v>11.53</v>
      </c>
    </row>
    <row r="8" spans="1:18">
      <c r="A8" s="285" t="s">
        <v>287</v>
      </c>
      <c r="B8" s="289">
        <v>11.5</v>
      </c>
      <c r="C8" s="289">
        <v>11.5</v>
      </c>
      <c r="D8" s="289">
        <v>11.5</v>
      </c>
      <c r="E8" s="289">
        <v>11.5</v>
      </c>
      <c r="F8" s="289">
        <v>11.5</v>
      </c>
      <c r="G8" s="289">
        <v>11.5</v>
      </c>
      <c r="H8" s="289">
        <v>11.5</v>
      </c>
      <c r="I8" s="289">
        <v>11.5</v>
      </c>
      <c r="J8" s="289">
        <v>11.5</v>
      </c>
      <c r="K8" s="289">
        <v>11.5</v>
      </c>
      <c r="L8" s="289">
        <v>11.5</v>
      </c>
      <c r="M8" s="289">
        <v>11.5</v>
      </c>
      <c r="N8" s="289">
        <v>11.5</v>
      </c>
      <c r="O8" s="289">
        <v>11.5</v>
      </c>
      <c r="P8" s="289">
        <v>11.5</v>
      </c>
      <c r="Q8" s="289">
        <v>11.5</v>
      </c>
    </row>
    <row r="9" spans="1:18">
      <c r="A9" s="285" t="s">
        <v>288</v>
      </c>
      <c r="B9" s="289">
        <v>12</v>
      </c>
      <c r="C9" s="289">
        <v>12</v>
      </c>
      <c r="D9" s="293">
        <v>12</v>
      </c>
      <c r="E9" s="293">
        <v>12</v>
      </c>
      <c r="F9">
        <v>11.7</v>
      </c>
      <c r="G9">
        <v>11.7</v>
      </c>
      <c r="H9">
        <v>11.7</v>
      </c>
      <c r="I9">
        <v>11.7</v>
      </c>
      <c r="J9">
        <v>11.7</v>
      </c>
      <c r="K9">
        <v>11.7</v>
      </c>
      <c r="L9">
        <v>11.7</v>
      </c>
      <c r="M9">
        <v>11.7</v>
      </c>
      <c r="N9">
        <v>11.7</v>
      </c>
      <c r="O9">
        <v>11.7</v>
      </c>
      <c r="P9">
        <v>11.7</v>
      </c>
      <c r="Q9">
        <v>11.7</v>
      </c>
    </row>
    <row r="10" spans="1:18">
      <c r="A10" s="285" t="s">
        <v>289</v>
      </c>
      <c r="B10" s="289">
        <v>14</v>
      </c>
      <c r="C10" s="289">
        <v>14</v>
      </c>
      <c r="D10" s="289">
        <v>14</v>
      </c>
      <c r="E10" s="289">
        <v>14</v>
      </c>
      <c r="F10" s="289">
        <v>13.8</v>
      </c>
      <c r="G10" s="289">
        <v>13.8</v>
      </c>
      <c r="H10" s="289">
        <v>13.8</v>
      </c>
      <c r="I10" s="289">
        <v>13.8</v>
      </c>
      <c r="J10" s="290">
        <v>14</v>
      </c>
      <c r="K10" s="290">
        <v>14</v>
      </c>
      <c r="L10" s="290">
        <v>14</v>
      </c>
      <c r="M10" s="290">
        <v>14</v>
      </c>
      <c r="N10" s="290">
        <v>14</v>
      </c>
      <c r="O10" s="290">
        <v>14</v>
      </c>
      <c r="P10" s="290">
        <v>14</v>
      </c>
      <c r="Q10" s="290">
        <v>14</v>
      </c>
    </row>
    <row r="11" spans="1:18">
      <c r="A11" s="285" t="s">
        <v>38</v>
      </c>
      <c r="B11" s="289">
        <v>9.99</v>
      </c>
      <c r="C11" s="289">
        <v>9.99</v>
      </c>
      <c r="D11" s="289">
        <v>9.99</v>
      </c>
      <c r="E11" s="289">
        <v>9.99</v>
      </c>
      <c r="F11" s="292">
        <v>0</v>
      </c>
      <c r="G11" s="292">
        <v>0</v>
      </c>
      <c r="H11" s="292">
        <v>0</v>
      </c>
      <c r="I11" s="292">
        <v>0</v>
      </c>
      <c r="J11" s="292">
        <v>0</v>
      </c>
      <c r="K11" s="292">
        <v>0</v>
      </c>
      <c r="L11" s="292">
        <v>0</v>
      </c>
      <c r="M11" s="292">
        <v>0</v>
      </c>
      <c r="N11" s="291">
        <v>12.2</v>
      </c>
      <c r="O11" s="291">
        <v>12.2</v>
      </c>
      <c r="P11" s="291">
        <v>12.2</v>
      </c>
      <c r="Q11" s="291">
        <v>12.2</v>
      </c>
    </row>
    <row r="12" spans="1:18">
      <c r="A12" s="285" t="s">
        <v>73</v>
      </c>
      <c r="B12" s="289">
        <v>0</v>
      </c>
      <c r="C12" s="289">
        <v>0</v>
      </c>
      <c r="D12" s="289">
        <v>0</v>
      </c>
      <c r="E12" s="289">
        <v>11.5</v>
      </c>
      <c r="F12">
        <v>14.64</v>
      </c>
      <c r="G12" s="289">
        <v>15.25</v>
      </c>
      <c r="H12" s="290">
        <v>15</v>
      </c>
      <c r="I12" s="290">
        <v>15</v>
      </c>
      <c r="J12" s="290">
        <v>15</v>
      </c>
      <c r="K12" s="290">
        <v>15</v>
      </c>
      <c r="L12" s="290">
        <v>15</v>
      </c>
      <c r="M12" s="290">
        <v>15</v>
      </c>
      <c r="N12" s="290">
        <v>15</v>
      </c>
      <c r="O12" s="290">
        <v>15</v>
      </c>
      <c r="P12" s="290">
        <v>15</v>
      </c>
      <c r="Q12" s="290">
        <v>15</v>
      </c>
    </row>
    <row r="13" spans="1:18">
      <c r="A13" s="285"/>
      <c r="B13" s="289"/>
      <c r="C13" s="289"/>
      <c r="D13" s="289"/>
      <c r="E13" s="289"/>
      <c r="F13" s="288"/>
      <c r="G13" s="289"/>
      <c r="H13" s="289"/>
      <c r="I13" s="289"/>
      <c r="J13" s="289"/>
      <c r="K13" s="288"/>
      <c r="L13" s="287"/>
      <c r="M13" s="287"/>
      <c r="N13" s="287"/>
      <c r="O13" s="287"/>
    </row>
    <row r="14" spans="1:18">
      <c r="A14" t="s">
        <v>290</v>
      </c>
      <c r="B14" s="286">
        <v>10.637602464505759</v>
      </c>
      <c r="C14" s="286">
        <v>10.637602464505759</v>
      </c>
      <c r="D14" s="286">
        <v>10.637602464505759</v>
      </c>
      <c r="E14" s="286">
        <v>10.70175303744111</v>
      </c>
      <c r="F14" s="286">
        <v>11.745190980211689</v>
      </c>
      <c r="G14" s="286">
        <v>11.751957489326914</v>
      </c>
      <c r="H14" s="286">
        <v>12.321458782908934</v>
      </c>
      <c r="I14" s="286">
        <v>12.258883521202362</v>
      </c>
      <c r="J14" s="286">
        <v>12.631401037805782</v>
      </c>
      <c r="K14" s="286">
        <v>12.610368197154173</v>
      </c>
      <c r="L14" s="286">
        <v>12.726038204690168</v>
      </c>
      <c r="M14" s="286">
        <v>12.615584644800705</v>
      </c>
      <c r="N14" s="286">
        <v>12.622276422764228</v>
      </c>
      <c r="O14" s="286">
        <v>12.612527581504896</v>
      </c>
      <c r="P14" s="286">
        <v>12.665745870724411</v>
      </c>
      <c r="Q14" s="286">
        <v>12.614948440800099</v>
      </c>
    </row>
    <row r="15" spans="1:18">
      <c r="A15" s="285" t="s">
        <v>291</v>
      </c>
      <c r="B15" s="11">
        <f t="shared" ref="B15:Q15" si="0">B14+0.5</f>
        <v>11.137602464505759</v>
      </c>
      <c r="C15" s="11">
        <f t="shared" si="0"/>
        <v>11.137602464505759</v>
      </c>
      <c r="D15" s="11">
        <f t="shared" si="0"/>
        <v>11.137602464505759</v>
      </c>
      <c r="E15" s="11">
        <f t="shared" si="0"/>
        <v>11.20175303744111</v>
      </c>
      <c r="F15" s="11">
        <f t="shared" si="0"/>
        <v>12.245190980211689</v>
      </c>
      <c r="G15" s="11">
        <f t="shared" si="0"/>
        <v>12.251957489326914</v>
      </c>
      <c r="H15" s="11">
        <f t="shared" si="0"/>
        <v>12.821458782908934</v>
      </c>
      <c r="I15" s="11">
        <f t="shared" si="0"/>
        <v>12.758883521202362</v>
      </c>
      <c r="J15" s="11">
        <f t="shared" si="0"/>
        <v>13.131401037805782</v>
      </c>
      <c r="K15" s="11">
        <f t="shared" si="0"/>
        <v>13.110368197154173</v>
      </c>
      <c r="L15" s="11">
        <f t="shared" si="0"/>
        <v>13.226038204690168</v>
      </c>
      <c r="M15" s="11">
        <f t="shared" si="0"/>
        <v>13.115584644800705</v>
      </c>
      <c r="N15" s="11">
        <f t="shared" si="0"/>
        <v>13.122276422764228</v>
      </c>
      <c r="O15" s="11">
        <f t="shared" si="0"/>
        <v>13.112527581504896</v>
      </c>
      <c r="P15" s="11">
        <f t="shared" si="0"/>
        <v>13.165745870724411</v>
      </c>
      <c r="Q15" s="11">
        <f t="shared" si="0"/>
        <v>13.114948440800099</v>
      </c>
      <c r="R15" s="284" t="s">
        <v>292</v>
      </c>
    </row>
    <row r="19" spans="1:49">
      <c r="A19" t="s">
        <v>293</v>
      </c>
      <c r="B19">
        <f t="shared" ref="B19:AW19" si="1">YEAR(B20)</f>
        <v>2017</v>
      </c>
      <c r="C19">
        <f t="shared" si="1"/>
        <v>2017</v>
      </c>
      <c r="D19">
        <f t="shared" si="1"/>
        <v>2017</v>
      </c>
      <c r="E19">
        <f t="shared" si="1"/>
        <v>2017</v>
      </c>
      <c r="F19">
        <f t="shared" si="1"/>
        <v>2017</v>
      </c>
      <c r="G19">
        <f t="shared" si="1"/>
        <v>2017</v>
      </c>
      <c r="H19">
        <f t="shared" si="1"/>
        <v>2017</v>
      </c>
      <c r="I19">
        <f t="shared" si="1"/>
        <v>2017</v>
      </c>
      <c r="J19">
        <f t="shared" si="1"/>
        <v>2017</v>
      </c>
      <c r="K19">
        <f t="shared" si="1"/>
        <v>2017</v>
      </c>
      <c r="L19">
        <f t="shared" si="1"/>
        <v>2017</v>
      </c>
      <c r="M19">
        <f t="shared" si="1"/>
        <v>2017</v>
      </c>
      <c r="N19">
        <f t="shared" si="1"/>
        <v>2018</v>
      </c>
      <c r="O19">
        <f t="shared" si="1"/>
        <v>2018</v>
      </c>
      <c r="P19">
        <f t="shared" si="1"/>
        <v>2018</v>
      </c>
      <c r="Q19">
        <f t="shared" si="1"/>
        <v>2018</v>
      </c>
      <c r="R19">
        <f t="shared" si="1"/>
        <v>2018</v>
      </c>
      <c r="S19">
        <f t="shared" si="1"/>
        <v>2018</v>
      </c>
      <c r="T19">
        <f t="shared" si="1"/>
        <v>2018</v>
      </c>
      <c r="U19">
        <f t="shared" si="1"/>
        <v>2018</v>
      </c>
      <c r="V19">
        <f t="shared" si="1"/>
        <v>2018</v>
      </c>
      <c r="W19">
        <f t="shared" si="1"/>
        <v>2018</v>
      </c>
      <c r="X19">
        <f t="shared" si="1"/>
        <v>2018</v>
      </c>
      <c r="Y19">
        <f t="shared" si="1"/>
        <v>2018</v>
      </c>
      <c r="Z19">
        <f t="shared" si="1"/>
        <v>2019</v>
      </c>
      <c r="AA19">
        <f t="shared" si="1"/>
        <v>2019</v>
      </c>
      <c r="AB19">
        <f t="shared" si="1"/>
        <v>2019</v>
      </c>
      <c r="AC19">
        <f t="shared" si="1"/>
        <v>2019</v>
      </c>
      <c r="AD19">
        <f t="shared" si="1"/>
        <v>2019</v>
      </c>
      <c r="AE19">
        <f t="shared" si="1"/>
        <v>2019</v>
      </c>
      <c r="AF19">
        <f t="shared" si="1"/>
        <v>2019</v>
      </c>
      <c r="AG19">
        <f t="shared" si="1"/>
        <v>2019</v>
      </c>
      <c r="AH19">
        <f t="shared" si="1"/>
        <v>2019</v>
      </c>
      <c r="AI19">
        <f t="shared" si="1"/>
        <v>2019</v>
      </c>
      <c r="AJ19">
        <f t="shared" si="1"/>
        <v>2019</v>
      </c>
      <c r="AK19">
        <f t="shared" si="1"/>
        <v>2019</v>
      </c>
      <c r="AL19">
        <f t="shared" si="1"/>
        <v>2020</v>
      </c>
      <c r="AM19">
        <f t="shared" si="1"/>
        <v>2020</v>
      </c>
      <c r="AN19">
        <f t="shared" si="1"/>
        <v>2020</v>
      </c>
      <c r="AO19">
        <f t="shared" si="1"/>
        <v>2020</v>
      </c>
      <c r="AP19">
        <f t="shared" si="1"/>
        <v>2020</v>
      </c>
      <c r="AQ19">
        <f t="shared" si="1"/>
        <v>2020</v>
      </c>
      <c r="AR19">
        <f t="shared" si="1"/>
        <v>2020</v>
      </c>
      <c r="AS19">
        <f t="shared" si="1"/>
        <v>2020</v>
      </c>
      <c r="AT19">
        <f t="shared" si="1"/>
        <v>2020</v>
      </c>
      <c r="AU19">
        <f t="shared" si="1"/>
        <v>2020</v>
      </c>
      <c r="AV19">
        <f t="shared" si="1"/>
        <v>2020</v>
      </c>
      <c r="AW19">
        <f t="shared" si="1"/>
        <v>2020</v>
      </c>
    </row>
    <row r="20" spans="1:49">
      <c r="A20" t="s">
        <v>5</v>
      </c>
      <c r="B20" s="283">
        <v>42736</v>
      </c>
      <c r="C20" s="283">
        <f t="shared" ref="C20:AW20" si="2">EDATE(B20,1)</f>
        <v>42767</v>
      </c>
      <c r="D20" s="283">
        <f t="shared" si="2"/>
        <v>42795</v>
      </c>
      <c r="E20" s="283">
        <f t="shared" si="2"/>
        <v>42826</v>
      </c>
      <c r="F20" s="283">
        <f t="shared" si="2"/>
        <v>42856</v>
      </c>
      <c r="G20" s="283">
        <f t="shared" si="2"/>
        <v>42887</v>
      </c>
      <c r="H20" s="283">
        <f t="shared" si="2"/>
        <v>42917</v>
      </c>
      <c r="I20" s="283">
        <f t="shared" si="2"/>
        <v>42948</v>
      </c>
      <c r="J20" s="283">
        <f t="shared" si="2"/>
        <v>42979</v>
      </c>
      <c r="K20" s="283">
        <f t="shared" si="2"/>
        <v>43009</v>
      </c>
      <c r="L20" s="283">
        <f t="shared" si="2"/>
        <v>43040</v>
      </c>
      <c r="M20" s="283">
        <f t="shared" si="2"/>
        <v>43070</v>
      </c>
      <c r="N20" s="283">
        <f t="shared" si="2"/>
        <v>43101</v>
      </c>
      <c r="O20" s="283">
        <f t="shared" si="2"/>
        <v>43132</v>
      </c>
      <c r="P20" s="283">
        <f t="shared" si="2"/>
        <v>43160</v>
      </c>
      <c r="Q20" s="283">
        <f t="shared" si="2"/>
        <v>43191</v>
      </c>
      <c r="R20" s="283">
        <f t="shared" si="2"/>
        <v>43221</v>
      </c>
      <c r="S20" s="283">
        <f t="shared" si="2"/>
        <v>43252</v>
      </c>
      <c r="T20" s="283">
        <f t="shared" si="2"/>
        <v>43282</v>
      </c>
      <c r="U20" s="283">
        <f t="shared" si="2"/>
        <v>43313</v>
      </c>
      <c r="V20" s="283">
        <f t="shared" si="2"/>
        <v>43344</v>
      </c>
      <c r="W20" s="283">
        <f t="shared" si="2"/>
        <v>43374</v>
      </c>
      <c r="X20" s="283">
        <f t="shared" si="2"/>
        <v>43405</v>
      </c>
      <c r="Y20" s="283">
        <f t="shared" si="2"/>
        <v>43435</v>
      </c>
      <c r="Z20" s="283">
        <f t="shared" si="2"/>
        <v>43466</v>
      </c>
      <c r="AA20" s="283">
        <f t="shared" si="2"/>
        <v>43497</v>
      </c>
      <c r="AB20" s="283">
        <f t="shared" si="2"/>
        <v>43525</v>
      </c>
      <c r="AC20" s="283">
        <f t="shared" si="2"/>
        <v>43556</v>
      </c>
      <c r="AD20" s="283">
        <f t="shared" si="2"/>
        <v>43586</v>
      </c>
      <c r="AE20" s="283">
        <f t="shared" si="2"/>
        <v>43617</v>
      </c>
      <c r="AF20" s="283">
        <f t="shared" si="2"/>
        <v>43647</v>
      </c>
      <c r="AG20" s="283">
        <f t="shared" si="2"/>
        <v>43678</v>
      </c>
      <c r="AH20" s="283">
        <f t="shared" si="2"/>
        <v>43709</v>
      </c>
      <c r="AI20" s="283">
        <f t="shared" si="2"/>
        <v>43739</v>
      </c>
      <c r="AJ20" s="283">
        <f t="shared" si="2"/>
        <v>43770</v>
      </c>
      <c r="AK20" s="283">
        <f t="shared" si="2"/>
        <v>43800</v>
      </c>
      <c r="AL20" s="283">
        <f t="shared" si="2"/>
        <v>43831</v>
      </c>
      <c r="AM20" s="283">
        <f t="shared" si="2"/>
        <v>43862</v>
      </c>
      <c r="AN20" s="283">
        <f t="shared" si="2"/>
        <v>43891</v>
      </c>
      <c r="AO20" s="283">
        <f t="shared" si="2"/>
        <v>43922</v>
      </c>
      <c r="AP20" s="283">
        <f t="shared" si="2"/>
        <v>43952</v>
      </c>
      <c r="AQ20" s="283">
        <f t="shared" si="2"/>
        <v>43983</v>
      </c>
      <c r="AR20" s="283">
        <f t="shared" si="2"/>
        <v>44013</v>
      </c>
      <c r="AS20" s="283">
        <f t="shared" si="2"/>
        <v>44044</v>
      </c>
      <c r="AT20" s="283">
        <f t="shared" si="2"/>
        <v>44075</v>
      </c>
      <c r="AU20" s="283">
        <f t="shared" si="2"/>
        <v>44105</v>
      </c>
      <c r="AV20" s="283">
        <f t="shared" si="2"/>
        <v>44136</v>
      </c>
      <c r="AW20" s="283">
        <f t="shared" si="2"/>
        <v>44166</v>
      </c>
    </row>
    <row r="21" spans="1:49">
      <c r="A21" t="s">
        <v>294</v>
      </c>
      <c r="B21">
        <f t="shared" ref="B21:AW21" si="3">ROUNDUP(MONTH(B20)/3,0)</f>
        <v>1</v>
      </c>
      <c r="C21">
        <f t="shared" si="3"/>
        <v>1</v>
      </c>
      <c r="D21">
        <f t="shared" si="3"/>
        <v>1</v>
      </c>
      <c r="E21">
        <f t="shared" si="3"/>
        <v>2</v>
      </c>
      <c r="F21">
        <f t="shared" si="3"/>
        <v>2</v>
      </c>
      <c r="G21">
        <f t="shared" si="3"/>
        <v>2</v>
      </c>
      <c r="H21">
        <f t="shared" si="3"/>
        <v>3</v>
      </c>
      <c r="I21">
        <f t="shared" si="3"/>
        <v>3</v>
      </c>
      <c r="J21">
        <f t="shared" si="3"/>
        <v>3</v>
      </c>
      <c r="K21">
        <f t="shared" si="3"/>
        <v>4</v>
      </c>
      <c r="L21">
        <f t="shared" si="3"/>
        <v>4</v>
      </c>
      <c r="M21">
        <f t="shared" si="3"/>
        <v>4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2</v>
      </c>
      <c r="R21">
        <f t="shared" si="3"/>
        <v>2</v>
      </c>
      <c r="S21">
        <f t="shared" si="3"/>
        <v>2</v>
      </c>
      <c r="T21">
        <f t="shared" si="3"/>
        <v>3</v>
      </c>
      <c r="U21">
        <f t="shared" si="3"/>
        <v>3</v>
      </c>
      <c r="V21">
        <f t="shared" si="3"/>
        <v>3</v>
      </c>
      <c r="W21">
        <f t="shared" si="3"/>
        <v>4</v>
      </c>
      <c r="X21">
        <f t="shared" si="3"/>
        <v>4</v>
      </c>
      <c r="Y21">
        <f t="shared" si="3"/>
        <v>4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2</v>
      </c>
      <c r="AD21">
        <f t="shared" si="3"/>
        <v>2</v>
      </c>
      <c r="AE21">
        <f t="shared" si="3"/>
        <v>2</v>
      </c>
      <c r="AF21">
        <f t="shared" si="3"/>
        <v>3</v>
      </c>
      <c r="AG21">
        <f t="shared" si="3"/>
        <v>3</v>
      </c>
      <c r="AH21">
        <f t="shared" si="3"/>
        <v>3</v>
      </c>
      <c r="AI21">
        <f t="shared" si="3"/>
        <v>4</v>
      </c>
      <c r="AJ21">
        <f t="shared" si="3"/>
        <v>4</v>
      </c>
      <c r="AK21">
        <f t="shared" si="3"/>
        <v>4</v>
      </c>
      <c r="AL21">
        <f t="shared" si="3"/>
        <v>1</v>
      </c>
      <c r="AM21">
        <f t="shared" si="3"/>
        <v>1</v>
      </c>
      <c r="AN21">
        <f t="shared" si="3"/>
        <v>1</v>
      </c>
      <c r="AO21">
        <f t="shared" si="3"/>
        <v>2</v>
      </c>
      <c r="AP21">
        <f t="shared" si="3"/>
        <v>2</v>
      </c>
      <c r="AQ21">
        <f t="shared" si="3"/>
        <v>2</v>
      </c>
      <c r="AR21">
        <f t="shared" si="3"/>
        <v>3</v>
      </c>
      <c r="AS21">
        <f t="shared" si="3"/>
        <v>3</v>
      </c>
      <c r="AT21">
        <f t="shared" si="3"/>
        <v>3</v>
      </c>
      <c r="AU21">
        <f t="shared" si="3"/>
        <v>4</v>
      </c>
      <c r="AV21">
        <f t="shared" si="3"/>
        <v>4</v>
      </c>
      <c r="AW21">
        <f t="shared" si="3"/>
        <v>4</v>
      </c>
    </row>
  </sheetData>
  <mergeCells count="5">
    <mergeCell ref="B4:Q4"/>
    <mergeCell ref="B5:E5"/>
    <mergeCell ref="F5:I5"/>
    <mergeCell ref="J5:M5"/>
    <mergeCell ref="N5:Q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2:H31"/>
  <sheetViews>
    <sheetView workbookViewId="0">
      <selection activeCell="C47" sqref="C47"/>
    </sheetView>
  </sheetViews>
  <sheetFormatPr defaultColWidth="8.5703125" defaultRowHeight="13.5"/>
  <cols>
    <col min="1" max="2" width="8.5703125" style="294"/>
    <col min="3" max="3" width="16.7109375" style="294" bestFit="1" customWidth="1"/>
    <col min="4" max="4" width="12.42578125" style="294" customWidth="1"/>
    <col min="5" max="5" width="21.28515625" style="294" customWidth="1"/>
    <col min="6" max="7" width="8.5703125" style="294"/>
    <col min="8" max="8" width="10.28515625" style="294" bestFit="1" customWidth="1"/>
    <col min="9" max="16384" width="8.5703125" style="294"/>
  </cols>
  <sheetData>
    <row r="2" spans="3:8" ht="24" customHeight="1">
      <c r="C2" s="294" t="s">
        <v>295</v>
      </c>
    </row>
    <row r="3" spans="3:8" ht="17.100000000000001" customHeight="1">
      <c r="C3" s="309" t="s">
        <v>296</v>
      </c>
      <c r="D3" s="311" t="s">
        <v>297</v>
      </c>
      <c r="E3" s="311" t="s">
        <v>298</v>
      </c>
    </row>
    <row r="4" spans="3:8">
      <c r="C4" s="309" t="s">
        <v>299</v>
      </c>
      <c r="D4" s="310">
        <v>8.4499999999999993</v>
      </c>
      <c r="E4" s="300">
        <v>1096200</v>
      </c>
    </row>
    <row r="5" spans="3:8">
      <c r="C5" s="309" t="s">
        <v>300</v>
      </c>
      <c r="D5" s="310">
        <v>8.9</v>
      </c>
      <c r="E5" s="300">
        <v>126000</v>
      </c>
      <c r="H5" s="296"/>
    </row>
    <row r="6" spans="3:8">
      <c r="C6" s="309" t="s">
        <v>300</v>
      </c>
      <c r="D6" s="310">
        <v>11.5</v>
      </c>
      <c r="E6" s="300">
        <v>2985188</v>
      </c>
    </row>
    <row r="7" spans="3:8">
      <c r="C7" s="309" t="s">
        <v>300</v>
      </c>
      <c r="D7" s="310">
        <v>11.95</v>
      </c>
      <c r="E7" s="300">
        <v>163800</v>
      </c>
    </row>
    <row r="8" spans="3:8">
      <c r="C8" s="309" t="s">
        <v>300</v>
      </c>
      <c r="D8" s="310">
        <v>12</v>
      </c>
      <c r="E8" s="300">
        <v>462600</v>
      </c>
    </row>
    <row r="9" spans="3:8">
      <c r="C9" s="309" t="s">
        <v>301</v>
      </c>
      <c r="D9" s="310">
        <v>9.99</v>
      </c>
      <c r="E9" s="300">
        <v>63450</v>
      </c>
    </row>
    <row r="10" spans="3:8">
      <c r="C10" s="309" t="s">
        <v>302</v>
      </c>
      <c r="D10" s="310">
        <v>11.5</v>
      </c>
      <c r="E10" s="300">
        <v>75600</v>
      </c>
    </row>
    <row r="11" spans="3:8">
      <c r="C11" s="309"/>
      <c r="D11" s="309"/>
      <c r="E11" s="300">
        <f>SUM(E4:E10)</f>
        <v>4972838</v>
      </c>
    </row>
    <row r="13" spans="3:8">
      <c r="D13" s="308"/>
      <c r="E13" s="308"/>
    </row>
    <row r="14" spans="3:8">
      <c r="C14" s="376" t="s">
        <v>303</v>
      </c>
      <c r="D14" s="376"/>
      <c r="E14" s="307">
        <v>185000000</v>
      </c>
      <c r="H14" s="306"/>
    </row>
    <row r="15" spans="3:8">
      <c r="C15" s="376" t="s">
        <v>304</v>
      </c>
      <c r="D15" s="376"/>
      <c r="E15" s="300">
        <v>2306395</v>
      </c>
      <c r="H15" s="304"/>
    </row>
    <row r="16" spans="3:8">
      <c r="C16" s="378" t="s">
        <v>305</v>
      </c>
      <c r="D16" s="378"/>
      <c r="E16" s="305">
        <f>(D4*E4+D5*E5+D9*E9+D10*E10+D6*E17)/E15</f>
        <v>9.8667934156985257</v>
      </c>
      <c r="H16" s="304"/>
    </row>
    <row r="17" spans="3:8">
      <c r="C17" s="302"/>
      <c r="D17" s="301"/>
      <c r="E17" s="300">
        <f>E15-E4-E5-E9-E10</f>
        <v>945145</v>
      </c>
      <c r="H17" s="304"/>
    </row>
    <row r="18" spans="3:8">
      <c r="C18" s="376" t="s">
        <v>306</v>
      </c>
      <c r="D18" s="376"/>
      <c r="E18" s="300">
        <v>192000000</v>
      </c>
      <c r="H18" s="304"/>
    </row>
    <row r="19" spans="3:8">
      <c r="C19" s="376" t="s">
        <v>307</v>
      </c>
      <c r="D19" s="376"/>
      <c r="E19" s="300">
        <v>1765631.9999999998</v>
      </c>
      <c r="H19" s="304"/>
    </row>
    <row r="20" spans="3:8">
      <c r="C20" s="379" t="s">
        <v>308</v>
      </c>
      <c r="D20" s="379"/>
      <c r="E20" s="303">
        <f>D6</f>
        <v>11.5</v>
      </c>
    </row>
    <row r="21" spans="3:8">
      <c r="C21" s="302"/>
      <c r="D21" s="301"/>
      <c r="E21" s="300">
        <f>E6-E17</f>
        <v>2040043</v>
      </c>
    </row>
    <row r="22" spans="3:8">
      <c r="C22" s="376" t="s">
        <v>309</v>
      </c>
      <c r="D22" s="376"/>
      <c r="E22" s="300">
        <f>E15+E19</f>
        <v>4072027</v>
      </c>
    </row>
    <row r="23" spans="3:8">
      <c r="C23" s="377" t="s">
        <v>310</v>
      </c>
      <c r="D23" s="377"/>
      <c r="E23" s="299">
        <f>(E16*E15+E20*E19)/E22</f>
        <v>10.57495222895133</v>
      </c>
    </row>
    <row r="27" spans="3:8">
      <c r="C27" s="298"/>
      <c r="E27" s="296"/>
    </row>
    <row r="28" spans="3:8">
      <c r="C28" s="298"/>
      <c r="E28" s="296"/>
    </row>
    <row r="29" spans="3:8">
      <c r="D29" s="297"/>
      <c r="E29" s="296"/>
    </row>
    <row r="30" spans="3:8">
      <c r="E30" s="296"/>
    </row>
    <row r="31" spans="3:8">
      <c r="E31" s="295"/>
    </row>
  </sheetData>
  <mergeCells count="8">
    <mergeCell ref="C22:D22"/>
    <mergeCell ref="C23:D23"/>
    <mergeCell ref="C14:D14"/>
    <mergeCell ref="C15:D15"/>
    <mergeCell ref="C16:D16"/>
    <mergeCell ref="C18:D18"/>
    <mergeCell ref="C19:D19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DT9"/>
  <sheetViews>
    <sheetView workbookViewId="0">
      <selection activeCell="AI52" sqref="AI52"/>
    </sheetView>
  </sheetViews>
  <sheetFormatPr defaultRowHeight="15" outlineLevelCol="1"/>
  <cols>
    <col min="1" max="1" width="11.28515625" bestFit="1" customWidth="1"/>
    <col min="2" max="4" width="11" customWidth="1"/>
    <col min="5" max="33" width="11" hidden="1" customWidth="1" outlineLevel="1"/>
    <col min="34" max="34" width="11" customWidth="1" collapsed="1"/>
    <col min="35" max="44" width="11" customWidth="1"/>
    <col min="45" max="94" width="12" customWidth="1"/>
  </cols>
  <sheetData>
    <row r="1" spans="1:124">
      <c r="A1" t="s">
        <v>3</v>
      </c>
      <c r="B1" s="333" t="e">
        <f ca="1">MID(CELL("filename",A1),FIND("[",CELL("filename",A1))+1,FIND("]", CELL("filename",A1))-FIND("[",CELL("filename",A1))-1)</f>
        <v>#VALUE!</v>
      </c>
    </row>
    <row r="3" spans="1:124">
      <c r="A3" t="s">
        <v>4</v>
      </c>
      <c r="B3" t="s">
        <v>4</v>
      </c>
      <c r="C3" t="s">
        <v>4</v>
      </c>
      <c r="D3" t="s">
        <v>4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  <c r="CO3" t="s">
        <v>5</v>
      </c>
      <c r="CP3" t="s">
        <v>5</v>
      </c>
      <c r="CQ3" t="s">
        <v>5</v>
      </c>
      <c r="CR3" t="s">
        <v>5</v>
      </c>
      <c r="CS3" t="s">
        <v>5</v>
      </c>
      <c r="CT3" t="s">
        <v>5</v>
      </c>
      <c r="CU3" t="s">
        <v>5</v>
      </c>
      <c r="CV3" t="s">
        <v>5</v>
      </c>
      <c r="CW3" t="s">
        <v>5</v>
      </c>
      <c r="CX3" t="s">
        <v>5</v>
      </c>
      <c r="CY3" t="s">
        <v>5</v>
      </c>
      <c r="CZ3" t="s">
        <v>5</v>
      </c>
      <c r="DA3" t="s">
        <v>5</v>
      </c>
      <c r="DB3" t="s">
        <v>5</v>
      </c>
      <c r="DC3" t="s">
        <v>5</v>
      </c>
      <c r="DD3" t="s">
        <v>5</v>
      </c>
      <c r="DE3" t="s">
        <v>5</v>
      </c>
      <c r="DF3" t="s">
        <v>5</v>
      </c>
      <c r="DG3" t="s">
        <v>5</v>
      </c>
      <c r="DH3" t="s">
        <v>5</v>
      </c>
      <c r="DI3" t="s">
        <v>5</v>
      </c>
      <c r="DJ3" t="s">
        <v>5</v>
      </c>
      <c r="DK3" t="s">
        <v>5</v>
      </c>
      <c r="DL3" t="s">
        <v>5</v>
      </c>
      <c r="DM3" t="s">
        <v>5</v>
      </c>
      <c r="DN3" t="s">
        <v>5</v>
      </c>
      <c r="DO3" t="s">
        <v>5</v>
      </c>
      <c r="DP3" t="s">
        <v>5</v>
      </c>
      <c r="DQ3" t="s">
        <v>5</v>
      </c>
      <c r="DR3" t="s">
        <v>5</v>
      </c>
      <c r="DS3" t="s">
        <v>5</v>
      </c>
      <c r="DT3" t="s">
        <v>5</v>
      </c>
    </row>
    <row r="4" spans="1:124">
      <c r="A4" s="317" t="s">
        <v>6</v>
      </c>
      <c r="B4" s="318" t="s">
        <v>7</v>
      </c>
      <c r="C4" s="318" t="s">
        <v>8</v>
      </c>
      <c r="D4" s="318" t="s">
        <v>9</v>
      </c>
      <c r="E4" s="312">
        <f t="shared" ref="E4:H4" si="0">EDATE(F4,-1)</f>
        <v>42005</v>
      </c>
      <c r="F4" s="312">
        <f t="shared" si="0"/>
        <v>42036</v>
      </c>
      <c r="G4" s="312">
        <f t="shared" si="0"/>
        <v>42064</v>
      </c>
      <c r="H4" s="312">
        <f t="shared" si="0"/>
        <v>42095</v>
      </c>
      <c r="I4" s="312">
        <f t="shared" ref="I4:N4" si="1">EDATE(J4,-1)</f>
        <v>42125</v>
      </c>
      <c r="J4" s="312">
        <f t="shared" si="1"/>
        <v>42156</v>
      </c>
      <c r="K4" s="312">
        <f t="shared" si="1"/>
        <v>42186</v>
      </c>
      <c r="L4" s="312">
        <f t="shared" si="1"/>
        <v>42217</v>
      </c>
      <c r="M4" s="312">
        <f t="shared" si="1"/>
        <v>42248</v>
      </c>
      <c r="N4" s="312">
        <f t="shared" si="1"/>
        <v>42278</v>
      </c>
      <c r="O4" s="312">
        <f t="shared" ref="O4:W4" si="2">EDATE(P4,-1)</f>
        <v>42309</v>
      </c>
      <c r="P4" s="312">
        <f t="shared" si="2"/>
        <v>42339</v>
      </c>
      <c r="Q4" s="312">
        <f t="shared" si="2"/>
        <v>42370</v>
      </c>
      <c r="R4" s="312">
        <f t="shared" si="2"/>
        <v>42401</v>
      </c>
      <c r="S4" s="312">
        <f t="shared" si="2"/>
        <v>42430</v>
      </c>
      <c r="T4" s="312">
        <f t="shared" si="2"/>
        <v>42461</v>
      </c>
      <c r="U4" s="312">
        <f t="shared" si="2"/>
        <v>42491</v>
      </c>
      <c r="V4" s="312">
        <f t="shared" si="2"/>
        <v>42522</v>
      </c>
      <c r="W4" s="312">
        <f t="shared" si="2"/>
        <v>42552</v>
      </c>
      <c r="X4" s="312">
        <f t="shared" ref="X4:AF4" si="3">EDATE(Y4,-1)</f>
        <v>42583</v>
      </c>
      <c r="Y4" s="312">
        <f t="shared" si="3"/>
        <v>42614</v>
      </c>
      <c r="Z4" s="312">
        <f t="shared" si="3"/>
        <v>42644</v>
      </c>
      <c r="AA4" s="312">
        <f t="shared" si="3"/>
        <v>42675</v>
      </c>
      <c r="AB4" s="312">
        <f t="shared" si="3"/>
        <v>42705</v>
      </c>
      <c r="AC4" s="312">
        <f t="shared" si="3"/>
        <v>42736</v>
      </c>
      <c r="AD4" s="312">
        <f t="shared" si="3"/>
        <v>42767</v>
      </c>
      <c r="AE4" s="312">
        <f t="shared" si="3"/>
        <v>42795</v>
      </c>
      <c r="AF4" s="312">
        <f t="shared" si="3"/>
        <v>42826</v>
      </c>
      <c r="AG4" s="312">
        <f t="shared" ref="AG4:AM4" si="4">EDATE(AH4,-1)</f>
        <v>42856</v>
      </c>
      <c r="AH4" s="312">
        <f t="shared" si="4"/>
        <v>42887</v>
      </c>
      <c r="AI4" s="312">
        <f t="shared" si="4"/>
        <v>42917</v>
      </c>
      <c r="AJ4" s="312">
        <f t="shared" si="4"/>
        <v>42948</v>
      </c>
      <c r="AK4" s="312">
        <f t="shared" si="4"/>
        <v>42979</v>
      </c>
      <c r="AL4" s="312">
        <f t="shared" si="4"/>
        <v>43009</v>
      </c>
      <c r="AM4" s="312">
        <f t="shared" si="4"/>
        <v>43040</v>
      </c>
      <c r="AN4" s="312">
        <f>EDATE(AO4,-1)</f>
        <v>43070</v>
      </c>
      <c r="AO4" s="312">
        <v>43101</v>
      </c>
      <c r="AP4" s="312">
        <f>EDATE(AO4,1)</f>
        <v>43132</v>
      </c>
      <c r="AQ4" s="312">
        <f t="shared" ref="AQ4:CP4" si="5">EDATE(AP4,1)</f>
        <v>43160</v>
      </c>
      <c r="AR4" s="312">
        <f t="shared" si="5"/>
        <v>43191</v>
      </c>
      <c r="AS4" s="312">
        <f t="shared" si="5"/>
        <v>43221</v>
      </c>
      <c r="AT4" s="312">
        <f t="shared" si="5"/>
        <v>43252</v>
      </c>
      <c r="AU4" s="312">
        <f t="shared" si="5"/>
        <v>43282</v>
      </c>
      <c r="AV4" s="312">
        <f t="shared" si="5"/>
        <v>43313</v>
      </c>
      <c r="AW4" s="312">
        <f t="shared" si="5"/>
        <v>43344</v>
      </c>
      <c r="AX4" s="312">
        <f t="shared" si="5"/>
        <v>43374</v>
      </c>
      <c r="AY4" s="312">
        <f t="shared" si="5"/>
        <v>43405</v>
      </c>
      <c r="AZ4" s="312">
        <f t="shared" si="5"/>
        <v>43435</v>
      </c>
      <c r="BA4" s="312">
        <f t="shared" si="5"/>
        <v>43466</v>
      </c>
      <c r="BB4" s="312">
        <f t="shared" si="5"/>
        <v>43497</v>
      </c>
      <c r="BC4" s="312">
        <f t="shared" si="5"/>
        <v>43525</v>
      </c>
      <c r="BD4" s="312">
        <f t="shared" si="5"/>
        <v>43556</v>
      </c>
      <c r="BE4" s="312">
        <f t="shared" si="5"/>
        <v>43586</v>
      </c>
      <c r="BF4" s="312">
        <f t="shared" si="5"/>
        <v>43617</v>
      </c>
      <c r="BG4" s="312">
        <f t="shared" si="5"/>
        <v>43647</v>
      </c>
      <c r="BH4" s="312">
        <f t="shared" si="5"/>
        <v>43678</v>
      </c>
      <c r="BI4" s="312">
        <f t="shared" si="5"/>
        <v>43709</v>
      </c>
      <c r="BJ4" s="312">
        <f t="shared" si="5"/>
        <v>43739</v>
      </c>
      <c r="BK4" s="312">
        <f t="shared" si="5"/>
        <v>43770</v>
      </c>
      <c r="BL4" s="312">
        <f t="shared" si="5"/>
        <v>43800</v>
      </c>
      <c r="BM4" s="312">
        <f t="shared" si="5"/>
        <v>43831</v>
      </c>
      <c r="BN4" s="312">
        <f t="shared" si="5"/>
        <v>43862</v>
      </c>
      <c r="BO4" s="312">
        <f t="shared" si="5"/>
        <v>43891</v>
      </c>
      <c r="BP4" s="312">
        <f t="shared" si="5"/>
        <v>43922</v>
      </c>
      <c r="BQ4" s="312">
        <f t="shared" si="5"/>
        <v>43952</v>
      </c>
      <c r="BR4" s="312">
        <f t="shared" si="5"/>
        <v>43983</v>
      </c>
      <c r="BS4" s="312">
        <f t="shared" si="5"/>
        <v>44013</v>
      </c>
      <c r="BT4" s="312">
        <f t="shared" si="5"/>
        <v>44044</v>
      </c>
      <c r="BU4" s="312">
        <f t="shared" si="5"/>
        <v>44075</v>
      </c>
      <c r="BV4" s="312">
        <f t="shared" si="5"/>
        <v>44105</v>
      </c>
      <c r="BW4" s="312">
        <f t="shared" si="5"/>
        <v>44136</v>
      </c>
      <c r="BX4" s="312">
        <f t="shared" si="5"/>
        <v>44166</v>
      </c>
      <c r="BY4" s="312">
        <f t="shared" si="5"/>
        <v>44197</v>
      </c>
      <c r="BZ4" s="312">
        <f t="shared" si="5"/>
        <v>44228</v>
      </c>
      <c r="CA4" s="312">
        <f t="shared" si="5"/>
        <v>44256</v>
      </c>
      <c r="CB4" s="312">
        <f t="shared" si="5"/>
        <v>44287</v>
      </c>
      <c r="CC4" s="312">
        <f t="shared" si="5"/>
        <v>44317</v>
      </c>
      <c r="CD4" s="312">
        <f t="shared" si="5"/>
        <v>44348</v>
      </c>
      <c r="CE4" s="312">
        <f t="shared" si="5"/>
        <v>44378</v>
      </c>
      <c r="CF4" s="312">
        <f t="shared" si="5"/>
        <v>44409</v>
      </c>
      <c r="CG4" s="312">
        <f t="shared" si="5"/>
        <v>44440</v>
      </c>
      <c r="CH4" s="312">
        <f t="shared" si="5"/>
        <v>44470</v>
      </c>
      <c r="CI4" s="312">
        <f t="shared" si="5"/>
        <v>44501</v>
      </c>
      <c r="CJ4" s="312">
        <f t="shared" si="5"/>
        <v>44531</v>
      </c>
      <c r="CK4" s="312">
        <f t="shared" si="5"/>
        <v>44562</v>
      </c>
      <c r="CL4" s="312">
        <f t="shared" si="5"/>
        <v>44593</v>
      </c>
      <c r="CM4" s="312">
        <f t="shared" si="5"/>
        <v>44621</v>
      </c>
      <c r="CN4" s="312">
        <f t="shared" si="5"/>
        <v>44652</v>
      </c>
      <c r="CO4" s="312">
        <f t="shared" si="5"/>
        <v>44682</v>
      </c>
      <c r="CP4" s="312">
        <f t="shared" si="5"/>
        <v>44713</v>
      </c>
      <c r="CQ4" s="312">
        <f t="shared" ref="CQ4:DA4" si="6">EDATE(CP4,1)</f>
        <v>44743</v>
      </c>
      <c r="CR4" s="312">
        <f t="shared" si="6"/>
        <v>44774</v>
      </c>
      <c r="CS4" s="312">
        <f t="shared" si="6"/>
        <v>44805</v>
      </c>
      <c r="CT4" s="312">
        <f t="shared" si="6"/>
        <v>44835</v>
      </c>
      <c r="CU4" s="312">
        <f t="shared" si="6"/>
        <v>44866</v>
      </c>
      <c r="CV4" s="312">
        <f t="shared" si="6"/>
        <v>44896</v>
      </c>
      <c r="CW4" s="312">
        <f t="shared" si="6"/>
        <v>44927</v>
      </c>
      <c r="CX4" s="312">
        <f t="shared" si="6"/>
        <v>44958</v>
      </c>
      <c r="CY4" s="312">
        <f t="shared" si="6"/>
        <v>44986</v>
      </c>
      <c r="CZ4" s="312">
        <f t="shared" si="6"/>
        <v>45017</v>
      </c>
      <c r="DA4" s="312">
        <f t="shared" si="6"/>
        <v>45047</v>
      </c>
      <c r="DB4" s="312">
        <f t="shared" ref="DB4:DP4" si="7">EDATE(DA4,1)</f>
        <v>45078</v>
      </c>
      <c r="DC4" s="312">
        <f t="shared" si="7"/>
        <v>45108</v>
      </c>
      <c r="DD4" s="312">
        <f t="shared" si="7"/>
        <v>45139</v>
      </c>
      <c r="DE4" s="312">
        <f t="shared" si="7"/>
        <v>45170</v>
      </c>
      <c r="DF4" s="312">
        <f t="shared" si="7"/>
        <v>45200</v>
      </c>
      <c r="DG4" s="312">
        <f t="shared" si="7"/>
        <v>45231</v>
      </c>
      <c r="DH4" s="312">
        <f t="shared" si="7"/>
        <v>45261</v>
      </c>
      <c r="DI4" s="312">
        <f t="shared" si="7"/>
        <v>45292</v>
      </c>
      <c r="DJ4" s="312">
        <f t="shared" si="7"/>
        <v>45323</v>
      </c>
      <c r="DK4" s="312">
        <f t="shared" si="7"/>
        <v>45352</v>
      </c>
      <c r="DL4" s="312">
        <f t="shared" si="7"/>
        <v>45383</v>
      </c>
      <c r="DM4" s="312">
        <f t="shared" si="7"/>
        <v>45413</v>
      </c>
      <c r="DN4" s="312">
        <f t="shared" si="7"/>
        <v>45444</v>
      </c>
      <c r="DO4" s="312">
        <f t="shared" si="7"/>
        <v>45474</v>
      </c>
      <c r="DP4" s="312">
        <f t="shared" si="7"/>
        <v>45505</v>
      </c>
      <c r="DQ4" s="312">
        <f t="shared" ref="DQ4:DT4" si="8">EDATE(DP4,1)</f>
        <v>45536</v>
      </c>
      <c r="DR4" s="312">
        <f t="shared" si="8"/>
        <v>45566</v>
      </c>
      <c r="DS4" s="312">
        <f t="shared" si="8"/>
        <v>45597</v>
      </c>
      <c r="DT4" s="312">
        <f t="shared" si="8"/>
        <v>45627</v>
      </c>
    </row>
    <row r="5" spans="1:124">
      <c r="A5" s="319" t="s">
        <v>10</v>
      </c>
      <c r="B5" s="320" t="s">
        <v>1</v>
      </c>
      <c r="C5" s="320" t="s">
        <v>1</v>
      </c>
      <c r="D5" s="320" t="s">
        <v>11</v>
      </c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0">
        <f>'Historical pricing'!B2</f>
        <v>9.25</v>
      </c>
      <c r="AI5" s="320">
        <f>'Historical pricing'!C2</f>
        <v>9.25</v>
      </c>
      <c r="AJ5" s="320">
        <f>'Historical pricing'!D2</f>
        <v>9.25</v>
      </c>
      <c r="AK5" s="320">
        <f>'Historical pricing'!E2</f>
        <v>9.25</v>
      </c>
      <c r="AL5" s="320">
        <f>'Historical pricing'!F2</f>
        <v>9.25</v>
      </c>
      <c r="AM5" s="320">
        <f>'Historical pricing'!G2</f>
        <v>9.25</v>
      </c>
      <c r="AN5" s="320">
        <f>'Historical pricing'!H2</f>
        <v>9.25</v>
      </c>
      <c r="AO5" s="320">
        <f>'Historical pricing'!I2</f>
        <v>9</v>
      </c>
      <c r="AP5" s="320">
        <f>'Historical pricing'!J2</f>
        <v>9</v>
      </c>
      <c r="AQ5" s="320">
        <f>'Historical pricing'!K2</f>
        <v>9</v>
      </c>
      <c r="AR5" s="320">
        <f>'Historical pricing'!L2</f>
        <v>9</v>
      </c>
      <c r="AS5" s="320">
        <f>'Historical pricing'!M2</f>
        <v>9</v>
      </c>
      <c r="AT5" s="320">
        <f>'Historical pricing'!N2</f>
        <v>9</v>
      </c>
      <c r="AU5" s="320">
        <f>'Historical pricing'!O2</f>
        <v>9</v>
      </c>
      <c r="AV5" s="320">
        <f>'Historical pricing'!P2</f>
        <v>9</v>
      </c>
      <c r="AW5" s="320">
        <f>'Historical pricing'!Q2</f>
        <v>9</v>
      </c>
      <c r="AX5" s="320">
        <f>'Historical pricing'!R2</f>
        <v>9</v>
      </c>
      <c r="AY5" s="320">
        <f>'Historical pricing'!S2</f>
        <v>9</v>
      </c>
      <c r="AZ5" s="320">
        <f>'Historical pricing'!T2</f>
        <v>9</v>
      </c>
      <c r="BA5" s="320">
        <f>'Historical pricing'!U2</f>
        <v>8.5</v>
      </c>
      <c r="BB5" s="320">
        <f>'Historical pricing'!V2</f>
        <v>8.5</v>
      </c>
      <c r="BC5" s="320">
        <f>'Historical pricing'!W2</f>
        <v>8.5</v>
      </c>
      <c r="BD5" s="320">
        <f>'Historical pricing'!X2</f>
        <v>8.5</v>
      </c>
      <c r="BE5" s="320">
        <f>'Historical pricing'!Y2</f>
        <v>8.5</v>
      </c>
      <c r="BF5" s="320">
        <f>'Historical pricing'!Z2</f>
        <v>8.5</v>
      </c>
      <c r="BG5" s="320">
        <f>'Historical pricing'!AA2</f>
        <v>8.5</v>
      </c>
      <c r="BH5" s="320">
        <f>'Historical pricing'!AB2</f>
        <v>8.5</v>
      </c>
      <c r="BI5" s="320">
        <f>'Historical pricing'!AC2</f>
        <v>8.5</v>
      </c>
      <c r="BJ5" s="320">
        <f>'Historical pricing'!AD2</f>
        <v>8.5</v>
      </c>
      <c r="BK5" s="320">
        <f>'Historical pricing'!AE2</f>
        <v>8.5</v>
      </c>
      <c r="BL5" s="320">
        <f>'Historical pricing'!AF2</f>
        <v>8.5</v>
      </c>
      <c r="BM5" s="320">
        <f>'Historical pricing'!AG2</f>
        <v>8.5</v>
      </c>
      <c r="BN5" s="320">
        <f>'Historical pricing'!AH2</f>
        <v>8.5</v>
      </c>
      <c r="BO5" s="320">
        <f>'Historical pricing'!AI2</f>
        <v>8.5</v>
      </c>
      <c r="BP5" s="320">
        <f>'Historical pricing'!AJ2</f>
        <v>8.5</v>
      </c>
      <c r="BQ5" s="320">
        <f>'Historical pricing'!AK2</f>
        <v>8.5</v>
      </c>
      <c r="BR5" s="320">
        <f>'Historical pricing'!AL2</f>
        <v>8.5</v>
      </c>
      <c r="BS5" s="320">
        <f>'Historical pricing'!AM2</f>
        <v>8.5</v>
      </c>
      <c r="BT5" s="320">
        <f>'Historical pricing'!AN2</f>
        <v>8.5</v>
      </c>
      <c r="BU5" s="320">
        <f>'Historical pricing'!AO2</f>
        <v>8.5</v>
      </c>
      <c r="BV5" s="320">
        <f>'Historical pricing'!AP2</f>
        <v>8.5</v>
      </c>
      <c r="BW5" s="320">
        <f>'Historical pricing'!AQ2</f>
        <v>8.5</v>
      </c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1"/>
      <c r="CQ5" s="321"/>
      <c r="CR5" s="321"/>
      <c r="CS5" s="321"/>
      <c r="CT5" s="321"/>
      <c r="CU5" s="321"/>
      <c r="CV5" s="321"/>
      <c r="CW5" s="321"/>
      <c r="CX5" s="321"/>
      <c r="CY5" s="321"/>
      <c r="CZ5" s="321"/>
      <c r="DA5" s="321"/>
      <c r="DB5" s="321"/>
      <c r="DC5" s="321"/>
      <c r="DD5" s="321"/>
      <c r="DE5" s="321"/>
      <c r="DF5" s="321"/>
      <c r="DG5" s="321"/>
      <c r="DH5" s="321"/>
      <c r="DI5" s="321"/>
      <c r="DJ5" s="321"/>
      <c r="DK5" s="321"/>
      <c r="DL5" s="321"/>
      <c r="DM5" s="321"/>
      <c r="DN5" s="321"/>
      <c r="DO5" s="321"/>
      <c r="DP5" s="321"/>
      <c r="DQ5" s="321"/>
      <c r="DR5" s="321"/>
      <c r="DS5" s="321"/>
      <c r="DT5" s="321"/>
    </row>
    <row r="6" spans="1:124">
      <c r="A6" s="317" t="s">
        <v>10</v>
      </c>
      <c r="B6" s="318" t="s">
        <v>2</v>
      </c>
      <c r="C6" s="318" t="s">
        <v>2</v>
      </c>
      <c r="D6" s="318" t="s">
        <v>11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18">
        <f>'Historical pricing'!B3</f>
        <v>9.58</v>
      </c>
      <c r="AI6" s="318">
        <f>'Historical pricing'!C3</f>
        <v>10.84</v>
      </c>
      <c r="AJ6" s="318">
        <f>'Historical pricing'!D3</f>
        <v>8.4499999999999993</v>
      </c>
      <c r="AK6" s="318">
        <f>'Historical pricing'!E3</f>
        <v>10.23</v>
      </c>
      <c r="AL6" s="318">
        <f>'Historical pricing'!F3</f>
        <v>9.8000000000000007</v>
      </c>
      <c r="AM6" s="318">
        <f>'Historical pricing'!G3</f>
        <v>9.8000000000000007</v>
      </c>
      <c r="AN6" s="318">
        <f>'Historical pricing'!H3</f>
        <v>9.8000000000000007</v>
      </c>
      <c r="AO6" s="318">
        <f>'Historical pricing'!I3</f>
        <v>10.46</v>
      </c>
      <c r="AP6" s="318">
        <f>'Historical pricing'!J3</f>
        <v>10.46</v>
      </c>
      <c r="AQ6" s="318">
        <f>'Historical pricing'!K3</f>
        <v>10.46</v>
      </c>
      <c r="AR6" s="318">
        <f>'Historical pricing'!L3</f>
        <v>9.8699999999999992</v>
      </c>
      <c r="AS6" s="318">
        <f>'Historical pricing'!M3</f>
        <v>9.8699999999999992</v>
      </c>
      <c r="AT6" s="318">
        <f>'Historical pricing'!N3</f>
        <v>9.8699999999999992</v>
      </c>
      <c r="AU6" s="318">
        <f>'Historical pricing'!O3</f>
        <v>10.56</v>
      </c>
      <c r="AV6" s="318">
        <f>'Historical pricing'!P3</f>
        <v>0</v>
      </c>
      <c r="AW6" s="318">
        <f>'Historical pricing'!Q3</f>
        <v>0</v>
      </c>
      <c r="AX6" s="318"/>
      <c r="AY6" s="318"/>
      <c r="AZ6" s="318"/>
      <c r="BA6" s="318"/>
      <c r="BB6" s="318"/>
      <c r="BC6" s="318"/>
      <c r="BD6" s="318"/>
      <c r="BE6" s="318"/>
      <c r="BF6" s="318"/>
      <c r="BG6" s="318"/>
      <c r="BH6" s="318"/>
      <c r="BI6" s="318"/>
      <c r="BJ6" s="318"/>
      <c r="BK6" s="318"/>
      <c r="BL6" s="318"/>
      <c r="BM6" s="318"/>
      <c r="BN6" s="318"/>
      <c r="BO6" s="318"/>
      <c r="BP6" s="318"/>
      <c r="BQ6" s="318"/>
      <c r="BR6" s="318"/>
      <c r="BS6" s="318"/>
      <c r="BT6" s="318"/>
      <c r="BU6" s="318"/>
      <c r="BV6" s="318"/>
      <c r="BW6" s="318"/>
      <c r="BX6" s="318"/>
      <c r="BY6" s="318"/>
      <c r="BZ6" s="318"/>
      <c r="CA6" s="318"/>
      <c r="CB6" s="318"/>
      <c r="CC6" s="318"/>
      <c r="CD6" s="318"/>
      <c r="CE6" s="318"/>
      <c r="CF6" s="318"/>
      <c r="CG6" s="318"/>
      <c r="CH6" s="318"/>
      <c r="CI6" s="318"/>
      <c r="CJ6" s="318"/>
      <c r="CK6" s="318"/>
      <c r="CL6" s="318"/>
      <c r="CM6" s="318"/>
      <c r="CN6" s="318"/>
      <c r="CO6" s="318"/>
      <c r="CP6" s="322"/>
      <c r="CQ6" s="322"/>
      <c r="CR6" s="322"/>
      <c r="CS6" s="322"/>
      <c r="CT6" s="322"/>
      <c r="CU6" s="322"/>
      <c r="CV6" s="322"/>
      <c r="CW6" s="322"/>
      <c r="CX6" s="322"/>
      <c r="CY6" s="322"/>
      <c r="CZ6" s="322"/>
      <c r="DA6" s="322"/>
      <c r="DB6" s="322"/>
      <c r="DC6" s="322"/>
      <c r="DD6" s="322"/>
      <c r="DE6" s="322"/>
      <c r="DF6" s="322"/>
      <c r="DG6" s="322"/>
      <c r="DH6" s="322"/>
      <c r="DI6" s="322"/>
      <c r="DJ6" s="322"/>
      <c r="DK6" s="322"/>
      <c r="DL6" s="322"/>
      <c r="DM6" s="322"/>
      <c r="DN6" s="322"/>
      <c r="DO6" s="322"/>
      <c r="DP6" s="322"/>
      <c r="DQ6" s="322"/>
      <c r="DR6" s="322"/>
      <c r="DS6" s="322"/>
      <c r="DT6" s="322"/>
    </row>
    <row r="7" spans="1:124">
      <c r="A7" s="319" t="s">
        <v>10</v>
      </c>
      <c r="B7" s="320" t="s">
        <v>12</v>
      </c>
      <c r="C7" s="320" t="str">
        <f>'LiOH Supply'!A60</f>
        <v>Weighted average per kg price - all sources</v>
      </c>
      <c r="D7" s="320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8"/>
      <c r="AG7" s="328"/>
      <c r="AH7" s="328"/>
      <c r="AI7" s="328"/>
      <c r="AJ7" s="328"/>
      <c r="AK7" s="328"/>
      <c r="AL7" s="328"/>
      <c r="AM7" s="328"/>
      <c r="AN7" s="328"/>
      <c r="AO7" s="323">
        <f>'LiOH Supply'!F60</f>
        <v>11.426030160226203</v>
      </c>
      <c r="AP7" s="323">
        <f>'LiOH Supply'!G60</f>
        <v>11.056233766233769</v>
      </c>
      <c r="AQ7" s="323">
        <f>'LiOH Supply'!H60</f>
        <v>11.830434919634417</v>
      </c>
      <c r="AR7" s="323">
        <f>'LiOH Supply'!I60</f>
        <v>11.507627118644066</v>
      </c>
      <c r="AS7" s="323">
        <f>'LiOH Supply'!J60</f>
        <v>12.350689655172413</v>
      </c>
      <c r="AT7" s="323">
        <f>'LiOH Supply'!K60</f>
        <v>11.561612903225807</v>
      </c>
      <c r="AU7" s="323">
        <f>'LiOH Supply'!L60</f>
        <v>10.983712737127371</v>
      </c>
      <c r="AV7" s="323">
        <f>'LiOH Supply'!M60</f>
        <v>12.075419664268587</v>
      </c>
      <c r="AW7" s="323">
        <f>'LiOH Supply'!N60</f>
        <v>12.00940251572327</v>
      </c>
      <c r="AX7" s="323">
        <f>'LiOH Supply'!O60</f>
        <v>12.43006501182033</v>
      </c>
      <c r="AY7" s="323">
        <f>'LiOH Supply'!P60</f>
        <v>12.646302784993656</v>
      </c>
      <c r="AZ7" s="323">
        <f>'LiOH Supply'!Q60</f>
        <v>12.57222582263198</v>
      </c>
      <c r="BA7" s="323">
        <f>'LiOH Supply'!R60</f>
        <v>12.997193345261582</v>
      </c>
      <c r="BB7" s="323">
        <f>'LiOH Supply'!S60</f>
        <v>12.997193345261582</v>
      </c>
      <c r="BC7" s="323">
        <f>'LiOH Supply'!T60</f>
        <v>12.997193345261582</v>
      </c>
      <c r="BD7" s="323">
        <f>'LiOH Supply'!U60</f>
        <v>12.997193345261582</v>
      </c>
      <c r="BE7" s="323">
        <f>'LiOH Supply'!V60</f>
        <v>12.997193345261582</v>
      </c>
      <c r="BF7" s="323">
        <f>'LiOH Supply'!W60</f>
        <v>12.997193345261582</v>
      </c>
      <c r="BG7" s="323">
        <f>'LiOH Supply'!X60</f>
        <v>12.786713899959091</v>
      </c>
      <c r="BH7" s="323">
        <f>'LiOH Supply'!Y60</f>
        <v>12.786713899959091</v>
      </c>
      <c r="BI7" s="323">
        <f>'LiOH Supply'!Z60</f>
        <v>12.786713899959091</v>
      </c>
      <c r="BJ7" s="323">
        <f>'LiOH Supply'!AA60</f>
        <v>12.786713899959091</v>
      </c>
      <c r="BK7" s="323">
        <f>'LiOH Supply'!AB60</f>
        <v>12.786713899959091</v>
      </c>
      <c r="BL7" s="323">
        <f>'LiOH Supply'!AC60</f>
        <v>12.786713899959091</v>
      </c>
      <c r="BM7" s="323">
        <f>'LiOH Supply'!AD60</f>
        <v>12.734616220872436</v>
      </c>
      <c r="BN7" s="323">
        <f>'LiOH Supply'!AE60</f>
        <v>12.792516950353907</v>
      </c>
      <c r="BO7" s="323">
        <f>'LiOH Supply'!AF60</f>
        <v>12.792516950353907</v>
      </c>
      <c r="BP7" s="323">
        <f>'LiOH Supply'!AG60</f>
        <v>12.792516950353907</v>
      </c>
      <c r="BQ7" s="323">
        <f>'LiOH Supply'!AH60</f>
        <v>12.792516950353907</v>
      </c>
      <c r="BR7" s="323">
        <f>'LiOH Supply'!AI60</f>
        <v>12.792516950353907</v>
      </c>
      <c r="BS7" s="323">
        <f>'LiOH Supply'!AJ60</f>
        <v>12.792516950353907</v>
      </c>
      <c r="BT7" s="323">
        <f>'LiOH Supply'!AK60</f>
        <v>12.792516950353907</v>
      </c>
      <c r="BU7" s="323">
        <f>'LiOH Supply'!AL60</f>
        <v>12.792516950353907</v>
      </c>
      <c r="BV7" s="323">
        <f>'LiOH Supply'!AM60</f>
        <v>12.792516950353907</v>
      </c>
      <c r="BW7" s="323">
        <f>'LiOH Supply'!AN60</f>
        <v>12.792516950353907</v>
      </c>
      <c r="BX7" s="323">
        <f>'LiOH Supply'!AO60</f>
        <v>12.792516950353907</v>
      </c>
      <c r="BY7" s="323">
        <f>'LiOH Supply'!AP60</f>
        <v>13.542491439774771</v>
      </c>
      <c r="BZ7" s="323">
        <f>'LiOH Supply'!AQ60</f>
        <v>13.542491439774771</v>
      </c>
      <c r="CA7" s="323">
        <f>'LiOH Supply'!AR60</f>
        <v>13.542491439774771</v>
      </c>
      <c r="CB7" s="323">
        <f>'LiOH Supply'!AS60</f>
        <v>13.542491439774771</v>
      </c>
      <c r="CC7" s="323">
        <f>'LiOH Supply'!AT60</f>
        <v>13.542491439774771</v>
      </c>
      <c r="CD7" s="323">
        <f>'LiOH Supply'!AU60</f>
        <v>13.542491439774771</v>
      </c>
      <c r="CE7" s="323">
        <f>'LiOH Supply'!AV60</f>
        <v>13.542491439774771</v>
      </c>
      <c r="CF7" s="323">
        <f>'LiOH Supply'!AW60</f>
        <v>13.542491439774771</v>
      </c>
      <c r="CG7" s="323">
        <f>'LiOH Supply'!AX60</f>
        <v>13.542491439774771</v>
      </c>
      <c r="CH7" s="323">
        <f>'LiOH Supply'!AY60</f>
        <v>13.542491439774771</v>
      </c>
      <c r="CI7" s="323">
        <f>'LiOH Supply'!AZ60</f>
        <v>13.542491439774771</v>
      </c>
      <c r="CJ7" s="323">
        <f>'LiOH Supply'!BA60</f>
        <v>13.542491439774771</v>
      </c>
      <c r="CK7" s="323">
        <f>'LiOH Supply'!BB60</f>
        <v>0</v>
      </c>
      <c r="CL7" s="323">
        <f>'LiOH Supply'!BC60</f>
        <v>0</v>
      </c>
      <c r="CM7" s="323">
        <f>'LiOH Supply'!BD60</f>
        <v>0</v>
      </c>
      <c r="CN7" s="323">
        <f>'LiOH Supply'!BE60</f>
        <v>0</v>
      </c>
      <c r="CO7" s="323">
        <f>'LiOH Supply'!BF60</f>
        <v>0</v>
      </c>
      <c r="CP7" s="324">
        <f>'LiOH Supply'!BG60</f>
        <v>0</v>
      </c>
      <c r="CQ7" s="324">
        <f>'LiOH Supply'!BH60</f>
        <v>0</v>
      </c>
      <c r="CR7" s="324">
        <f>'LiOH Supply'!BI60</f>
        <v>0</v>
      </c>
      <c r="CS7" s="324">
        <f>'LiOH Supply'!BJ60</f>
        <v>0</v>
      </c>
      <c r="CT7" s="324">
        <f>'LiOH Supply'!BK60</f>
        <v>0</v>
      </c>
      <c r="CU7" s="324">
        <f>'LiOH Supply'!BL60</f>
        <v>0</v>
      </c>
      <c r="CV7" s="324">
        <f>'LiOH Supply'!BM60</f>
        <v>0</v>
      </c>
      <c r="CW7" s="324">
        <f>'LiOH Supply'!BN60</f>
        <v>0</v>
      </c>
      <c r="CX7" s="324">
        <f>'LiOH Supply'!BO60</f>
        <v>0</v>
      </c>
      <c r="CY7" s="324">
        <f>'LiOH Supply'!BP60</f>
        <v>0</v>
      </c>
      <c r="CZ7" s="324">
        <f>'LiOH Supply'!BQ60</f>
        <v>0</v>
      </c>
      <c r="DA7" s="324">
        <f>'LiOH Supply'!BR60</f>
        <v>0</v>
      </c>
      <c r="DB7" s="324">
        <f>'LiOH Supply'!BS60</f>
        <v>0</v>
      </c>
      <c r="DC7" s="324">
        <f>'LiOH Supply'!BT60</f>
        <v>0</v>
      </c>
      <c r="DD7" s="324">
        <f>'LiOH Supply'!BU60</f>
        <v>0</v>
      </c>
      <c r="DE7" s="324">
        <f>'LiOH Supply'!BV60</f>
        <v>0</v>
      </c>
      <c r="DF7" s="324">
        <f>'LiOH Supply'!BW60</f>
        <v>0</v>
      </c>
      <c r="DG7" s="324">
        <f>'LiOH Supply'!BX60</f>
        <v>0</v>
      </c>
      <c r="DH7" s="324">
        <f>'LiOH Supply'!BY60</f>
        <v>0</v>
      </c>
      <c r="DI7" s="324">
        <f>'LiOH Supply'!BZ60</f>
        <v>0</v>
      </c>
      <c r="DJ7" s="324">
        <f>'LiOH Supply'!CA60</f>
        <v>0</v>
      </c>
      <c r="DK7" s="324">
        <f>'LiOH Supply'!CB60</f>
        <v>0</v>
      </c>
      <c r="DL7" s="324">
        <f>'LiOH Supply'!CC60</f>
        <v>0</v>
      </c>
      <c r="DM7" s="324">
        <f>'LiOH Supply'!CD60</f>
        <v>0</v>
      </c>
      <c r="DN7" s="324">
        <f>'LiOH Supply'!CE60</f>
        <v>0</v>
      </c>
      <c r="DO7" s="324">
        <f>'LiOH Supply'!CF60</f>
        <v>0</v>
      </c>
      <c r="DP7" s="324">
        <f>'LiOH Supply'!CG60</f>
        <v>0</v>
      </c>
      <c r="DQ7" s="324">
        <f>'LiOH Supply'!CH60</f>
        <v>0</v>
      </c>
      <c r="DR7" s="324">
        <f>'LiOH Supply'!CI60</f>
        <v>0</v>
      </c>
      <c r="DS7" s="324">
        <f>'LiOH Supply'!CJ60</f>
        <v>0</v>
      </c>
      <c r="DT7" s="324">
        <f>'LiOH Supply'!CK60</f>
        <v>0</v>
      </c>
    </row>
    <row r="8" spans="1:124">
      <c r="A8" s="317" t="s">
        <v>10</v>
      </c>
      <c r="B8" s="318" t="s">
        <v>12</v>
      </c>
      <c r="C8" s="318" t="str">
        <f>'LiOH Supply'!A63</f>
        <v>Weighted average per kg price - PENA</v>
      </c>
      <c r="D8" s="318" t="s">
        <v>11</v>
      </c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30"/>
      <c r="AG8" s="330"/>
      <c r="AH8" s="330"/>
      <c r="AI8" s="330"/>
      <c r="AJ8" s="330"/>
      <c r="AK8" s="330"/>
      <c r="AL8" s="330"/>
      <c r="AM8" s="330"/>
      <c r="AN8" s="330"/>
      <c r="AO8" s="325">
        <f>'LiOH Supply'!F63</f>
        <v>8.4499999999999993</v>
      </c>
      <c r="AP8" s="325">
        <f>'LiOH Supply'!G63</f>
        <v>8.4499999999999993</v>
      </c>
      <c r="AQ8" s="325">
        <f>'LiOH Supply'!H63</f>
        <v>9.6480660858632845</v>
      </c>
      <c r="AR8" s="325">
        <f>'LiOH Supply'!I63</f>
        <v>8.4499999999999993</v>
      </c>
      <c r="AS8" s="325">
        <f>'LiOH Supply'!J63</f>
        <v>12.372871346887958</v>
      </c>
      <c r="AT8" s="325">
        <f>'LiOH Supply'!K63</f>
        <v>11.741298103198135</v>
      </c>
      <c r="AU8" s="325">
        <f>'LiOH Supply'!L63</f>
        <v>10.983712737127371</v>
      </c>
      <c r="AV8" s="325">
        <f>'LiOH Supply'!M63</f>
        <v>11.705792645717157</v>
      </c>
      <c r="AW8" s="325">
        <f>'LiOH Supply'!N63</f>
        <v>11.508774922588485</v>
      </c>
      <c r="AX8" s="325">
        <f>'LiOH Supply'!O63</f>
        <v>11.814869695917162</v>
      </c>
      <c r="AY8" s="325">
        <f>'LiOH Supply'!P63</f>
        <v>11.835795204826399</v>
      </c>
      <c r="AZ8" s="325">
        <f>'LiOH Supply'!Q63</f>
        <v>11.790992152779996</v>
      </c>
      <c r="BA8" s="325">
        <f>'LiOH Supply'!R63</f>
        <v>12.280491188129552</v>
      </c>
      <c r="BB8" s="325">
        <f>'LiOH Supply'!S63</f>
        <v>12.292064114258476</v>
      </c>
      <c r="BC8" s="325">
        <f>'LiOH Supply'!T63</f>
        <v>12.28050927853058</v>
      </c>
      <c r="BD8" s="325">
        <f>'LiOH Supply'!U63</f>
        <v>12.216817849275712</v>
      </c>
      <c r="BE8" s="325">
        <f>'LiOH Supply'!V63</f>
        <v>12.243878802698479</v>
      </c>
      <c r="BF8" s="325">
        <f>'LiOH Supply'!W63</f>
        <v>12.273055108217692</v>
      </c>
      <c r="BG8" s="325">
        <f>'LiOH Supply'!X63</f>
        <v>12.456402224937078</v>
      </c>
      <c r="BH8" s="325">
        <f>'LiOH Supply'!Y63</f>
        <v>12.488863538866823</v>
      </c>
      <c r="BI8" s="325">
        <f>'LiOH Supply'!Z63</f>
        <v>12.500581203776038</v>
      </c>
      <c r="BJ8" s="325">
        <f>'LiOH Supply'!AA63</f>
        <v>12.457250392562159</v>
      </c>
      <c r="BK8" s="325">
        <f>'LiOH Supply'!AB63</f>
        <v>12.509022842526383</v>
      </c>
      <c r="BL8" s="325">
        <f>'LiOH Supply'!AC63</f>
        <v>12.506104778504024</v>
      </c>
      <c r="BM8" s="325">
        <f>'LiOH Supply'!AD63</f>
        <v>11.83816752935995</v>
      </c>
      <c r="BN8" s="325">
        <f>'LiOH Supply'!AE63</f>
        <v>12.136510369618886</v>
      </c>
      <c r="BO8" s="325">
        <f>'LiOH Supply'!AF63</f>
        <v>12.344260865692524</v>
      </c>
      <c r="BP8" s="325">
        <f>'LiOH Supply'!AG63</f>
        <v>12.358855758076649</v>
      </c>
      <c r="BQ8" s="325">
        <f>'LiOH Supply'!AH63</f>
        <v>12.409738711638848</v>
      </c>
      <c r="BR8" s="325">
        <f>'LiOH Supply'!AI63</f>
        <v>12.800970915341207</v>
      </c>
      <c r="BS8" s="325">
        <f>'LiOH Supply'!AJ63</f>
        <v>12.436792009817211</v>
      </c>
      <c r="BT8" s="325">
        <f>'LiOH Supply'!AK63</f>
        <v>12.397364445004223</v>
      </c>
      <c r="BU8" s="325">
        <f>'LiOH Supply'!AL63</f>
        <v>12.482845341883404</v>
      </c>
      <c r="BV8" s="325">
        <f>'LiOH Supply'!AM63</f>
        <v>12.460735319941707</v>
      </c>
      <c r="BW8" s="325">
        <f>'LiOH Supply'!AN63</f>
        <v>12.86900598630656</v>
      </c>
      <c r="BX8" s="325">
        <f>'LiOH Supply'!AO63</f>
        <v>12.808083557522052</v>
      </c>
      <c r="BY8" s="325">
        <f>'LiOH Supply'!AP63</f>
        <v>13.270967128793943</v>
      </c>
      <c r="BZ8" s="325">
        <f>'LiOH Supply'!AQ63</f>
        <v>13.270967128793943</v>
      </c>
      <c r="CA8" s="325">
        <f>'LiOH Supply'!AR63</f>
        <v>13.270967128793943</v>
      </c>
      <c r="CB8" s="325">
        <f>'LiOH Supply'!AS63</f>
        <v>13.270967128793943</v>
      </c>
      <c r="CC8" s="325">
        <f>'LiOH Supply'!AT63</f>
        <v>13.270967128793943</v>
      </c>
      <c r="CD8" s="325">
        <f>'LiOH Supply'!AU63</f>
        <v>13.270967128793943</v>
      </c>
      <c r="CE8" s="325">
        <f>'LiOH Supply'!AV63</f>
        <v>13.270967128793943</v>
      </c>
      <c r="CF8" s="325">
        <f>'LiOH Supply'!AW63</f>
        <v>13.270967128793943</v>
      </c>
      <c r="CG8" s="325">
        <f>'LiOH Supply'!AX63</f>
        <v>13.270967128793943</v>
      </c>
      <c r="CH8" s="325">
        <f>'LiOH Supply'!AY63</f>
        <v>13.270967128793943</v>
      </c>
      <c r="CI8" s="325">
        <f>'LiOH Supply'!AZ63</f>
        <v>13.270967128793943</v>
      </c>
      <c r="CJ8" s="325">
        <f>'LiOH Supply'!BA63</f>
        <v>13.270967128793943</v>
      </c>
      <c r="CK8" s="325">
        <f>'LiOH Supply'!BB63</f>
        <v>0</v>
      </c>
      <c r="CL8" s="325">
        <f>'LiOH Supply'!BC63</f>
        <v>0</v>
      </c>
      <c r="CM8" s="325">
        <f>'LiOH Supply'!BD63</f>
        <v>0</v>
      </c>
      <c r="CN8" s="325">
        <f>'LiOH Supply'!BE63</f>
        <v>0</v>
      </c>
      <c r="CO8" s="325">
        <f>'LiOH Supply'!BF63</f>
        <v>0</v>
      </c>
      <c r="CP8" s="326">
        <f>'LiOH Supply'!BG63</f>
        <v>0</v>
      </c>
      <c r="CQ8" s="326">
        <f>'LiOH Supply'!BH63</f>
        <v>0</v>
      </c>
      <c r="CR8" s="326">
        <f>'LiOH Supply'!BI63</f>
        <v>0</v>
      </c>
      <c r="CS8" s="326">
        <f>'LiOH Supply'!BJ63</f>
        <v>0</v>
      </c>
      <c r="CT8" s="326">
        <f>'LiOH Supply'!BK63</f>
        <v>0</v>
      </c>
      <c r="CU8" s="326">
        <f>'LiOH Supply'!BL63</f>
        <v>0</v>
      </c>
      <c r="CV8" s="326">
        <f>'LiOH Supply'!BM63</f>
        <v>0</v>
      </c>
      <c r="CW8" s="326">
        <f>'LiOH Supply'!BN63</f>
        <v>0</v>
      </c>
      <c r="CX8" s="326">
        <f>'LiOH Supply'!BO63</f>
        <v>0</v>
      </c>
      <c r="CY8" s="326">
        <f>'LiOH Supply'!BP63</f>
        <v>0</v>
      </c>
      <c r="CZ8" s="326">
        <f>'LiOH Supply'!BQ63</f>
        <v>0</v>
      </c>
      <c r="DA8" s="326">
        <f>'LiOH Supply'!BR63</f>
        <v>0</v>
      </c>
      <c r="DB8" s="326">
        <f>'LiOH Supply'!BS63</f>
        <v>0</v>
      </c>
      <c r="DC8" s="326">
        <f>'LiOH Supply'!BT63</f>
        <v>0</v>
      </c>
      <c r="DD8" s="326">
        <f>'LiOH Supply'!BU63</f>
        <v>0</v>
      </c>
      <c r="DE8" s="326">
        <f>'LiOH Supply'!BV63</f>
        <v>0</v>
      </c>
      <c r="DF8" s="326">
        <f>'LiOH Supply'!BW63</f>
        <v>0</v>
      </c>
      <c r="DG8" s="326">
        <f>'LiOH Supply'!BX63</f>
        <v>0</v>
      </c>
      <c r="DH8" s="326">
        <f>'LiOH Supply'!BY63</f>
        <v>0</v>
      </c>
      <c r="DI8" s="326">
        <f>'LiOH Supply'!BZ63</f>
        <v>0</v>
      </c>
      <c r="DJ8" s="326">
        <f>'LiOH Supply'!CA63</f>
        <v>0</v>
      </c>
      <c r="DK8" s="326">
        <f>'LiOH Supply'!CB63</f>
        <v>0</v>
      </c>
      <c r="DL8" s="326">
        <f>'LiOH Supply'!CC63</f>
        <v>0</v>
      </c>
      <c r="DM8" s="326">
        <f>'LiOH Supply'!CD63</f>
        <v>0</v>
      </c>
      <c r="DN8" s="326">
        <f>'LiOH Supply'!CE63</f>
        <v>0</v>
      </c>
      <c r="DO8" s="326">
        <f>'LiOH Supply'!CF63</f>
        <v>0</v>
      </c>
      <c r="DP8" s="326">
        <f>'LiOH Supply'!CG63</f>
        <v>0</v>
      </c>
      <c r="DQ8" s="326">
        <f>'LiOH Supply'!CH63</f>
        <v>0</v>
      </c>
      <c r="DR8" s="326">
        <f>'LiOH Supply'!CI63</f>
        <v>0</v>
      </c>
      <c r="DS8" s="326">
        <f>'LiOH Supply'!CJ63</f>
        <v>0</v>
      </c>
      <c r="DT8" s="326">
        <f>'LiOH Supply'!CK63</f>
        <v>0</v>
      </c>
    </row>
    <row r="9" spans="1:124">
      <c r="A9" s="313" t="s">
        <v>10</v>
      </c>
      <c r="B9" s="314" t="s">
        <v>12</v>
      </c>
      <c r="C9" s="314" t="str">
        <f>'LiOH Supply'!A64</f>
        <v>Weighted average per kg price - outside PENA</v>
      </c>
      <c r="D9" s="314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  <c r="AF9" s="332"/>
      <c r="AG9" s="332"/>
      <c r="AH9" s="332"/>
      <c r="AI9" s="332"/>
      <c r="AJ9" s="332"/>
      <c r="AK9" s="332"/>
      <c r="AL9" s="332"/>
      <c r="AM9" s="332"/>
      <c r="AN9" s="332"/>
      <c r="AO9" s="315">
        <f>'LiOH Supply'!F64</f>
        <v>12.365628344573564</v>
      </c>
      <c r="AP9" s="315">
        <f>'LiOH Supply'!G64</f>
        <v>14.096979275084976</v>
      </c>
      <c r="AQ9" s="315">
        <f>'LiOH Supply'!H64</f>
        <v>14.68</v>
      </c>
      <c r="AR9" s="315">
        <f>'LiOH Supply'!I64</f>
        <v>14.68</v>
      </c>
      <c r="AS9" s="315">
        <f>'LiOH Supply'!J64</f>
        <v>12.489999999999997</v>
      </c>
      <c r="AT9" s="315">
        <f>'LiOH Supply'!K64</f>
        <v>12.489999999999997</v>
      </c>
      <c r="AU9" s="315">
        <f>'LiOH Supply'!L64</f>
        <v>10.983712737127371</v>
      </c>
      <c r="AV9" s="315">
        <f>'LiOH Supply'!M64</f>
        <v>14.68</v>
      </c>
      <c r="AW9" s="315">
        <f>'LiOH Supply'!N64</f>
        <v>15.25</v>
      </c>
      <c r="AX9" s="315">
        <f>'LiOH Supply'!O64</f>
        <v>15.25</v>
      </c>
      <c r="AY9" s="315">
        <f>'LiOH Supply'!P64</f>
        <v>15.25</v>
      </c>
      <c r="AZ9" s="315">
        <f>'LiOH Supply'!Q64</f>
        <v>15.25</v>
      </c>
      <c r="BA9" s="315">
        <f>'LiOH Supply'!R64</f>
        <v>14.257193469931275</v>
      </c>
      <c r="BB9" s="315">
        <f>'LiOH Supply'!S64</f>
        <v>14.330234705301416</v>
      </c>
      <c r="BC9" s="315">
        <f>'LiOH Supply'!T64</f>
        <v>14.257299658472746</v>
      </c>
      <c r="BD9" s="315">
        <f>'LiOH Supply'!U64</f>
        <v>13.987449583784969</v>
      </c>
      <c r="BE9" s="315">
        <f>'LiOH Supply'!V64</f>
        <v>14.08129163958138</v>
      </c>
      <c r="BF9" s="315">
        <f>'LiOH Supply'!W64</f>
        <v>14.215429286055166</v>
      </c>
      <c r="BG9" s="315">
        <f>'LiOH Supply'!X64</f>
        <v>13.403274534233523</v>
      </c>
      <c r="BH9" s="315">
        <f>'LiOH Supply'!Y64</f>
        <v>13.457509761735977</v>
      </c>
      <c r="BI9" s="315">
        <f>'LiOH Supply'!Z64</f>
        <v>13.48303358709869</v>
      </c>
      <c r="BJ9" s="315">
        <f>'LiOH Supply'!AA64</f>
        <v>13.404454321002209</v>
      </c>
      <c r="BK9" s="315">
        <f>'LiOH Supply'!AB64</f>
        <v>13.504126988185236</v>
      </c>
      <c r="BL9" s="315">
        <f>'LiOH Supply'!AC64</f>
        <v>13.496547700908078</v>
      </c>
      <c r="BM9" s="315">
        <f>'LiOH Supply'!AD64</f>
        <v>14.223218660959951</v>
      </c>
      <c r="BN9" s="315">
        <f>'LiOH Supply'!AE64</f>
        <v>14.118082139635792</v>
      </c>
      <c r="BO9" s="315">
        <f>'LiOH Supply'!AF64</f>
        <v>13.952504486708429</v>
      </c>
      <c r="BP9" s="315">
        <f>'LiOH Supply'!AG64</f>
        <v>13.937307995632596</v>
      </c>
      <c r="BQ9" s="315">
        <f>'LiOH Supply'!AH64</f>
        <v>13.879186362585632</v>
      </c>
      <c r="BR9" s="315">
        <f>'LiOH Supply'!AI64</f>
        <v>15</v>
      </c>
      <c r="BS9" s="315">
        <f>'LiOH Supply'!AJ64</f>
        <v>13.844565991376523</v>
      </c>
      <c r="BT9" s="315">
        <f>'LiOH Supply'!AK64</f>
        <v>13.894113172395762</v>
      </c>
      <c r="BU9" s="315">
        <f>'LiOH Supply'!AL64</f>
        <v>13.778469703368017</v>
      </c>
      <c r="BV9" s="315">
        <f>'LiOH Supply'!AM64</f>
        <v>13.811420369517281</v>
      </c>
      <c r="BW9" s="315">
        <f>'LiOH Supply'!AN64</f>
        <v>15</v>
      </c>
      <c r="BX9" s="315">
        <f>'LiOH Supply'!AO64</f>
        <v>15</v>
      </c>
      <c r="BY9" s="315">
        <f>'LiOH Supply'!AP64</f>
        <v>14.195958385103467</v>
      </c>
      <c r="BZ9" s="315">
        <f>'LiOH Supply'!AQ64</f>
        <v>14.195958385103467</v>
      </c>
      <c r="CA9" s="315">
        <f>'LiOH Supply'!AR64</f>
        <v>14.195958385103467</v>
      </c>
      <c r="CB9" s="315">
        <f>'LiOH Supply'!AS64</f>
        <v>14.195958385103467</v>
      </c>
      <c r="CC9" s="315">
        <f>'LiOH Supply'!AT64</f>
        <v>14.195958385103467</v>
      </c>
      <c r="CD9" s="315">
        <f>'LiOH Supply'!AU64</f>
        <v>14.195958385103467</v>
      </c>
      <c r="CE9" s="315">
        <f>'LiOH Supply'!AV64</f>
        <v>14.195958385103467</v>
      </c>
      <c r="CF9" s="315">
        <f>'LiOH Supply'!AW64</f>
        <v>14.195958385103467</v>
      </c>
      <c r="CG9" s="315">
        <f>'LiOH Supply'!AX64</f>
        <v>14.195958385103467</v>
      </c>
      <c r="CH9" s="315">
        <f>'LiOH Supply'!AY64</f>
        <v>14.195958385103467</v>
      </c>
      <c r="CI9" s="315">
        <f>'LiOH Supply'!AZ64</f>
        <v>14.195958385103467</v>
      </c>
      <c r="CJ9" s="315">
        <f>'LiOH Supply'!BA64</f>
        <v>14.195958385103467</v>
      </c>
      <c r="CK9" s="315">
        <f>'LiOH Supply'!BB64</f>
        <v>0</v>
      </c>
      <c r="CL9" s="315">
        <f>'LiOH Supply'!BC64</f>
        <v>0</v>
      </c>
      <c r="CM9" s="315">
        <f>'LiOH Supply'!BD64</f>
        <v>0</v>
      </c>
      <c r="CN9" s="315">
        <f>'LiOH Supply'!BE64</f>
        <v>0</v>
      </c>
      <c r="CO9" s="315">
        <f>'LiOH Supply'!BF64</f>
        <v>0</v>
      </c>
      <c r="CP9" s="316">
        <f>'LiOH Supply'!BG64</f>
        <v>0</v>
      </c>
      <c r="CQ9" s="316">
        <f>'LiOH Supply'!BH64</f>
        <v>0</v>
      </c>
      <c r="CR9" s="316">
        <f>'LiOH Supply'!BI64</f>
        <v>0</v>
      </c>
      <c r="CS9" s="316">
        <f>'LiOH Supply'!BJ64</f>
        <v>0</v>
      </c>
      <c r="CT9" s="316">
        <f>'LiOH Supply'!BK64</f>
        <v>0</v>
      </c>
      <c r="CU9" s="316">
        <f>'LiOH Supply'!BL64</f>
        <v>0</v>
      </c>
      <c r="CV9" s="316">
        <f>'LiOH Supply'!BM64</f>
        <v>0</v>
      </c>
      <c r="CW9" s="316">
        <f>'LiOH Supply'!BN64</f>
        <v>0</v>
      </c>
      <c r="CX9" s="316">
        <f>'LiOH Supply'!BO64</f>
        <v>0</v>
      </c>
      <c r="CY9" s="316">
        <f>'LiOH Supply'!BP64</f>
        <v>0</v>
      </c>
      <c r="CZ9" s="316">
        <f>'LiOH Supply'!BQ64</f>
        <v>0</v>
      </c>
      <c r="DA9" s="316">
        <f>'LiOH Supply'!BR64</f>
        <v>0</v>
      </c>
      <c r="DB9" s="316">
        <f>'LiOH Supply'!BS64</f>
        <v>0</v>
      </c>
      <c r="DC9" s="316">
        <f>'LiOH Supply'!BT64</f>
        <v>0</v>
      </c>
      <c r="DD9" s="316">
        <f>'LiOH Supply'!BU64</f>
        <v>0</v>
      </c>
      <c r="DE9" s="316">
        <f>'LiOH Supply'!BV64</f>
        <v>0</v>
      </c>
      <c r="DF9" s="316">
        <f>'LiOH Supply'!BW64</f>
        <v>0</v>
      </c>
      <c r="DG9" s="316">
        <f>'LiOH Supply'!BX64</f>
        <v>0</v>
      </c>
      <c r="DH9" s="316">
        <f>'LiOH Supply'!BY64</f>
        <v>0</v>
      </c>
      <c r="DI9" s="316">
        <f>'LiOH Supply'!BZ64</f>
        <v>0</v>
      </c>
      <c r="DJ9" s="316">
        <f>'LiOH Supply'!CA64</f>
        <v>0</v>
      </c>
      <c r="DK9" s="316">
        <f>'LiOH Supply'!CB64</f>
        <v>0</v>
      </c>
      <c r="DL9" s="316">
        <f>'LiOH Supply'!CC64</f>
        <v>0</v>
      </c>
      <c r="DM9" s="316">
        <f>'LiOH Supply'!CD64</f>
        <v>0</v>
      </c>
      <c r="DN9" s="316">
        <f>'LiOH Supply'!CE64</f>
        <v>0</v>
      </c>
      <c r="DO9" s="316">
        <f>'LiOH Supply'!CF64</f>
        <v>0</v>
      </c>
      <c r="DP9" s="316">
        <f>'LiOH Supply'!CG64</f>
        <v>0</v>
      </c>
      <c r="DQ9" s="316">
        <f>'LiOH Supply'!CH64</f>
        <v>0</v>
      </c>
      <c r="DR9" s="316">
        <f>'LiOH Supply'!CI64</f>
        <v>0</v>
      </c>
      <c r="DS9" s="316">
        <f>'LiOH Supply'!CJ64</f>
        <v>0</v>
      </c>
      <c r="DT9" s="316">
        <f>'LiOH Supply'!CK64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68"/>
  <sheetViews>
    <sheetView tabSelected="1" zoomScale="85" zoomScaleNormal="85" workbookViewId="0">
      <pane xSplit="5" ySplit="4" topLeftCell="K5" activePane="bottomRight" state="frozen"/>
      <selection pane="bottomRight" activeCell="AB60" sqref="AB60"/>
      <selection pane="bottomLeft"/>
      <selection pane="topRight"/>
    </sheetView>
  </sheetViews>
  <sheetFormatPr defaultColWidth="9.140625" defaultRowHeight="15"/>
  <cols>
    <col min="1" max="1" width="45.7109375" bestFit="1" customWidth="1"/>
    <col min="2" max="2" width="23" customWidth="1"/>
    <col min="3" max="3" width="26.42578125" customWidth="1"/>
    <col min="4" max="4" width="15.28515625" bestFit="1" customWidth="1"/>
    <col min="5" max="5" width="14.140625" bestFit="1" customWidth="1"/>
    <col min="6" max="6" width="13.5703125" bestFit="1" customWidth="1"/>
    <col min="7" max="17" width="12.7109375" bestFit="1" customWidth="1"/>
    <col min="18" max="18" width="14.28515625" bestFit="1" customWidth="1"/>
    <col min="19" max="25" width="12.7109375" bestFit="1" customWidth="1"/>
    <col min="26" max="29" width="13" customWidth="1"/>
    <col min="30" max="30" width="12.28515625" bestFit="1" customWidth="1"/>
    <col min="31" max="41" width="12.7109375" customWidth="1"/>
    <col min="42" max="42" width="8.42578125" style="335" bestFit="1" customWidth="1"/>
    <col min="43" max="16384" width="9.140625" style="335"/>
  </cols>
  <sheetData>
    <row r="1" spans="1:53" customFormat="1">
      <c r="A1" s="8" t="s">
        <v>13</v>
      </c>
      <c r="B1" s="135" t="s">
        <v>14</v>
      </c>
      <c r="C1" s="8"/>
    </row>
    <row r="2" spans="1:53" customFormat="1">
      <c r="A2" s="3" t="s">
        <v>15</v>
      </c>
      <c r="B2" s="3"/>
      <c r="C2" s="3"/>
      <c r="D2" s="1"/>
      <c r="E2" s="1"/>
      <c r="F2" s="5"/>
      <c r="G2" s="5"/>
      <c r="H2" s="33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53" customFormat="1">
      <c r="A3" s="3"/>
      <c r="B3" s="3"/>
      <c r="C3" s="3"/>
      <c r="D3" s="1"/>
      <c r="E3" s="1"/>
      <c r="F3" s="5" t="s">
        <v>16</v>
      </c>
      <c r="G3" s="5" t="s">
        <v>16</v>
      </c>
      <c r="H3" s="5" t="s">
        <v>16</v>
      </c>
      <c r="I3" s="5" t="s">
        <v>17</v>
      </c>
      <c r="J3" s="5" t="s">
        <v>17</v>
      </c>
      <c r="K3" s="5" t="s">
        <v>17</v>
      </c>
      <c r="L3" s="5" t="s">
        <v>18</v>
      </c>
      <c r="M3" s="5" t="s">
        <v>18</v>
      </c>
      <c r="N3" s="5" t="s">
        <v>18</v>
      </c>
      <c r="O3" s="5" t="s">
        <v>19</v>
      </c>
      <c r="P3" s="5" t="s">
        <v>19</v>
      </c>
      <c r="Q3" s="5" t="s">
        <v>19</v>
      </c>
      <c r="R3" s="5" t="s">
        <v>16</v>
      </c>
      <c r="S3" s="5" t="s">
        <v>16</v>
      </c>
      <c r="T3" s="5" t="s">
        <v>16</v>
      </c>
      <c r="U3" s="5" t="s">
        <v>17</v>
      </c>
      <c r="V3" s="5" t="s">
        <v>17</v>
      </c>
      <c r="W3" s="5" t="s">
        <v>17</v>
      </c>
      <c r="X3" s="5" t="s">
        <v>18</v>
      </c>
      <c r="Y3" s="5" t="s">
        <v>18</v>
      </c>
      <c r="Z3" s="5" t="s">
        <v>18</v>
      </c>
      <c r="AA3" s="5" t="s">
        <v>19</v>
      </c>
      <c r="AB3" s="5" t="s">
        <v>19</v>
      </c>
      <c r="AC3" s="5" t="s">
        <v>19</v>
      </c>
      <c r="AD3" s="5" t="s">
        <v>16</v>
      </c>
      <c r="AE3" s="5" t="s">
        <v>16</v>
      </c>
      <c r="AF3" s="5" t="s">
        <v>16</v>
      </c>
      <c r="AG3" s="5" t="s">
        <v>17</v>
      </c>
      <c r="AH3" s="5" t="s">
        <v>17</v>
      </c>
      <c r="AI3" s="5" t="s">
        <v>17</v>
      </c>
      <c r="AJ3" s="5" t="s">
        <v>18</v>
      </c>
      <c r="AK3" s="5" t="s">
        <v>18</v>
      </c>
      <c r="AL3" s="5" t="s">
        <v>18</v>
      </c>
      <c r="AM3" s="5" t="s">
        <v>19</v>
      </c>
      <c r="AN3" s="5" t="s">
        <v>19</v>
      </c>
      <c r="AO3" s="5" t="s">
        <v>19</v>
      </c>
      <c r="AP3" s="5" t="s">
        <v>16</v>
      </c>
      <c r="AQ3" s="5" t="s">
        <v>16</v>
      </c>
      <c r="AR3" s="5" t="s">
        <v>16</v>
      </c>
      <c r="AS3" s="5" t="s">
        <v>17</v>
      </c>
      <c r="AT3" s="5" t="s">
        <v>17</v>
      </c>
      <c r="AU3" s="5" t="s">
        <v>17</v>
      </c>
      <c r="AV3" s="5" t="s">
        <v>18</v>
      </c>
      <c r="AW3" s="5" t="s">
        <v>18</v>
      </c>
      <c r="AX3" s="5" t="s">
        <v>18</v>
      </c>
      <c r="AY3" s="5" t="s">
        <v>19</v>
      </c>
      <c r="AZ3" s="5" t="s">
        <v>19</v>
      </c>
      <c r="BA3" s="5" t="s">
        <v>19</v>
      </c>
    </row>
    <row r="4" spans="1:53" s="1" customFormat="1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2">
        <v>43101</v>
      </c>
      <c r="G4" s="2">
        <v>43132</v>
      </c>
      <c r="H4" s="2">
        <v>43160</v>
      </c>
      <c r="I4" s="2">
        <v>43191</v>
      </c>
      <c r="J4" s="2">
        <v>43221</v>
      </c>
      <c r="K4" s="2">
        <v>43252</v>
      </c>
      <c r="L4" s="2">
        <v>43282</v>
      </c>
      <c r="M4" s="2">
        <v>43313</v>
      </c>
      <c r="N4" s="2">
        <v>43344</v>
      </c>
      <c r="O4" s="2">
        <v>43374</v>
      </c>
      <c r="P4" s="2">
        <v>43405</v>
      </c>
      <c r="Q4" s="2">
        <v>43435</v>
      </c>
      <c r="R4" s="2">
        <v>43466</v>
      </c>
      <c r="S4" s="2">
        <v>43497</v>
      </c>
      <c r="T4" s="2">
        <v>43525</v>
      </c>
      <c r="U4" s="2">
        <v>43556</v>
      </c>
      <c r="V4" s="2">
        <v>43586</v>
      </c>
      <c r="W4" s="2">
        <v>43617</v>
      </c>
      <c r="X4" s="2">
        <v>43647</v>
      </c>
      <c r="Y4" s="2">
        <v>43678</v>
      </c>
      <c r="Z4" s="2">
        <v>43709</v>
      </c>
      <c r="AA4" s="2">
        <v>43739</v>
      </c>
      <c r="AB4" s="2">
        <v>43770</v>
      </c>
      <c r="AC4" s="2">
        <v>43800</v>
      </c>
      <c r="AD4" s="2">
        <v>43831</v>
      </c>
      <c r="AE4" s="2">
        <v>43862</v>
      </c>
      <c r="AF4" s="2">
        <v>43891</v>
      </c>
      <c r="AG4" s="2">
        <v>43922</v>
      </c>
      <c r="AH4" s="2">
        <v>43952</v>
      </c>
      <c r="AI4" s="2">
        <v>43983</v>
      </c>
      <c r="AJ4" s="2">
        <v>44013</v>
      </c>
      <c r="AK4" s="2">
        <v>44044</v>
      </c>
      <c r="AL4" s="2">
        <v>44075</v>
      </c>
      <c r="AM4" s="2">
        <v>44105</v>
      </c>
      <c r="AN4" s="2">
        <v>44136</v>
      </c>
      <c r="AO4" s="2">
        <v>44166</v>
      </c>
      <c r="AP4" s="2">
        <v>44197</v>
      </c>
      <c r="AQ4" s="2">
        <v>44228</v>
      </c>
      <c r="AR4" s="2">
        <v>44256</v>
      </c>
      <c r="AS4" s="2">
        <v>44287</v>
      </c>
      <c r="AT4" s="2">
        <v>44317</v>
      </c>
      <c r="AU4" s="2">
        <v>44348</v>
      </c>
      <c r="AV4" s="2">
        <v>44378</v>
      </c>
      <c r="AW4" s="2">
        <v>44409</v>
      </c>
      <c r="AX4" s="2">
        <v>44440</v>
      </c>
      <c r="AY4" s="2">
        <v>44470</v>
      </c>
      <c r="AZ4" s="2">
        <v>44501</v>
      </c>
      <c r="BA4" s="2">
        <v>44531</v>
      </c>
    </row>
    <row r="5" spans="1:53" customFormat="1">
      <c r="A5" t="s">
        <v>25</v>
      </c>
      <c r="B5" t="s">
        <v>15</v>
      </c>
      <c r="C5" t="s">
        <v>26</v>
      </c>
      <c r="D5" s="4" t="s">
        <v>27</v>
      </c>
      <c r="E5" s="4" t="s">
        <v>28</v>
      </c>
      <c r="F5" s="258">
        <v>755.55</v>
      </c>
      <c r="G5" s="258">
        <v>486</v>
      </c>
      <c r="H5" s="258">
        <v>216</v>
      </c>
      <c r="I5" s="258">
        <v>432</v>
      </c>
      <c r="J5" s="258">
        <v>36</v>
      </c>
      <c r="K5" s="258">
        <v>234</v>
      </c>
      <c r="L5" s="258">
        <v>257.39999999999998</v>
      </c>
      <c r="M5" s="258">
        <v>251.1</v>
      </c>
      <c r="N5" s="258">
        <v>486</v>
      </c>
      <c r="O5" s="258">
        <v>486</v>
      </c>
      <c r="P5" s="258">
        <v>507.5</v>
      </c>
      <c r="Q5" s="258">
        <v>507.5</v>
      </c>
      <c r="R5">
        <v>708.33333333333337</v>
      </c>
      <c r="S5">
        <v>708.33333333333337</v>
      </c>
      <c r="T5">
        <v>708.33333333333337</v>
      </c>
      <c r="U5">
        <v>708.33333333333337</v>
      </c>
      <c r="V5">
        <v>708.33333333333337</v>
      </c>
      <c r="W5">
        <v>708.33333333333337</v>
      </c>
      <c r="X5">
        <v>708.33333333333337</v>
      </c>
      <c r="Y5">
        <v>708.33333333333337</v>
      </c>
      <c r="Z5">
        <v>708.33333333333337</v>
      </c>
      <c r="AA5">
        <v>708.33333333333337</v>
      </c>
      <c r="AB5">
        <v>708.33333333333337</v>
      </c>
      <c r="AC5">
        <v>708.33333333333337</v>
      </c>
      <c r="AD5">
        <v>708.33333333333337</v>
      </c>
      <c r="AE5">
        <v>708.33333333333337</v>
      </c>
      <c r="AF5">
        <v>708.33333333333337</v>
      </c>
      <c r="AG5">
        <v>708.33333333333337</v>
      </c>
      <c r="AH5">
        <v>708.33333333333337</v>
      </c>
      <c r="AI5">
        <v>708.33333333333337</v>
      </c>
      <c r="AJ5">
        <v>708.33333333333337</v>
      </c>
      <c r="AK5">
        <v>708.33333333333337</v>
      </c>
      <c r="AL5">
        <v>708.33333333333337</v>
      </c>
      <c r="AM5">
        <v>708.33333333333337</v>
      </c>
      <c r="AN5">
        <v>708.33333333333337</v>
      </c>
      <c r="AO5">
        <v>708.33333333333337</v>
      </c>
      <c r="AP5" s="343">
        <v>1041.6666666666667</v>
      </c>
      <c r="AQ5" s="343">
        <v>1041.6666666666667</v>
      </c>
      <c r="AR5" s="343">
        <v>1041.6666666666667</v>
      </c>
      <c r="AS5" s="343">
        <v>1041.6666666666667</v>
      </c>
      <c r="AT5" s="343">
        <v>1041.6666666666667</v>
      </c>
      <c r="AU5" s="343">
        <v>1041.6666666666667</v>
      </c>
      <c r="AV5" s="343">
        <v>1041.6666666666667</v>
      </c>
      <c r="AW5" s="343">
        <v>1041.6666666666667</v>
      </c>
      <c r="AX5" s="343">
        <v>1041.6666666666667</v>
      </c>
      <c r="AY5" s="343">
        <v>1041.6666666666667</v>
      </c>
      <c r="AZ5" s="343">
        <v>1041.6666666666667</v>
      </c>
      <c r="BA5" s="343">
        <v>1041.6666666666667</v>
      </c>
    </row>
    <row r="6" spans="1:53" customFormat="1">
      <c r="A6" t="s">
        <v>29</v>
      </c>
      <c r="B6" t="s">
        <v>15</v>
      </c>
      <c r="C6" t="s">
        <v>26</v>
      </c>
      <c r="D6" s="4" t="s">
        <v>30</v>
      </c>
      <c r="E6" s="4" t="s">
        <v>31</v>
      </c>
      <c r="F6" s="335">
        <v>1397.7</v>
      </c>
      <c r="G6" s="335">
        <v>756</v>
      </c>
      <c r="H6" s="335">
        <v>1049.8499999999999</v>
      </c>
      <c r="I6" s="335">
        <v>1260</v>
      </c>
      <c r="J6" s="335">
        <v>1008</v>
      </c>
      <c r="K6" s="335">
        <v>846</v>
      </c>
      <c r="L6" s="335">
        <v>388.8</v>
      </c>
      <c r="M6" s="335">
        <v>1158.75</v>
      </c>
      <c r="N6" s="335">
        <v>1116</v>
      </c>
      <c r="O6" s="335">
        <v>828</v>
      </c>
      <c r="P6" s="335">
        <v>764</v>
      </c>
      <c r="Q6" s="335">
        <v>1232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1500</v>
      </c>
      <c r="X6">
        <v>1500</v>
      </c>
      <c r="Y6">
        <v>1500</v>
      </c>
      <c r="Z6">
        <v>1500</v>
      </c>
      <c r="AA6">
        <v>1500</v>
      </c>
      <c r="AB6">
        <v>1500</v>
      </c>
      <c r="AC6">
        <v>1500</v>
      </c>
      <c r="AD6">
        <v>1291.6666666666667</v>
      </c>
      <c r="AE6">
        <v>1291.6666666666667</v>
      </c>
      <c r="AF6">
        <v>1291.6666666666667</v>
      </c>
      <c r="AG6">
        <v>1291.6666666666667</v>
      </c>
      <c r="AH6">
        <v>1291.6666666666667</v>
      </c>
      <c r="AI6">
        <v>1291.6666666666667</v>
      </c>
      <c r="AJ6">
        <v>1291.6666666666667</v>
      </c>
      <c r="AK6">
        <v>1291.6666666666667</v>
      </c>
      <c r="AL6">
        <v>1291.6666666666667</v>
      </c>
      <c r="AM6">
        <v>1291.6666666666667</v>
      </c>
      <c r="AN6">
        <v>1291.6666666666667</v>
      </c>
      <c r="AO6">
        <v>1291.6666666666667</v>
      </c>
      <c r="AP6">
        <v>1750</v>
      </c>
      <c r="AQ6">
        <v>1750</v>
      </c>
      <c r="AR6">
        <v>1750</v>
      </c>
      <c r="AS6">
        <v>1750</v>
      </c>
      <c r="AT6">
        <v>1750</v>
      </c>
      <c r="AU6">
        <v>1750</v>
      </c>
      <c r="AV6">
        <v>1750</v>
      </c>
      <c r="AW6">
        <v>1750</v>
      </c>
      <c r="AX6">
        <v>1750</v>
      </c>
      <c r="AY6">
        <v>1750</v>
      </c>
      <c r="AZ6">
        <v>1750</v>
      </c>
      <c r="BA6">
        <v>1750</v>
      </c>
    </row>
    <row r="7" spans="1:53" customFormat="1">
      <c r="A7" t="s">
        <v>32</v>
      </c>
      <c r="B7" t="s">
        <v>15</v>
      </c>
      <c r="C7" t="s">
        <v>33</v>
      </c>
      <c r="D7" s="4" t="s">
        <v>30</v>
      </c>
      <c r="E7" s="4" t="s">
        <v>31</v>
      </c>
      <c r="AD7">
        <v>375</v>
      </c>
      <c r="AE7">
        <v>375</v>
      </c>
      <c r="AF7">
        <v>375</v>
      </c>
      <c r="AG7">
        <v>375</v>
      </c>
      <c r="AH7">
        <v>375</v>
      </c>
      <c r="AI7">
        <v>375</v>
      </c>
      <c r="AJ7">
        <v>375</v>
      </c>
      <c r="AK7">
        <v>375</v>
      </c>
      <c r="AL7">
        <v>375</v>
      </c>
      <c r="AM7">
        <v>375</v>
      </c>
      <c r="AN7">
        <v>375</v>
      </c>
      <c r="AO7">
        <v>375</v>
      </c>
      <c r="AP7">
        <v>208.33333333333334</v>
      </c>
      <c r="AQ7">
        <v>208.33333333333334</v>
      </c>
      <c r="AR7">
        <v>208.33333333333334</v>
      </c>
      <c r="AS7">
        <v>208.33333333333334</v>
      </c>
      <c r="AT7">
        <v>208.33333333333334</v>
      </c>
      <c r="AU7">
        <v>208.33333333333334</v>
      </c>
      <c r="AV7">
        <v>208.33333333333334</v>
      </c>
      <c r="AW7">
        <v>208.33333333333334</v>
      </c>
      <c r="AX7">
        <v>208.33333333333334</v>
      </c>
      <c r="AY7">
        <v>208.33333333333334</v>
      </c>
      <c r="AZ7">
        <v>208.33333333333334</v>
      </c>
      <c r="BA7">
        <v>208.33333333333334</v>
      </c>
    </row>
    <row r="8" spans="1:53" customFormat="1">
      <c r="A8" s="336" t="s">
        <v>34</v>
      </c>
      <c r="B8" t="s">
        <v>15</v>
      </c>
      <c r="C8" t="s">
        <v>26</v>
      </c>
      <c r="D8" s="4" t="s">
        <v>35</v>
      </c>
      <c r="E8" s="4" t="s">
        <v>36</v>
      </c>
      <c r="F8" s="258">
        <v>234</v>
      </c>
      <c r="G8" s="258">
        <v>72</v>
      </c>
      <c r="H8" s="258">
        <v>72</v>
      </c>
      <c r="I8" s="258">
        <v>72</v>
      </c>
      <c r="J8" s="258">
        <v>0</v>
      </c>
      <c r="K8" s="258">
        <v>0</v>
      </c>
      <c r="L8" s="258">
        <v>18</v>
      </c>
      <c r="M8" s="258">
        <v>216</v>
      </c>
      <c r="N8" s="258">
        <v>306</v>
      </c>
      <c r="O8" s="258">
        <v>378</v>
      </c>
      <c r="P8" s="258">
        <v>216</v>
      </c>
      <c r="Q8" s="258">
        <v>180</v>
      </c>
      <c r="R8">
        <v>150</v>
      </c>
      <c r="S8">
        <v>150</v>
      </c>
      <c r="T8">
        <v>150</v>
      </c>
      <c r="U8">
        <v>150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150</v>
      </c>
      <c r="AB8">
        <v>150</v>
      </c>
      <c r="AC8">
        <v>150</v>
      </c>
      <c r="AD8">
        <v>150</v>
      </c>
      <c r="AE8">
        <v>150</v>
      </c>
      <c r="AF8">
        <v>150</v>
      </c>
      <c r="AG8">
        <v>150</v>
      </c>
      <c r="AH8">
        <v>150</v>
      </c>
      <c r="AI8">
        <v>150</v>
      </c>
      <c r="AJ8">
        <v>150</v>
      </c>
      <c r="AK8">
        <v>150</v>
      </c>
      <c r="AL8">
        <v>150</v>
      </c>
      <c r="AM8">
        <v>150</v>
      </c>
      <c r="AN8">
        <v>150</v>
      </c>
      <c r="AO8">
        <v>150</v>
      </c>
      <c r="AP8" s="343">
        <v>150</v>
      </c>
      <c r="AQ8" s="343">
        <v>150</v>
      </c>
      <c r="AR8" s="343">
        <v>150</v>
      </c>
      <c r="AS8" s="343">
        <v>150</v>
      </c>
      <c r="AT8" s="343">
        <v>150</v>
      </c>
      <c r="AU8" s="343">
        <v>150</v>
      </c>
      <c r="AV8" s="343">
        <v>150</v>
      </c>
      <c r="AW8" s="343">
        <v>150</v>
      </c>
      <c r="AX8" s="343">
        <v>150</v>
      </c>
      <c r="AY8" s="343">
        <v>150</v>
      </c>
      <c r="AZ8" s="343">
        <v>150</v>
      </c>
      <c r="BA8" s="343">
        <v>150</v>
      </c>
    </row>
    <row r="9" spans="1:53" customFormat="1">
      <c r="A9" s="336" t="s">
        <v>37</v>
      </c>
      <c r="B9" t="s">
        <v>15</v>
      </c>
      <c r="C9" t="s">
        <v>26</v>
      </c>
      <c r="D9" s="4" t="s">
        <v>35</v>
      </c>
      <c r="E9" s="4" t="s">
        <v>36</v>
      </c>
      <c r="P9">
        <v>333.33</v>
      </c>
      <c r="Q9">
        <v>333.33</v>
      </c>
      <c r="R9">
        <v>333.33</v>
      </c>
      <c r="S9">
        <v>333.33</v>
      </c>
      <c r="T9">
        <v>333.33</v>
      </c>
      <c r="U9">
        <v>333.33</v>
      </c>
      <c r="V9">
        <v>333.33</v>
      </c>
      <c r="W9">
        <v>333.33</v>
      </c>
      <c r="X9">
        <v>333.33</v>
      </c>
      <c r="Y9">
        <v>333.33</v>
      </c>
      <c r="Z9">
        <v>333.33</v>
      </c>
      <c r="AA9">
        <v>333.33</v>
      </c>
      <c r="AB9">
        <v>333.33</v>
      </c>
      <c r="AC9">
        <v>333.33</v>
      </c>
      <c r="AD9">
        <v>333.33</v>
      </c>
      <c r="AE9">
        <v>333.33</v>
      </c>
      <c r="AF9">
        <v>333.33</v>
      </c>
      <c r="AG9">
        <v>333.33</v>
      </c>
      <c r="AH9">
        <v>333.33</v>
      </c>
      <c r="AI9">
        <v>333.33</v>
      </c>
      <c r="AJ9">
        <v>333.33</v>
      </c>
      <c r="AK9">
        <v>333.33</v>
      </c>
      <c r="AL9">
        <v>333.33</v>
      </c>
      <c r="AM9">
        <v>333.33</v>
      </c>
      <c r="AN9">
        <v>333.33</v>
      </c>
      <c r="AO9">
        <v>333.33</v>
      </c>
      <c r="AP9" s="343">
        <v>333.33</v>
      </c>
      <c r="AQ9" s="343">
        <v>333.33</v>
      </c>
      <c r="AR9" s="343">
        <v>333.33</v>
      </c>
      <c r="AS9" s="343">
        <v>333.33</v>
      </c>
      <c r="AT9" s="343">
        <v>333.33</v>
      </c>
      <c r="AU9" s="343">
        <v>333.33</v>
      </c>
      <c r="AV9" s="343">
        <v>333.33</v>
      </c>
      <c r="AW9" s="343">
        <v>333.33</v>
      </c>
      <c r="AX9" s="343">
        <v>333.33</v>
      </c>
      <c r="AY9" s="343">
        <v>333.33</v>
      </c>
      <c r="AZ9" s="343">
        <v>333.33</v>
      </c>
      <c r="BA9" s="343">
        <v>333.33</v>
      </c>
    </row>
    <row r="10" spans="1:53" customFormat="1">
      <c r="A10" s="336" t="s">
        <v>38</v>
      </c>
      <c r="B10" t="s">
        <v>15</v>
      </c>
      <c r="C10" t="s">
        <v>26</v>
      </c>
      <c r="D10" s="4" t="s">
        <v>39</v>
      </c>
      <c r="E10" s="4" t="s">
        <v>36</v>
      </c>
      <c r="G10" s="258">
        <v>72</v>
      </c>
      <c r="H10" s="258">
        <v>90</v>
      </c>
      <c r="I10" s="258">
        <v>94.5</v>
      </c>
      <c r="K10" s="258">
        <v>36</v>
      </c>
      <c r="M10" s="258">
        <v>63</v>
      </c>
    </row>
    <row r="11" spans="1:53" customFormat="1">
      <c r="A11" s="335"/>
      <c r="B11" s="335"/>
      <c r="C11" s="335"/>
      <c r="D11" s="4"/>
      <c r="E11" s="4"/>
    </row>
    <row r="12" spans="1:53" customFormat="1">
      <c r="A12" s="337" t="s">
        <v>40</v>
      </c>
      <c r="B12" s="337"/>
      <c r="C12" s="337"/>
      <c r="E12" s="338"/>
    </row>
    <row r="13" spans="1:53" s="1" customFormat="1">
      <c r="A13" s="1" t="s">
        <v>20</v>
      </c>
      <c r="D13" s="1" t="s">
        <v>23</v>
      </c>
      <c r="E13" s="1" t="s">
        <v>24</v>
      </c>
      <c r="F13" s="2">
        <v>43101</v>
      </c>
      <c r="G13" s="2">
        <v>43132</v>
      </c>
      <c r="H13" s="2">
        <v>43160</v>
      </c>
      <c r="I13" s="2">
        <v>43191</v>
      </c>
      <c r="J13" s="2">
        <v>43221</v>
      </c>
      <c r="K13" s="2">
        <v>43252</v>
      </c>
      <c r="L13" s="2">
        <v>43282</v>
      </c>
      <c r="M13" s="2">
        <v>43313</v>
      </c>
      <c r="N13" s="2">
        <v>43344</v>
      </c>
      <c r="O13" s="2">
        <v>43374</v>
      </c>
      <c r="P13" s="2">
        <v>43405</v>
      </c>
      <c r="Q13" s="2">
        <v>43435</v>
      </c>
      <c r="R13" s="2">
        <v>43466</v>
      </c>
      <c r="S13" s="2">
        <v>43497</v>
      </c>
      <c r="T13" s="2">
        <v>43525</v>
      </c>
      <c r="U13" s="2">
        <v>43556</v>
      </c>
      <c r="V13" s="2">
        <v>43586</v>
      </c>
      <c r="W13" s="2">
        <v>43617</v>
      </c>
      <c r="X13" s="2">
        <v>43647</v>
      </c>
      <c r="Y13" s="2">
        <v>43678</v>
      </c>
      <c r="Z13" s="2">
        <v>43709</v>
      </c>
      <c r="AA13" s="2">
        <v>43739</v>
      </c>
      <c r="AB13" s="2">
        <v>43770</v>
      </c>
      <c r="AC13" s="2">
        <v>43800</v>
      </c>
      <c r="AD13" s="2">
        <v>43831</v>
      </c>
      <c r="AE13" s="2">
        <v>43862</v>
      </c>
      <c r="AF13" s="2">
        <v>43891</v>
      </c>
      <c r="AG13" s="2">
        <v>43922</v>
      </c>
      <c r="AH13" s="2">
        <v>43952</v>
      </c>
      <c r="AI13" s="2">
        <v>43983</v>
      </c>
      <c r="AJ13" s="2">
        <v>44013</v>
      </c>
      <c r="AK13" s="2">
        <v>44044</v>
      </c>
      <c r="AL13" s="2">
        <v>44075</v>
      </c>
      <c r="AM13" s="2">
        <v>44105</v>
      </c>
      <c r="AN13" s="2">
        <v>44136</v>
      </c>
      <c r="AO13" s="2">
        <v>44166</v>
      </c>
      <c r="AP13" s="2">
        <v>44197</v>
      </c>
      <c r="AQ13" s="2">
        <v>44228</v>
      </c>
      <c r="AR13" s="2">
        <v>44256</v>
      </c>
      <c r="AS13" s="2">
        <v>44287</v>
      </c>
      <c r="AT13" s="2">
        <v>44317</v>
      </c>
      <c r="AU13" s="2">
        <v>44348</v>
      </c>
      <c r="AV13" s="2">
        <v>44378</v>
      </c>
      <c r="AW13" s="2">
        <v>44409</v>
      </c>
      <c r="AX13" s="2">
        <v>44440</v>
      </c>
      <c r="AY13" s="2">
        <v>44470</v>
      </c>
      <c r="AZ13" s="2">
        <v>44501</v>
      </c>
      <c r="BA13" s="2">
        <v>44531</v>
      </c>
    </row>
    <row r="14" spans="1:53" customFormat="1">
      <c r="A14" t="s">
        <v>38</v>
      </c>
      <c r="B14" t="s">
        <v>40</v>
      </c>
      <c r="C14" t="s">
        <v>26</v>
      </c>
      <c r="D14" s="4" t="s">
        <v>41</v>
      </c>
      <c r="E14" s="7" t="s">
        <v>42</v>
      </c>
      <c r="AD14">
        <v>500</v>
      </c>
      <c r="AE14">
        <v>500</v>
      </c>
      <c r="AF14">
        <v>500</v>
      </c>
      <c r="AG14">
        <v>500</v>
      </c>
      <c r="AH14">
        <v>500</v>
      </c>
      <c r="AI14">
        <v>500</v>
      </c>
      <c r="AJ14">
        <v>500</v>
      </c>
      <c r="AK14">
        <v>500</v>
      </c>
      <c r="AL14">
        <v>500</v>
      </c>
      <c r="AM14">
        <v>500</v>
      </c>
      <c r="AN14">
        <v>500</v>
      </c>
      <c r="AO14">
        <v>500</v>
      </c>
      <c r="AP14">
        <v>458.33333333333331</v>
      </c>
      <c r="AQ14">
        <v>458.33333333333331</v>
      </c>
      <c r="AR14">
        <v>458.33333333333331</v>
      </c>
      <c r="AS14">
        <v>458.33333333333331</v>
      </c>
      <c r="AT14">
        <v>458.33333333333331</v>
      </c>
      <c r="AU14">
        <v>458.33333333333331</v>
      </c>
      <c r="AV14">
        <v>458.33333333333331</v>
      </c>
      <c r="AW14">
        <v>458.33333333333331</v>
      </c>
      <c r="AX14">
        <v>458.33333333333331</v>
      </c>
      <c r="AY14">
        <v>458.33333333333331</v>
      </c>
      <c r="AZ14">
        <v>458.33333333333331</v>
      </c>
      <c r="BA14">
        <v>458.33333333333331</v>
      </c>
    </row>
    <row r="15" spans="1:53" customFormat="1">
      <c r="A15" t="s">
        <v>43</v>
      </c>
      <c r="B15" t="s">
        <v>40</v>
      </c>
      <c r="C15" t="s">
        <v>33</v>
      </c>
      <c r="D15" s="4" t="s">
        <v>41</v>
      </c>
      <c r="E15" s="7" t="s">
        <v>42</v>
      </c>
      <c r="AP15">
        <v>208.33333333333334</v>
      </c>
      <c r="AQ15">
        <v>208.33333333333334</v>
      </c>
      <c r="AR15">
        <v>208.33333333333334</v>
      </c>
      <c r="AS15">
        <v>208.33333333333334</v>
      </c>
      <c r="AT15">
        <v>208.33333333333334</v>
      </c>
      <c r="AU15">
        <v>208.33333333333334</v>
      </c>
      <c r="AV15">
        <v>208.33333333333334</v>
      </c>
      <c r="AW15">
        <v>208.33333333333334</v>
      </c>
      <c r="AX15">
        <v>208.33333333333334</v>
      </c>
      <c r="AY15">
        <v>208.33333333333334</v>
      </c>
      <c r="AZ15">
        <v>208.33333333333334</v>
      </c>
      <c r="BA15">
        <v>208.33333333333334</v>
      </c>
    </row>
    <row r="16" spans="1:53" customFormat="1">
      <c r="A16" t="s">
        <v>44</v>
      </c>
      <c r="B16" t="s">
        <v>40</v>
      </c>
      <c r="C16" t="s">
        <v>26</v>
      </c>
      <c r="D16" s="4" t="s">
        <v>45</v>
      </c>
      <c r="E16" s="7" t="s">
        <v>46</v>
      </c>
      <c r="R16">
        <v>250</v>
      </c>
      <c r="S16">
        <v>250</v>
      </c>
      <c r="T16">
        <v>250</v>
      </c>
      <c r="U16">
        <v>250</v>
      </c>
      <c r="V16">
        <v>250</v>
      </c>
      <c r="W16">
        <v>250</v>
      </c>
      <c r="X16">
        <v>250</v>
      </c>
      <c r="Y16">
        <v>250</v>
      </c>
      <c r="Z16">
        <v>250</v>
      </c>
      <c r="AA16">
        <v>250</v>
      </c>
      <c r="AB16">
        <v>250</v>
      </c>
      <c r="AC16">
        <v>250</v>
      </c>
      <c r="AD16">
        <v>316.66666666666669</v>
      </c>
      <c r="AE16">
        <v>316.66666666666669</v>
      </c>
      <c r="AF16">
        <v>316.66666666666669</v>
      </c>
      <c r="AG16">
        <v>316.66666666666669</v>
      </c>
      <c r="AH16">
        <v>316.66666666666669</v>
      </c>
      <c r="AI16">
        <v>316.66666666666669</v>
      </c>
      <c r="AJ16">
        <v>316.66666666666669</v>
      </c>
      <c r="AK16">
        <v>316.66666666666669</v>
      </c>
      <c r="AL16">
        <v>316.66666666666669</v>
      </c>
      <c r="AM16">
        <v>316.66666666666669</v>
      </c>
      <c r="AN16">
        <v>316.66666666666669</v>
      </c>
      <c r="AO16">
        <v>316.66666666666669</v>
      </c>
      <c r="AP16">
        <v>375</v>
      </c>
      <c r="AQ16">
        <v>375</v>
      </c>
      <c r="AR16">
        <v>375</v>
      </c>
      <c r="AS16">
        <v>375</v>
      </c>
      <c r="AT16">
        <v>375</v>
      </c>
      <c r="AU16">
        <v>375</v>
      </c>
      <c r="AV16">
        <v>375</v>
      </c>
      <c r="AW16">
        <v>375</v>
      </c>
      <c r="AX16">
        <v>375</v>
      </c>
      <c r="AY16">
        <v>375</v>
      </c>
      <c r="AZ16">
        <v>375</v>
      </c>
      <c r="BA16">
        <v>375</v>
      </c>
    </row>
    <row r="17" spans="1:16383" customFormat="1">
      <c r="A17" s="336" t="s">
        <v>47</v>
      </c>
      <c r="B17" t="s">
        <v>40</v>
      </c>
      <c r="C17" t="s">
        <v>33</v>
      </c>
      <c r="D17" s="4" t="s">
        <v>45</v>
      </c>
      <c r="E17" s="7" t="s">
        <v>46</v>
      </c>
      <c r="AD17">
        <v>16.666666666666668</v>
      </c>
      <c r="AE17">
        <v>16.666666666666668</v>
      </c>
      <c r="AF17">
        <v>16.666666666666668</v>
      </c>
      <c r="AG17">
        <v>16.666666666666668</v>
      </c>
      <c r="AH17">
        <v>16.666666666666668</v>
      </c>
      <c r="AI17">
        <v>16.666666666666668</v>
      </c>
      <c r="AJ17">
        <v>16.666666666666668</v>
      </c>
      <c r="AK17">
        <v>16.666666666666668</v>
      </c>
      <c r="AL17">
        <v>16.666666666666668</v>
      </c>
      <c r="AM17">
        <v>16.666666666666668</v>
      </c>
      <c r="AN17">
        <v>16.666666666666668</v>
      </c>
      <c r="AO17">
        <v>16.666666666666668</v>
      </c>
      <c r="AP17">
        <v>41.666666666666664</v>
      </c>
      <c r="AQ17">
        <v>41.666666666666664</v>
      </c>
      <c r="AR17">
        <v>41.666666666666664</v>
      </c>
      <c r="AS17">
        <v>41.666666666666664</v>
      </c>
      <c r="AT17">
        <v>41.666666666666664</v>
      </c>
      <c r="AU17">
        <v>41.666666666666664</v>
      </c>
      <c r="AV17">
        <v>41.666666666666664</v>
      </c>
      <c r="AW17">
        <v>41.666666666666664</v>
      </c>
      <c r="AX17">
        <v>41.666666666666664</v>
      </c>
      <c r="AY17">
        <v>41.666666666666664</v>
      </c>
      <c r="AZ17">
        <v>41.666666666666664</v>
      </c>
      <c r="BA17">
        <v>41.666666666666664</v>
      </c>
    </row>
    <row r="18" spans="1:16383" customFormat="1">
      <c r="A18" s="335"/>
      <c r="B18" s="335"/>
      <c r="C18" s="335"/>
      <c r="E18" s="7"/>
    </row>
    <row r="19" spans="1:16383" customFormat="1">
      <c r="A19" s="8" t="s">
        <v>48</v>
      </c>
      <c r="B19" s="8"/>
      <c r="C19" s="8"/>
    </row>
    <row r="20" spans="1:16383" customFormat="1">
      <c r="A20" s="3" t="s">
        <v>15</v>
      </c>
      <c r="B20" s="3"/>
      <c r="C20" s="3"/>
      <c r="D20" s="1"/>
      <c r="E20" s="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16383" customFormat="1">
      <c r="A21" s="1" t="s">
        <v>20</v>
      </c>
      <c r="B21" s="1"/>
      <c r="C21" s="1"/>
      <c r="D21" s="1" t="s">
        <v>23</v>
      </c>
      <c r="E21" s="1" t="s">
        <v>24</v>
      </c>
      <c r="F21" s="2">
        <v>43101</v>
      </c>
      <c r="G21" s="2">
        <v>43132</v>
      </c>
      <c r="H21" s="2">
        <v>43160</v>
      </c>
      <c r="I21" s="2">
        <v>43191</v>
      </c>
      <c r="J21" s="2">
        <v>43221</v>
      </c>
      <c r="K21" s="2">
        <v>43252</v>
      </c>
      <c r="L21" s="2">
        <v>43282</v>
      </c>
      <c r="M21" s="2">
        <v>43313</v>
      </c>
      <c r="N21" s="2">
        <v>43344</v>
      </c>
      <c r="O21" s="2">
        <v>43374</v>
      </c>
      <c r="P21" s="2">
        <v>43405</v>
      </c>
      <c r="Q21" s="2">
        <v>43435</v>
      </c>
      <c r="R21" s="2">
        <v>43466</v>
      </c>
      <c r="S21" s="2">
        <v>43497</v>
      </c>
      <c r="T21" s="2">
        <v>43525</v>
      </c>
      <c r="U21" s="2">
        <v>43556</v>
      </c>
      <c r="V21" s="2">
        <v>43586</v>
      </c>
      <c r="W21" s="2">
        <v>43617</v>
      </c>
      <c r="X21" s="2">
        <v>43647</v>
      </c>
      <c r="Y21" s="2">
        <v>43678</v>
      </c>
      <c r="Z21" s="2">
        <v>43709</v>
      </c>
      <c r="AA21" s="2">
        <v>43739</v>
      </c>
      <c r="AB21" s="2">
        <v>43770</v>
      </c>
      <c r="AC21" s="2">
        <v>43800</v>
      </c>
      <c r="AD21" s="2">
        <v>43831</v>
      </c>
      <c r="AE21" s="2">
        <v>43862</v>
      </c>
      <c r="AF21" s="2">
        <v>43891</v>
      </c>
      <c r="AG21" s="2">
        <v>43922</v>
      </c>
      <c r="AH21" s="2">
        <v>43952</v>
      </c>
      <c r="AI21" s="2">
        <v>43983</v>
      </c>
      <c r="AJ21" s="2">
        <v>44013</v>
      </c>
      <c r="AK21" s="2">
        <v>44044</v>
      </c>
      <c r="AL21" s="2">
        <v>44075</v>
      </c>
      <c r="AM21" s="2">
        <v>44105</v>
      </c>
      <c r="AN21" s="2">
        <v>44136</v>
      </c>
      <c r="AO21" s="2">
        <v>44166</v>
      </c>
      <c r="AP21" s="2">
        <v>44197</v>
      </c>
      <c r="AQ21" s="2">
        <v>44228</v>
      </c>
      <c r="AR21" s="2">
        <v>44256</v>
      </c>
      <c r="AS21" s="2">
        <v>44287</v>
      </c>
      <c r="AT21" s="2">
        <v>44317</v>
      </c>
      <c r="AU21" s="2">
        <v>44348</v>
      </c>
      <c r="AV21" s="2">
        <v>44378</v>
      </c>
      <c r="AW21" s="2">
        <v>44409</v>
      </c>
      <c r="AX21" s="2">
        <v>44440</v>
      </c>
      <c r="AY21" s="2">
        <v>44470</v>
      </c>
      <c r="AZ21" s="2">
        <v>44501</v>
      </c>
      <c r="BA21" s="2">
        <v>44531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  <c r="XEY21" s="1"/>
      <c r="XEZ21" s="1"/>
      <c r="XFA21" s="1"/>
      <c r="XFB21" s="1"/>
      <c r="XFC21" s="1"/>
    </row>
    <row r="22" spans="1:16383" customFormat="1">
      <c r="A22" t="s">
        <v>25</v>
      </c>
      <c r="B22" t="s">
        <v>15</v>
      </c>
      <c r="C22" t="s">
        <v>26</v>
      </c>
      <c r="D22" s="4" t="s">
        <v>27</v>
      </c>
      <c r="E22" s="4" t="s">
        <v>28</v>
      </c>
      <c r="F22" s="9">
        <v>8.4499999999999993</v>
      </c>
      <c r="G22" s="9">
        <v>8.4499999999999993</v>
      </c>
      <c r="H22" s="9">
        <v>8.4499999999999993</v>
      </c>
      <c r="I22" s="9">
        <v>8.4499999999999993</v>
      </c>
      <c r="J22" s="9">
        <v>8.4499999999999993</v>
      </c>
      <c r="K22" s="9">
        <v>8.4499999999999993</v>
      </c>
      <c r="L22" s="9">
        <v>8.4499999999999993</v>
      </c>
      <c r="M22" s="9">
        <v>8.4499999999999993</v>
      </c>
      <c r="N22" s="9">
        <v>8.8654320987654334</v>
      </c>
      <c r="O22" s="9">
        <v>10.134670781893004</v>
      </c>
      <c r="P22" s="9">
        <v>10.063300492610837</v>
      </c>
      <c r="Q22" s="9">
        <v>10.063300492610837</v>
      </c>
      <c r="R22" s="9">
        <v>11.53</v>
      </c>
      <c r="S22" s="9">
        <v>11.53</v>
      </c>
      <c r="T22" s="9">
        <v>11.53</v>
      </c>
      <c r="U22" s="9">
        <v>11.53</v>
      </c>
      <c r="V22" s="9">
        <v>11.53</v>
      </c>
      <c r="W22" s="9">
        <v>11.53</v>
      </c>
      <c r="X22" s="9">
        <v>11.53</v>
      </c>
      <c r="Y22" s="9">
        <v>11.53</v>
      </c>
      <c r="Z22" s="9">
        <v>11.53</v>
      </c>
      <c r="AA22" s="9">
        <v>11.53</v>
      </c>
      <c r="AB22" s="9">
        <v>11.53</v>
      </c>
      <c r="AC22" s="9">
        <v>11.53</v>
      </c>
      <c r="AD22" s="9">
        <v>11.53</v>
      </c>
      <c r="AE22" s="9">
        <v>11.53</v>
      </c>
      <c r="AF22" s="9">
        <v>11.53</v>
      </c>
      <c r="AG22" s="9">
        <v>11.53</v>
      </c>
      <c r="AH22" s="9">
        <v>11.53</v>
      </c>
      <c r="AI22" s="9">
        <v>11.53</v>
      </c>
      <c r="AJ22" s="9">
        <v>11.53</v>
      </c>
      <c r="AK22" s="9">
        <v>11.53</v>
      </c>
      <c r="AL22" s="9">
        <v>11.53</v>
      </c>
      <c r="AM22" s="9">
        <v>11.53</v>
      </c>
      <c r="AN22" s="9">
        <v>11.53</v>
      </c>
      <c r="AO22" s="9">
        <v>11.53</v>
      </c>
      <c r="AP22" s="10">
        <v>13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</row>
    <row r="23" spans="1:16383" customFormat="1">
      <c r="A23" t="s">
        <v>29</v>
      </c>
      <c r="B23" t="s">
        <v>15</v>
      </c>
      <c r="C23" t="s">
        <v>26</v>
      </c>
      <c r="D23" s="4" t="s">
        <v>30</v>
      </c>
      <c r="E23" s="4" t="s">
        <v>31</v>
      </c>
      <c r="F23" s="9">
        <v>12.49</v>
      </c>
      <c r="G23" s="9">
        <v>12.49</v>
      </c>
      <c r="H23" s="9">
        <v>12.49</v>
      </c>
      <c r="I23" s="9">
        <v>12.49</v>
      </c>
      <c r="J23" s="9">
        <v>12.49</v>
      </c>
      <c r="K23" s="9">
        <v>12.49</v>
      </c>
      <c r="L23" s="9">
        <v>12.49</v>
      </c>
      <c r="M23" s="9">
        <v>12.49</v>
      </c>
      <c r="N23" s="9">
        <v>12.49</v>
      </c>
      <c r="O23" s="9">
        <v>12.49</v>
      </c>
      <c r="P23" s="9">
        <v>12.49</v>
      </c>
      <c r="Q23" s="9">
        <v>12.49</v>
      </c>
      <c r="R23" s="339">
        <v>12.736111111111111</v>
      </c>
      <c r="S23" s="339">
        <v>12.736111111111111</v>
      </c>
      <c r="T23" s="339">
        <v>12.736111111111111</v>
      </c>
      <c r="U23" s="339">
        <v>12.736111111111111</v>
      </c>
      <c r="V23" s="339">
        <v>12.736111111111111</v>
      </c>
      <c r="W23" s="339">
        <v>12.736111111111111</v>
      </c>
      <c r="X23" s="339">
        <v>13</v>
      </c>
      <c r="Y23" s="339">
        <v>13</v>
      </c>
      <c r="Z23" s="339">
        <v>13</v>
      </c>
      <c r="AA23" s="339">
        <v>13</v>
      </c>
      <c r="AB23" s="339">
        <v>13</v>
      </c>
      <c r="AC23" s="339">
        <v>13</v>
      </c>
      <c r="AD23" s="10">
        <v>12.17</v>
      </c>
      <c r="AE23" s="10">
        <v>12.17</v>
      </c>
      <c r="AF23" s="10">
        <v>12.17</v>
      </c>
      <c r="AG23" s="10">
        <v>12.17</v>
      </c>
      <c r="AH23" s="10">
        <v>12.17</v>
      </c>
      <c r="AI23" s="10">
        <v>12.17</v>
      </c>
      <c r="AJ23" s="10">
        <v>12.17</v>
      </c>
      <c r="AK23" s="10">
        <v>12.17</v>
      </c>
      <c r="AL23" s="10">
        <v>12.17</v>
      </c>
      <c r="AM23" s="10">
        <v>12.17</v>
      </c>
      <c r="AN23" s="10">
        <v>12.17</v>
      </c>
      <c r="AO23" s="10">
        <v>12.17</v>
      </c>
      <c r="AP23" s="10">
        <v>14</v>
      </c>
      <c r="AQ23" s="10">
        <v>14</v>
      </c>
      <c r="AR23" s="10">
        <v>14</v>
      </c>
      <c r="AS23" s="10">
        <v>14</v>
      </c>
      <c r="AT23" s="10">
        <v>14</v>
      </c>
      <c r="AU23" s="10">
        <v>14</v>
      </c>
      <c r="AV23" s="10">
        <v>14</v>
      </c>
      <c r="AW23" s="10">
        <v>14</v>
      </c>
      <c r="AX23" s="10">
        <v>14</v>
      </c>
      <c r="AY23" s="10">
        <v>14</v>
      </c>
      <c r="AZ23" s="10">
        <v>14</v>
      </c>
      <c r="BA23" s="10">
        <v>14</v>
      </c>
    </row>
    <row r="24" spans="1:16383" customFormat="1">
      <c r="A24" t="s">
        <v>32</v>
      </c>
      <c r="B24" t="s">
        <v>15</v>
      </c>
      <c r="C24" t="s">
        <v>33</v>
      </c>
      <c r="D24" s="4" t="s">
        <v>30</v>
      </c>
      <c r="E24" s="4" t="s">
        <v>31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>
        <v>15</v>
      </c>
      <c r="AE24" s="9">
        <v>15</v>
      </c>
      <c r="AF24" s="9">
        <v>15</v>
      </c>
      <c r="AG24" s="9">
        <v>15</v>
      </c>
      <c r="AH24" s="9">
        <v>15</v>
      </c>
      <c r="AI24" s="9">
        <v>15</v>
      </c>
      <c r="AJ24" s="9">
        <v>15</v>
      </c>
      <c r="AK24" s="9">
        <v>15</v>
      </c>
      <c r="AL24" s="9">
        <v>15</v>
      </c>
      <c r="AM24" s="9">
        <v>15</v>
      </c>
      <c r="AN24" s="9">
        <v>15</v>
      </c>
      <c r="AO24" s="9">
        <v>15</v>
      </c>
      <c r="AP24" s="10">
        <v>14</v>
      </c>
      <c r="AQ24" s="10">
        <v>14</v>
      </c>
      <c r="AR24" s="10">
        <v>14</v>
      </c>
      <c r="AS24" s="10">
        <v>14</v>
      </c>
      <c r="AT24" s="10">
        <v>14</v>
      </c>
      <c r="AU24" s="10">
        <v>14</v>
      </c>
      <c r="AV24" s="10">
        <v>14</v>
      </c>
      <c r="AW24" s="10">
        <v>14</v>
      </c>
      <c r="AX24" s="10">
        <v>14</v>
      </c>
      <c r="AY24" s="10">
        <v>14</v>
      </c>
      <c r="AZ24" s="10">
        <v>14</v>
      </c>
      <c r="BA24" s="10">
        <v>14</v>
      </c>
    </row>
    <row r="25" spans="1:16383" customFormat="1">
      <c r="A25" s="336" t="s">
        <v>34</v>
      </c>
      <c r="B25" t="s">
        <v>15</v>
      </c>
      <c r="C25" t="s">
        <v>26</v>
      </c>
      <c r="D25" s="4" t="s">
        <v>35</v>
      </c>
      <c r="E25" s="4" t="s">
        <v>36</v>
      </c>
      <c r="F25" s="9">
        <v>14.68</v>
      </c>
      <c r="G25" s="9">
        <v>14.68</v>
      </c>
      <c r="H25" s="9">
        <v>14.68</v>
      </c>
      <c r="I25" s="9">
        <v>14.68</v>
      </c>
      <c r="J25" s="9">
        <v>14.68</v>
      </c>
      <c r="K25" s="9">
        <v>14.68</v>
      </c>
      <c r="L25" s="9">
        <v>14.68</v>
      </c>
      <c r="M25" s="9">
        <v>14.68</v>
      </c>
      <c r="N25" s="339">
        <v>15.25</v>
      </c>
      <c r="O25" s="339">
        <v>15.25</v>
      </c>
      <c r="P25" s="339">
        <v>15.25</v>
      </c>
      <c r="Q25" s="339">
        <v>15.25</v>
      </c>
      <c r="R25" s="339">
        <v>14.87</v>
      </c>
      <c r="S25" s="339">
        <v>14.87</v>
      </c>
      <c r="T25" s="339">
        <v>14.87</v>
      </c>
      <c r="U25" s="339">
        <v>14.87</v>
      </c>
      <c r="V25" s="339">
        <v>14.87</v>
      </c>
      <c r="W25" s="339">
        <v>14.87</v>
      </c>
      <c r="X25" s="339">
        <v>12.77</v>
      </c>
      <c r="Y25" s="339">
        <v>12.77</v>
      </c>
      <c r="Z25" s="339">
        <v>12.77</v>
      </c>
      <c r="AA25" s="10">
        <v>12.77</v>
      </c>
      <c r="AB25" s="10">
        <v>12.77</v>
      </c>
      <c r="AC25" s="10">
        <v>12.77</v>
      </c>
      <c r="AD25" s="10">
        <v>12.77</v>
      </c>
      <c r="AE25" s="10">
        <v>12.77</v>
      </c>
      <c r="AF25" s="10">
        <v>12.77</v>
      </c>
      <c r="AG25" s="10">
        <v>12.77</v>
      </c>
      <c r="AH25" s="10">
        <v>12.77</v>
      </c>
      <c r="AI25" s="10">
        <v>12.77</v>
      </c>
      <c r="AJ25" s="10">
        <v>12.77</v>
      </c>
      <c r="AK25" s="10">
        <v>12.77</v>
      </c>
      <c r="AL25" s="10">
        <v>12.77</v>
      </c>
      <c r="AM25" s="10">
        <v>12.77</v>
      </c>
      <c r="AN25" s="10">
        <v>12.77</v>
      </c>
      <c r="AO25" s="10">
        <v>12.77</v>
      </c>
      <c r="AP25" s="10">
        <v>12.77</v>
      </c>
      <c r="AQ25" s="10">
        <v>12.77</v>
      </c>
      <c r="AR25" s="10">
        <v>12.77</v>
      </c>
      <c r="AS25" s="10">
        <v>12.77</v>
      </c>
      <c r="AT25" s="10">
        <v>12.77</v>
      </c>
      <c r="AU25" s="10">
        <v>12.77</v>
      </c>
      <c r="AV25" s="10">
        <v>12.77</v>
      </c>
      <c r="AW25" s="10">
        <v>12.77</v>
      </c>
      <c r="AX25" s="10">
        <v>12.77</v>
      </c>
      <c r="AY25" s="10">
        <v>12.77</v>
      </c>
      <c r="AZ25" s="10">
        <v>12.77</v>
      </c>
      <c r="BA25" s="10">
        <v>12.77</v>
      </c>
    </row>
    <row r="26" spans="1:16383" customFormat="1">
      <c r="A26" s="336" t="s">
        <v>37</v>
      </c>
      <c r="B26" t="s">
        <v>15</v>
      </c>
      <c r="C26" t="s">
        <v>26</v>
      </c>
      <c r="D26" s="4" t="s">
        <v>35</v>
      </c>
      <c r="E26" s="4" t="s">
        <v>36</v>
      </c>
      <c r="F26" s="9">
        <v>14.68</v>
      </c>
      <c r="G26" s="9">
        <v>14.68</v>
      </c>
      <c r="H26" s="9">
        <v>14.68</v>
      </c>
      <c r="I26" s="339"/>
      <c r="J26" s="339"/>
      <c r="K26" s="339"/>
      <c r="L26" s="339"/>
      <c r="M26" s="339"/>
      <c r="N26" s="339"/>
      <c r="O26" s="339">
        <v>15.25</v>
      </c>
      <c r="P26" s="339">
        <v>15.25</v>
      </c>
      <c r="Q26" s="339">
        <v>15.25</v>
      </c>
      <c r="R26" s="339">
        <v>14.87</v>
      </c>
      <c r="S26" s="339">
        <v>14.87</v>
      </c>
      <c r="T26" s="339">
        <v>14.87</v>
      </c>
      <c r="U26" s="339">
        <v>14.87</v>
      </c>
      <c r="V26" s="339">
        <v>14.87</v>
      </c>
      <c r="W26" s="339">
        <v>14.87</v>
      </c>
      <c r="X26" s="339">
        <v>12.77</v>
      </c>
      <c r="Y26" s="339">
        <v>12.77</v>
      </c>
      <c r="Z26" s="339">
        <v>12.77</v>
      </c>
      <c r="AA26" s="10">
        <v>12.77</v>
      </c>
      <c r="AB26" s="10">
        <v>12.77</v>
      </c>
      <c r="AC26" s="10">
        <v>12.77</v>
      </c>
      <c r="AD26" s="10">
        <v>12.77</v>
      </c>
      <c r="AE26" s="10">
        <v>12.77</v>
      </c>
      <c r="AF26" s="10">
        <v>12.77</v>
      </c>
      <c r="AG26" s="10">
        <v>12.77</v>
      </c>
      <c r="AH26" s="10">
        <v>12.77</v>
      </c>
      <c r="AI26" s="10">
        <v>12.77</v>
      </c>
      <c r="AJ26" s="10">
        <v>12.77</v>
      </c>
      <c r="AK26" s="10">
        <v>12.77</v>
      </c>
      <c r="AL26" s="10">
        <v>12.77</v>
      </c>
      <c r="AM26" s="10">
        <v>12.77</v>
      </c>
      <c r="AN26" s="10">
        <v>12.77</v>
      </c>
      <c r="AO26" s="10">
        <v>12.77</v>
      </c>
      <c r="AP26" s="10">
        <v>12.77</v>
      </c>
      <c r="AQ26" s="10">
        <v>12.77</v>
      </c>
      <c r="AR26" s="10">
        <v>12.77</v>
      </c>
      <c r="AS26" s="10">
        <v>12.77</v>
      </c>
      <c r="AT26" s="10">
        <v>12.77</v>
      </c>
      <c r="AU26" s="10">
        <v>12.77</v>
      </c>
      <c r="AV26" s="10">
        <v>12.77</v>
      </c>
      <c r="AW26" s="10">
        <v>12.77</v>
      </c>
      <c r="AX26" s="10">
        <v>12.77</v>
      </c>
      <c r="AY26" s="10">
        <v>12.77</v>
      </c>
      <c r="AZ26" s="10">
        <v>12.77</v>
      </c>
      <c r="BA26" s="10">
        <v>12.77</v>
      </c>
    </row>
    <row r="27" spans="1:16383">
      <c r="A27" s="336" t="s">
        <v>38</v>
      </c>
      <c r="B27" t="s">
        <v>15</v>
      </c>
      <c r="C27" t="s">
        <v>26</v>
      </c>
      <c r="D27" s="4" t="s">
        <v>39</v>
      </c>
      <c r="E27" s="4" t="s">
        <v>36</v>
      </c>
      <c r="F27" s="339">
        <v>9.9700000000000006</v>
      </c>
      <c r="G27" s="339">
        <v>9.9700000000000006</v>
      </c>
      <c r="H27" s="339">
        <v>9.9700000000000006</v>
      </c>
      <c r="I27" s="339">
        <v>9.9700000000000006</v>
      </c>
      <c r="J27" s="339">
        <v>9.9700000000000006</v>
      </c>
      <c r="K27" s="339">
        <v>9.9700000000000006</v>
      </c>
      <c r="L27" s="339">
        <v>9.9700000000000006</v>
      </c>
      <c r="M27" s="339">
        <v>9.9700000000000006</v>
      </c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339"/>
      <c r="AJ27" s="339"/>
      <c r="AK27" s="339"/>
      <c r="AL27" s="339"/>
      <c r="AM27" s="339"/>
      <c r="AN27" s="339"/>
      <c r="AO27" s="339"/>
    </row>
    <row r="28" spans="1:16383" customFormat="1">
      <c r="A28" s="335"/>
      <c r="B28" s="335"/>
      <c r="C28" s="335"/>
      <c r="D28" s="4"/>
      <c r="E28" s="4"/>
    </row>
    <row r="29" spans="1:16383" customFormat="1">
      <c r="A29" s="337" t="s">
        <v>40</v>
      </c>
      <c r="B29" s="337"/>
      <c r="C29" s="337"/>
      <c r="E29" s="338"/>
    </row>
    <row r="30" spans="1:16383" customFormat="1">
      <c r="A30" s="1" t="s">
        <v>20</v>
      </c>
      <c r="B30" s="1"/>
      <c r="C30" s="1"/>
      <c r="D30" s="1" t="s">
        <v>23</v>
      </c>
      <c r="E30" s="1" t="s">
        <v>24</v>
      </c>
      <c r="F30" s="2">
        <v>43101</v>
      </c>
      <c r="G30" s="2">
        <v>43132</v>
      </c>
      <c r="H30" s="2">
        <v>43160</v>
      </c>
      <c r="I30" s="2">
        <v>43191</v>
      </c>
      <c r="J30" s="2">
        <v>43221</v>
      </c>
      <c r="K30" s="2">
        <v>43252</v>
      </c>
      <c r="L30" s="2">
        <v>43282</v>
      </c>
      <c r="M30" s="2">
        <v>43313</v>
      </c>
      <c r="N30" s="2">
        <v>43344</v>
      </c>
      <c r="O30" s="2">
        <v>43374</v>
      </c>
      <c r="P30" s="2">
        <v>43405</v>
      </c>
      <c r="Q30" s="2">
        <v>43435</v>
      </c>
      <c r="R30" s="2">
        <v>43466</v>
      </c>
      <c r="S30" s="2">
        <v>43497</v>
      </c>
      <c r="T30" s="2">
        <v>43525</v>
      </c>
      <c r="U30" s="2">
        <v>43556</v>
      </c>
      <c r="V30" s="2">
        <v>43586</v>
      </c>
      <c r="W30" s="2">
        <v>43617</v>
      </c>
      <c r="X30" s="2">
        <v>43647</v>
      </c>
      <c r="Y30" s="2">
        <v>43678</v>
      </c>
      <c r="Z30" s="2">
        <v>43709</v>
      </c>
      <c r="AA30" s="2">
        <v>43739</v>
      </c>
      <c r="AB30" s="2">
        <v>43770</v>
      </c>
      <c r="AC30" s="2">
        <v>43800</v>
      </c>
      <c r="AD30" s="2">
        <v>43831</v>
      </c>
      <c r="AE30" s="2">
        <v>43862</v>
      </c>
      <c r="AF30" s="2">
        <v>43891</v>
      </c>
      <c r="AG30" s="2">
        <v>43922</v>
      </c>
      <c r="AH30" s="2">
        <v>43952</v>
      </c>
      <c r="AI30" s="2">
        <v>43983</v>
      </c>
      <c r="AJ30" s="2">
        <v>44013</v>
      </c>
      <c r="AK30" s="2">
        <v>44044</v>
      </c>
      <c r="AL30" s="2">
        <v>44075</v>
      </c>
      <c r="AM30" s="2">
        <v>44105</v>
      </c>
      <c r="AN30" s="2">
        <v>44136</v>
      </c>
      <c r="AO30" s="2">
        <v>44166</v>
      </c>
      <c r="AP30" s="2">
        <v>44197</v>
      </c>
      <c r="AQ30" s="2">
        <v>44228</v>
      </c>
      <c r="AR30" s="2">
        <v>44256</v>
      </c>
      <c r="AS30" s="2">
        <v>44287</v>
      </c>
      <c r="AT30" s="2">
        <v>44317</v>
      </c>
      <c r="AU30" s="2">
        <v>44348</v>
      </c>
      <c r="AV30" s="2">
        <v>44378</v>
      </c>
      <c r="AW30" s="2">
        <v>44409</v>
      </c>
      <c r="AX30" s="2">
        <v>44440</v>
      </c>
      <c r="AY30" s="2">
        <v>44470</v>
      </c>
      <c r="AZ30" s="2">
        <v>44501</v>
      </c>
      <c r="BA30" s="2">
        <v>44531</v>
      </c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  <c r="ASX30" s="1"/>
      <c r="ASY30" s="1"/>
      <c r="ASZ30" s="1"/>
      <c r="ATA30" s="1"/>
      <c r="ATB30" s="1"/>
      <c r="ATC30" s="1"/>
      <c r="ATD30" s="1"/>
      <c r="ATE30" s="1"/>
      <c r="ATF30" s="1"/>
      <c r="ATG30" s="1"/>
      <c r="ATH30" s="1"/>
      <c r="ATI30" s="1"/>
      <c r="ATJ30" s="1"/>
      <c r="ATK30" s="1"/>
      <c r="ATL30" s="1"/>
      <c r="ATM30" s="1"/>
      <c r="ATN30" s="1"/>
      <c r="ATO30" s="1"/>
      <c r="ATP30" s="1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  <c r="AUL30" s="1"/>
      <c r="AUM30" s="1"/>
      <c r="AUN30" s="1"/>
      <c r="AUO30" s="1"/>
      <c r="AUP30" s="1"/>
      <c r="AUQ30" s="1"/>
      <c r="AUR30" s="1"/>
      <c r="AUS30" s="1"/>
      <c r="AUT30" s="1"/>
      <c r="AUU30" s="1"/>
      <c r="AUV30" s="1"/>
      <c r="AUW30" s="1"/>
      <c r="AUX30" s="1"/>
      <c r="AUY30" s="1"/>
      <c r="AUZ30" s="1"/>
      <c r="AVA30" s="1"/>
      <c r="AVB30" s="1"/>
      <c r="AVC30" s="1"/>
      <c r="AVD30" s="1"/>
      <c r="AVE30" s="1"/>
      <c r="AVF30" s="1"/>
      <c r="AVG30" s="1"/>
      <c r="AVH30" s="1"/>
      <c r="AVI30" s="1"/>
      <c r="AVJ30" s="1"/>
      <c r="AVK30" s="1"/>
      <c r="AVL30" s="1"/>
      <c r="AVM30" s="1"/>
      <c r="AVN30" s="1"/>
      <c r="AVO30" s="1"/>
      <c r="AVP30" s="1"/>
      <c r="AVQ30" s="1"/>
      <c r="AVR30" s="1"/>
      <c r="AVS30" s="1"/>
      <c r="AVT30" s="1"/>
      <c r="AVU30" s="1"/>
      <c r="AVV30" s="1"/>
      <c r="AVW30" s="1"/>
      <c r="AVX30" s="1"/>
      <c r="AVY30" s="1"/>
      <c r="AVZ30" s="1"/>
      <c r="AWA30" s="1"/>
      <c r="AWB30" s="1"/>
      <c r="AWC30" s="1"/>
      <c r="AWD30" s="1"/>
      <c r="AWE30" s="1"/>
      <c r="AWF30" s="1"/>
      <c r="AWG30" s="1"/>
      <c r="AWH30" s="1"/>
      <c r="AWI30" s="1"/>
      <c r="AWJ30" s="1"/>
      <c r="AWK30" s="1"/>
      <c r="AWL30" s="1"/>
      <c r="AWM30" s="1"/>
      <c r="AWN30" s="1"/>
      <c r="AWO30" s="1"/>
      <c r="AWP30" s="1"/>
      <c r="AWQ30" s="1"/>
      <c r="AWR30" s="1"/>
      <c r="AWS30" s="1"/>
      <c r="AWT30" s="1"/>
      <c r="AWU30" s="1"/>
      <c r="AWV30" s="1"/>
      <c r="AWW30" s="1"/>
      <c r="AWX30" s="1"/>
      <c r="AWY30" s="1"/>
      <c r="AWZ30" s="1"/>
      <c r="AXA30" s="1"/>
      <c r="AXB30" s="1"/>
      <c r="AXC30" s="1"/>
      <c r="AXD30" s="1"/>
      <c r="AXE30" s="1"/>
      <c r="AXF30" s="1"/>
      <c r="AXG30" s="1"/>
      <c r="AXH30" s="1"/>
      <c r="AXI30" s="1"/>
      <c r="AXJ30" s="1"/>
      <c r="AXK30" s="1"/>
      <c r="AXL30" s="1"/>
      <c r="AXM30" s="1"/>
      <c r="AXN30" s="1"/>
      <c r="AXO30" s="1"/>
      <c r="AXP30" s="1"/>
      <c r="AXQ30" s="1"/>
      <c r="AXR30" s="1"/>
      <c r="AXS30" s="1"/>
      <c r="AXT30" s="1"/>
      <c r="AXU30" s="1"/>
      <c r="AXV30" s="1"/>
      <c r="AXW30" s="1"/>
      <c r="AXX30" s="1"/>
      <c r="AXY30" s="1"/>
      <c r="AXZ30" s="1"/>
      <c r="AYA30" s="1"/>
      <c r="AYB30" s="1"/>
      <c r="AYC30" s="1"/>
      <c r="AYD30" s="1"/>
      <c r="AYE30" s="1"/>
      <c r="AYF30" s="1"/>
      <c r="AYG30" s="1"/>
      <c r="AYH30" s="1"/>
      <c r="AYI30" s="1"/>
      <c r="AYJ30" s="1"/>
      <c r="AYK30" s="1"/>
      <c r="AYL30" s="1"/>
      <c r="AYM30" s="1"/>
      <c r="AYN30" s="1"/>
      <c r="AYO30" s="1"/>
      <c r="AYP30" s="1"/>
      <c r="AYQ30" s="1"/>
      <c r="AYR30" s="1"/>
      <c r="AYS30" s="1"/>
      <c r="AYT30" s="1"/>
      <c r="AYU30" s="1"/>
      <c r="AYV30" s="1"/>
      <c r="AYW30" s="1"/>
      <c r="AYX30" s="1"/>
      <c r="AYY30" s="1"/>
      <c r="AYZ30" s="1"/>
      <c r="AZA30" s="1"/>
      <c r="AZB30" s="1"/>
      <c r="AZC30" s="1"/>
      <c r="AZD30" s="1"/>
      <c r="AZE30" s="1"/>
      <c r="AZF30" s="1"/>
      <c r="AZG30" s="1"/>
      <c r="AZH30" s="1"/>
      <c r="AZI30" s="1"/>
      <c r="AZJ30" s="1"/>
      <c r="AZK30" s="1"/>
      <c r="AZL30" s="1"/>
      <c r="AZM30" s="1"/>
      <c r="AZN30" s="1"/>
      <c r="AZO30" s="1"/>
      <c r="AZP30" s="1"/>
      <c r="AZQ30" s="1"/>
      <c r="AZR30" s="1"/>
      <c r="AZS30" s="1"/>
      <c r="AZT30" s="1"/>
      <c r="AZU30" s="1"/>
      <c r="AZV30" s="1"/>
      <c r="AZW30" s="1"/>
      <c r="AZX30" s="1"/>
      <c r="AZY30" s="1"/>
      <c r="AZZ30" s="1"/>
      <c r="BAA30" s="1"/>
      <c r="BAB30" s="1"/>
      <c r="BAC30" s="1"/>
      <c r="BAD30" s="1"/>
      <c r="BAE30" s="1"/>
      <c r="BAF30" s="1"/>
      <c r="BAG30" s="1"/>
      <c r="BAH30" s="1"/>
      <c r="BAI30" s="1"/>
      <c r="BAJ30" s="1"/>
      <c r="BAK30" s="1"/>
      <c r="BAL30" s="1"/>
      <c r="BAM30" s="1"/>
      <c r="BAN30" s="1"/>
      <c r="BAO30" s="1"/>
      <c r="BAP30" s="1"/>
      <c r="BAQ30" s="1"/>
      <c r="BAR30" s="1"/>
      <c r="BAS30" s="1"/>
      <c r="BAT30" s="1"/>
      <c r="BAU30" s="1"/>
      <c r="BAV30" s="1"/>
      <c r="BAW30" s="1"/>
      <c r="BAX30" s="1"/>
      <c r="BAY30" s="1"/>
      <c r="BAZ30" s="1"/>
      <c r="BBA30" s="1"/>
      <c r="BBB30" s="1"/>
      <c r="BBC30" s="1"/>
      <c r="BBD30" s="1"/>
      <c r="BBE30" s="1"/>
      <c r="BBF30" s="1"/>
      <c r="BBG30" s="1"/>
      <c r="BBH30" s="1"/>
      <c r="BBI30" s="1"/>
      <c r="BBJ30" s="1"/>
      <c r="BBK30" s="1"/>
      <c r="BBL30" s="1"/>
      <c r="BBM30" s="1"/>
      <c r="BBN30" s="1"/>
      <c r="BBO30" s="1"/>
      <c r="BBP30" s="1"/>
      <c r="BBQ30" s="1"/>
      <c r="BBR30" s="1"/>
      <c r="BBS30" s="1"/>
      <c r="BBT30" s="1"/>
      <c r="BBU30" s="1"/>
      <c r="BBV30" s="1"/>
      <c r="BBW30" s="1"/>
      <c r="BBX30" s="1"/>
      <c r="BBY30" s="1"/>
      <c r="BBZ30" s="1"/>
      <c r="BCA30" s="1"/>
      <c r="BCB30" s="1"/>
      <c r="BCC30" s="1"/>
      <c r="BCD30" s="1"/>
      <c r="BCE30" s="1"/>
      <c r="BCF30" s="1"/>
      <c r="BCG30" s="1"/>
      <c r="BCH30" s="1"/>
      <c r="BCI30" s="1"/>
      <c r="BCJ30" s="1"/>
      <c r="BCK30" s="1"/>
      <c r="BCL30" s="1"/>
      <c r="BCM30" s="1"/>
      <c r="BCN30" s="1"/>
      <c r="BCO30" s="1"/>
      <c r="BCP30" s="1"/>
      <c r="BCQ30" s="1"/>
      <c r="BCR30" s="1"/>
      <c r="BCS30" s="1"/>
      <c r="BCT30" s="1"/>
      <c r="BCU30" s="1"/>
      <c r="BCV30" s="1"/>
      <c r="BCW30" s="1"/>
      <c r="BCX30" s="1"/>
      <c r="BCY30" s="1"/>
      <c r="BCZ30" s="1"/>
      <c r="BDA30" s="1"/>
      <c r="BDB30" s="1"/>
      <c r="BDC30" s="1"/>
      <c r="BDD30" s="1"/>
      <c r="BDE30" s="1"/>
      <c r="BDF30" s="1"/>
      <c r="BDG30" s="1"/>
      <c r="BDH30" s="1"/>
      <c r="BDI30" s="1"/>
      <c r="BDJ30" s="1"/>
      <c r="BDK30" s="1"/>
      <c r="BDL30" s="1"/>
      <c r="BDM30" s="1"/>
      <c r="BDN30" s="1"/>
      <c r="BDO30" s="1"/>
      <c r="BDP30" s="1"/>
      <c r="BDQ30" s="1"/>
      <c r="BDR30" s="1"/>
      <c r="BDS30" s="1"/>
      <c r="BDT30" s="1"/>
      <c r="BDU30" s="1"/>
      <c r="BDV30" s="1"/>
      <c r="BDW30" s="1"/>
      <c r="BDX30" s="1"/>
      <c r="BDY30" s="1"/>
      <c r="BDZ30" s="1"/>
      <c r="BEA30" s="1"/>
      <c r="BEB30" s="1"/>
      <c r="BEC30" s="1"/>
      <c r="BED30" s="1"/>
      <c r="BEE30" s="1"/>
      <c r="BEF30" s="1"/>
      <c r="BEG30" s="1"/>
      <c r="BEH30" s="1"/>
      <c r="BEI30" s="1"/>
      <c r="BEJ30" s="1"/>
      <c r="BEK30" s="1"/>
      <c r="BEL30" s="1"/>
      <c r="BEM30" s="1"/>
      <c r="BEN30" s="1"/>
      <c r="BEO30" s="1"/>
      <c r="BEP30" s="1"/>
      <c r="BEQ30" s="1"/>
      <c r="BER30" s="1"/>
      <c r="BES30" s="1"/>
      <c r="BET30" s="1"/>
      <c r="BEU30" s="1"/>
      <c r="BEV30" s="1"/>
      <c r="BEW30" s="1"/>
      <c r="BEX30" s="1"/>
      <c r="BEY30" s="1"/>
      <c r="BEZ30" s="1"/>
      <c r="BFA30" s="1"/>
      <c r="BFB30" s="1"/>
      <c r="BFC30" s="1"/>
      <c r="BFD30" s="1"/>
      <c r="BFE30" s="1"/>
      <c r="BFF30" s="1"/>
      <c r="BFG30" s="1"/>
      <c r="BFH30" s="1"/>
      <c r="BFI30" s="1"/>
      <c r="BFJ30" s="1"/>
      <c r="BFK30" s="1"/>
      <c r="BFL30" s="1"/>
      <c r="BFM30" s="1"/>
      <c r="BFN30" s="1"/>
      <c r="BFO30" s="1"/>
      <c r="BFP30" s="1"/>
      <c r="BFQ30" s="1"/>
      <c r="BFR30" s="1"/>
      <c r="BFS30" s="1"/>
      <c r="BFT30" s="1"/>
      <c r="BFU30" s="1"/>
      <c r="BFV30" s="1"/>
      <c r="BFW30" s="1"/>
      <c r="BFX30" s="1"/>
      <c r="BFY30" s="1"/>
      <c r="BFZ30" s="1"/>
      <c r="BGA30" s="1"/>
      <c r="BGB30" s="1"/>
      <c r="BGC30" s="1"/>
      <c r="BGD30" s="1"/>
      <c r="BGE30" s="1"/>
      <c r="BGF30" s="1"/>
      <c r="BGG30" s="1"/>
      <c r="BGH30" s="1"/>
      <c r="BGI30" s="1"/>
      <c r="BGJ30" s="1"/>
      <c r="BGK30" s="1"/>
      <c r="BGL30" s="1"/>
      <c r="BGM30" s="1"/>
      <c r="BGN30" s="1"/>
      <c r="BGO30" s="1"/>
      <c r="BGP30" s="1"/>
      <c r="BGQ30" s="1"/>
      <c r="BGR30" s="1"/>
      <c r="BGS30" s="1"/>
      <c r="BGT30" s="1"/>
      <c r="BGU30" s="1"/>
      <c r="BGV30" s="1"/>
      <c r="BGW30" s="1"/>
      <c r="BGX30" s="1"/>
      <c r="BGY30" s="1"/>
      <c r="BGZ30" s="1"/>
      <c r="BHA30" s="1"/>
      <c r="BHB30" s="1"/>
      <c r="BHC30" s="1"/>
      <c r="BHD30" s="1"/>
      <c r="BHE30" s="1"/>
      <c r="BHF30" s="1"/>
      <c r="BHG30" s="1"/>
      <c r="BHH30" s="1"/>
      <c r="BHI30" s="1"/>
      <c r="BHJ30" s="1"/>
      <c r="BHK30" s="1"/>
      <c r="BHL30" s="1"/>
      <c r="BHM30" s="1"/>
      <c r="BHN30" s="1"/>
      <c r="BHO30" s="1"/>
      <c r="BHP30" s="1"/>
      <c r="BHQ30" s="1"/>
      <c r="BHR30" s="1"/>
      <c r="BHS30" s="1"/>
      <c r="BHT30" s="1"/>
      <c r="BHU30" s="1"/>
      <c r="BHV30" s="1"/>
      <c r="BHW30" s="1"/>
      <c r="BHX30" s="1"/>
      <c r="BHY30" s="1"/>
      <c r="BHZ30" s="1"/>
      <c r="BIA30" s="1"/>
      <c r="BIB30" s="1"/>
      <c r="BIC30" s="1"/>
      <c r="BID30" s="1"/>
      <c r="BIE30" s="1"/>
      <c r="BIF30" s="1"/>
      <c r="BIG30" s="1"/>
      <c r="BIH30" s="1"/>
      <c r="BII30" s="1"/>
      <c r="BIJ30" s="1"/>
      <c r="BIK30" s="1"/>
      <c r="BIL30" s="1"/>
      <c r="BIM30" s="1"/>
      <c r="BIN30" s="1"/>
      <c r="BIO30" s="1"/>
      <c r="BIP30" s="1"/>
      <c r="BIQ30" s="1"/>
      <c r="BIR30" s="1"/>
      <c r="BIS30" s="1"/>
      <c r="BIT30" s="1"/>
      <c r="BIU30" s="1"/>
      <c r="BIV30" s="1"/>
      <c r="BIW30" s="1"/>
      <c r="BIX30" s="1"/>
      <c r="BIY30" s="1"/>
      <c r="BIZ30" s="1"/>
      <c r="BJA30" s="1"/>
      <c r="BJB30" s="1"/>
      <c r="BJC30" s="1"/>
      <c r="BJD30" s="1"/>
      <c r="BJE30" s="1"/>
      <c r="BJF30" s="1"/>
      <c r="BJG30" s="1"/>
      <c r="BJH30" s="1"/>
      <c r="BJI30" s="1"/>
      <c r="BJJ30" s="1"/>
      <c r="BJK30" s="1"/>
      <c r="BJL30" s="1"/>
      <c r="BJM30" s="1"/>
      <c r="BJN30" s="1"/>
      <c r="BJO30" s="1"/>
      <c r="BJP30" s="1"/>
      <c r="BJQ30" s="1"/>
      <c r="BJR30" s="1"/>
      <c r="BJS30" s="1"/>
      <c r="BJT30" s="1"/>
      <c r="BJU30" s="1"/>
      <c r="BJV30" s="1"/>
      <c r="BJW30" s="1"/>
      <c r="BJX30" s="1"/>
      <c r="BJY30" s="1"/>
      <c r="BJZ30" s="1"/>
      <c r="BKA30" s="1"/>
      <c r="BKB30" s="1"/>
      <c r="BKC30" s="1"/>
      <c r="BKD30" s="1"/>
      <c r="BKE30" s="1"/>
      <c r="BKF30" s="1"/>
      <c r="BKG30" s="1"/>
      <c r="BKH30" s="1"/>
      <c r="BKI30" s="1"/>
      <c r="BKJ30" s="1"/>
      <c r="BKK30" s="1"/>
      <c r="BKL30" s="1"/>
      <c r="BKM30" s="1"/>
      <c r="BKN30" s="1"/>
      <c r="BKO30" s="1"/>
      <c r="BKP30" s="1"/>
      <c r="BKQ30" s="1"/>
      <c r="BKR30" s="1"/>
      <c r="BKS30" s="1"/>
      <c r="BKT30" s="1"/>
      <c r="BKU30" s="1"/>
      <c r="BKV30" s="1"/>
      <c r="BKW30" s="1"/>
      <c r="BKX30" s="1"/>
      <c r="BKY30" s="1"/>
      <c r="BKZ30" s="1"/>
      <c r="BLA30" s="1"/>
      <c r="BLB30" s="1"/>
      <c r="BLC30" s="1"/>
      <c r="BLD30" s="1"/>
      <c r="BLE30" s="1"/>
      <c r="BLF30" s="1"/>
      <c r="BLG30" s="1"/>
      <c r="BLH30" s="1"/>
      <c r="BLI30" s="1"/>
      <c r="BLJ30" s="1"/>
      <c r="BLK30" s="1"/>
      <c r="BLL30" s="1"/>
      <c r="BLM30" s="1"/>
      <c r="BLN30" s="1"/>
      <c r="BLO30" s="1"/>
      <c r="BLP30" s="1"/>
      <c r="BLQ30" s="1"/>
      <c r="BLR30" s="1"/>
      <c r="BLS30" s="1"/>
      <c r="BLT30" s="1"/>
      <c r="BLU30" s="1"/>
      <c r="BLV30" s="1"/>
      <c r="BLW30" s="1"/>
      <c r="BLX30" s="1"/>
      <c r="BLY30" s="1"/>
      <c r="BLZ30" s="1"/>
      <c r="BMA30" s="1"/>
      <c r="BMB30" s="1"/>
      <c r="BMC30" s="1"/>
      <c r="BMD30" s="1"/>
      <c r="BME30" s="1"/>
      <c r="BMF30" s="1"/>
      <c r="BMG30" s="1"/>
      <c r="BMH30" s="1"/>
      <c r="BMI30" s="1"/>
      <c r="BMJ30" s="1"/>
      <c r="BMK30" s="1"/>
      <c r="BML30" s="1"/>
      <c r="BMM30" s="1"/>
      <c r="BMN30" s="1"/>
      <c r="BMO30" s="1"/>
      <c r="BMP30" s="1"/>
      <c r="BMQ30" s="1"/>
      <c r="BMR30" s="1"/>
      <c r="BMS30" s="1"/>
      <c r="BMT30" s="1"/>
      <c r="BMU30" s="1"/>
      <c r="BMV30" s="1"/>
      <c r="BMW30" s="1"/>
      <c r="BMX30" s="1"/>
      <c r="BMY30" s="1"/>
      <c r="BMZ30" s="1"/>
      <c r="BNA30" s="1"/>
      <c r="BNB30" s="1"/>
      <c r="BNC30" s="1"/>
      <c r="BND30" s="1"/>
      <c r="BNE30" s="1"/>
      <c r="BNF30" s="1"/>
      <c r="BNG30" s="1"/>
      <c r="BNH30" s="1"/>
      <c r="BNI30" s="1"/>
      <c r="BNJ30" s="1"/>
      <c r="BNK30" s="1"/>
      <c r="BNL30" s="1"/>
      <c r="BNM30" s="1"/>
      <c r="BNN30" s="1"/>
      <c r="BNO30" s="1"/>
      <c r="BNP30" s="1"/>
      <c r="BNQ30" s="1"/>
      <c r="BNR30" s="1"/>
      <c r="BNS30" s="1"/>
      <c r="BNT30" s="1"/>
      <c r="BNU30" s="1"/>
      <c r="BNV30" s="1"/>
      <c r="BNW30" s="1"/>
      <c r="BNX30" s="1"/>
      <c r="BNY30" s="1"/>
      <c r="BNZ30" s="1"/>
      <c r="BOA30" s="1"/>
      <c r="BOB30" s="1"/>
      <c r="BOC30" s="1"/>
      <c r="BOD30" s="1"/>
      <c r="BOE30" s="1"/>
      <c r="BOF30" s="1"/>
      <c r="BOG30" s="1"/>
      <c r="BOH30" s="1"/>
      <c r="BOI30" s="1"/>
      <c r="BOJ30" s="1"/>
      <c r="BOK30" s="1"/>
      <c r="BOL30" s="1"/>
      <c r="BOM30" s="1"/>
      <c r="BON30" s="1"/>
      <c r="BOO30" s="1"/>
      <c r="BOP30" s="1"/>
      <c r="BOQ30" s="1"/>
      <c r="BOR30" s="1"/>
      <c r="BOS30" s="1"/>
      <c r="BOT30" s="1"/>
      <c r="BOU30" s="1"/>
      <c r="BOV30" s="1"/>
      <c r="BOW30" s="1"/>
      <c r="BOX30" s="1"/>
      <c r="BOY30" s="1"/>
      <c r="BOZ30" s="1"/>
      <c r="BPA30" s="1"/>
      <c r="BPB30" s="1"/>
      <c r="BPC30" s="1"/>
      <c r="BPD30" s="1"/>
      <c r="BPE30" s="1"/>
      <c r="BPF30" s="1"/>
      <c r="BPG30" s="1"/>
      <c r="BPH30" s="1"/>
      <c r="BPI30" s="1"/>
      <c r="BPJ30" s="1"/>
      <c r="BPK30" s="1"/>
      <c r="BPL30" s="1"/>
      <c r="BPM30" s="1"/>
      <c r="BPN30" s="1"/>
      <c r="BPO30" s="1"/>
      <c r="BPP30" s="1"/>
      <c r="BPQ30" s="1"/>
      <c r="BPR30" s="1"/>
      <c r="BPS30" s="1"/>
      <c r="BPT30" s="1"/>
      <c r="BPU30" s="1"/>
      <c r="BPV30" s="1"/>
      <c r="BPW30" s="1"/>
      <c r="BPX30" s="1"/>
      <c r="BPY30" s="1"/>
      <c r="BPZ30" s="1"/>
      <c r="BQA30" s="1"/>
      <c r="BQB30" s="1"/>
      <c r="BQC30" s="1"/>
      <c r="BQD30" s="1"/>
      <c r="BQE30" s="1"/>
      <c r="BQF30" s="1"/>
      <c r="BQG30" s="1"/>
      <c r="BQH30" s="1"/>
      <c r="BQI30" s="1"/>
      <c r="BQJ30" s="1"/>
      <c r="BQK30" s="1"/>
      <c r="BQL30" s="1"/>
      <c r="BQM30" s="1"/>
      <c r="BQN30" s="1"/>
      <c r="BQO30" s="1"/>
      <c r="BQP30" s="1"/>
      <c r="BQQ30" s="1"/>
      <c r="BQR30" s="1"/>
      <c r="BQS30" s="1"/>
      <c r="BQT30" s="1"/>
      <c r="BQU30" s="1"/>
      <c r="BQV30" s="1"/>
      <c r="BQW30" s="1"/>
      <c r="BQX30" s="1"/>
      <c r="BQY30" s="1"/>
      <c r="BQZ30" s="1"/>
      <c r="BRA30" s="1"/>
      <c r="BRB30" s="1"/>
      <c r="BRC30" s="1"/>
      <c r="BRD30" s="1"/>
      <c r="BRE30" s="1"/>
      <c r="BRF30" s="1"/>
      <c r="BRG30" s="1"/>
      <c r="BRH30" s="1"/>
      <c r="BRI30" s="1"/>
      <c r="BRJ30" s="1"/>
      <c r="BRK30" s="1"/>
      <c r="BRL30" s="1"/>
      <c r="BRM30" s="1"/>
      <c r="BRN30" s="1"/>
      <c r="BRO30" s="1"/>
      <c r="BRP30" s="1"/>
      <c r="BRQ30" s="1"/>
      <c r="BRR30" s="1"/>
      <c r="BRS30" s="1"/>
      <c r="BRT30" s="1"/>
      <c r="BRU30" s="1"/>
      <c r="BRV30" s="1"/>
      <c r="BRW30" s="1"/>
      <c r="BRX30" s="1"/>
      <c r="BRY30" s="1"/>
      <c r="BRZ30" s="1"/>
      <c r="BSA30" s="1"/>
      <c r="BSB30" s="1"/>
      <c r="BSC30" s="1"/>
      <c r="BSD30" s="1"/>
      <c r="BSE30" s="1"/>
      <c r="BSF30" s="1"/>
      <c r="BSG30" s="1"/>
      <c r="BSH30" s="1"/>
      <c r="BSI30" s="1"/>
      <c r="BSJ30" s="1"/>
      <c r="BSK30" s="1"/>
      <c r="BSL30" s="1"/>
      <c r="BSM30" s="1"/>
      <c r="BSN30" s="1"/>
      <c r="BSO30" s="1"/>
      <c r="BSP30" s="1"/>
      <c r="BSQ30" s="1"/>
      <c r="BSR30" s="1"/>
      <c r="BSS30" s="1"/>
      <c r="BST30" s="1"/>
      <c r="BSU30" s="1"/>
      <c r="BSV30" s="1"/>
      <c r="BSW30" s="1"/>
      <c r="BSX30" s="1"/>
      <c r="BSY30" s="1"/>
      <c r="BSZ30" s="1"/>
      <c r="BTA30" s="1"/>
      <c r="BTB30" s="1"/>
      <c r="BTC30" s="1"/>
      <c r="BTD30" s="1"/>
      <c r="BTE30" s="1"/>
      <c r="BTF30" s="1"/>
      <c r="BTG30" s="1"/>
      <c r="BTH30" s="1"/>
      <c r="BTI30" s="1"/>
      <c r="BTJ30" s="1"/>
      <c r="BTK30" s="1"/>
      <c r="BTL30" s="1"/>
      <c r="BTM30" s="1"/>
      <c r="BTN30" s="1"/>
      <c r="BTO30" s="1"/>
      <c r="BTP30" s="1"/>
      <c r="BTQ30" s="1"/>
      <c r="BTR30" s="1"/>
      <c r="BTS30" s="1"/>
      <c r="BTT30" s="1"/>
      <c r="BTU30" s="1"/>
      <c r="BTV30" s="1"/>
      <c r="BTW30" s="1"/>
      <c r="BTX30" s="1"/>
      <c r="BTY30" s="1"/>
      <c r="BTZ30" s="1"/>
      <c r="BUA30" s="1"/>
      <c r="BUB30" s="1"/>
      <c r="BUC30" s="1"/>
      <c r="BUD30" s="1"/>
      <c r="BUE30" s="1"/>
      <c r="BUF30" s="1"/>
      <c r="BUG30" s="1"/>
      <c r="BUH30" s="1"/>
      <c r="BUI30" s="1"/>
      <c r="BUJ30" s="1"/>
      <c r="BUK30" s="1"/>
      <c r="BUL30" s="1"/>
      <c r="BUM30" s="1"/>
      <c r="BUN30" s="1"/>
      <c r="BUO30" s="1"/>
      <c r="BUP30" s="1"/>
      <c r="BUQ30" s="1"/>
      <c r="BUR30" s="1"/>
      <c r="BUS30" s="1"/>
      <c r="BUT30" s="1"/>
      <c r="BUU30" s="1"/>
      <c r="BUV30" s="1"/>
      <c r="BUW30" s="1"/>
      <c r="BUX30" s="1"/>
      <c r="BUY30" s="1"/>
      <c r="BUZ30" s="1"/>
      <c r="BVA30" s="1"/>
      <c r="BVB30" s="1"/>
      <c r="BVC30" s="1"/>
      <c r="BVD30" s="1"/>
      <c r="BVE30" s="1"/>
      <c r="BVF30" s="1"/>
      <c r="BVG30" s="1"/>
      <c r="BVH30" s="1"/>
      <c r="BVI30" s="1"/>
      <c r="BVJ30" s="1"/>
      <c r="BVK30" s="1"/>
      <c r="BVL30" s="1"/>
      <c r="BVM30" s="1"/>
      <c r="BVN30" s="1"/>
      <c r="BVO30" s="1"/>
      <c r="BVP30" s="1"/>
      <c r="BVQ30" s="1"/>
      <c r="BVR30" s="1"/>
      <c r="BVS30" s="1"/>
      <c r="BVT30" s="1"/>
      <c r="BVU30" s="1"/>
      <c r="BVV30" s="1"/>
      <c r="BVW30" s="1"/>
      <c r="BVX30" s="1"/>
      <c r="BVY30" s="1"/>
      <c r="BVZ30" s="1"/>
      <c r="BWA30" s="1"/>
      <c r="BWB30" s="1"/>
      <c r="BWC30" s="1"/>
      <c r="BWD30" s="1"/>
      <c r="BWE30" s="1"/>
      <c r="BWF30" s="1"/>
      <c r="BWG30" s="1"/>
      <c r="BWH30" s="1"/>
      <c r="BWI30" s="1"/>
      <c r="BWJ30" s="1"/>
      <c r="BWK30" s="1"/>
      <c r="BWL30" s="1"/>
      <c r="BWM30" s="1"/>
      <c r="BWN30" s="1"/>
      <c r="BWO30" s="1"/>
      <c r="BWP30" s="1"/>
      <c r="BWQ30" s="1"/>
      <c r="BWR30" s="1"/>
      <c r="BWS30" s="1"/>
      <c r="BWT30" s="1"/>
      <c r="BWU30" s="1"/>
      <c r="BWV30" s="1"/>
      <c r="BWW30" s="1"/>
      <c r="BWX30" s="1"/>
      <c r="BWY30" s="1"/>
      <c r="BWZ30" s="1"/>
      <c r="BXA30" s="1"/>
      <c r="BXB30" s="1"/>
      <c r="BXC30" s="1"/>
      <c r="BXD30" s="1"/>
      <c r="BXE30" s="1"/>
      <c r="BXF30" s="1"/>
      <c r="BXG30" s="1"/>
      <c r="BXH30" s="1"/>
      <c r="BXI30" s="1"/>
      <c r="BXJ30" s="1"/>
      <c r="BXK30" s="1"/>
      <c r="BXL30" s="1"/>
      <c r="BXM30" s="1"/>
      <c r="BXN30" s="1"/>
      <c r="BXO30" s="1"/>
      <c r="BXP30" s="1"/>
      <c r="BXQ30" s="1"/>
      <c r="BXR30" s="1"/>
      <c r="BXS30" s="1"/>
      <c r="BXT30" s="1"/>
      <c r="BXU30" s="1"/>
      <c r="BXV30" s="1"/>
      <c r="BXW30" s="1"/>
      <c r="BXX30" s="1"/>
      <c r="BXY30" s="1"/>
      <c r="BXZ30" s="1"/>
      <c r="BYA30" s="1"/>
      <c r="BYB30" s="1"/>
      <c r="BYC30" s="1"/>
      <c r="BYD30" s="1"/>
      <c r="BYE30" s="1"/>
      <c r="BYF30" s="1"/>
      <c r="BYG30" s="1"/>
      <c r="BYH30" s="1"/>
      <c r="BYI30" s="1"/>
      <c r="BYJ30" s="1"/>
      <c r="BYK30" s="1"/>
      <c r="BYL30" s="1"/>
      <c r="BYM30" s="1"/>
      <c r="BYN30" s="1"/>
      <c r="BYO30" s="1"/>
      <c r="BYP30" s="1"/>
      <c r="BYQ30" s="1"/>
      <c r="BYR30" s="1"/>
      <c r="BYS30" s="1"/>
      <c r="BYT30" s="1"/>
      <c r="BYU30" s="1"/>
      <c r="BYV30" s="1"/>
      <c r="BYW30" s="1"/>
      <c r="BYX30" s="1"/>
      <c r="BYY30" s="1"/>
      <c r="BYZ30" s="1"/>
      <c r="BZA30" s="1"/>
      <c r="BZB30" s="1"/>
      <c r="BZC30" s="1"/>
      <c r="BZD30" s="1"/>
      <c r="BZE30" s="1"/>
      <c r="BZF30" s="1"/>
      <c r="BZG30" s="1"/>
      <c r="BZH30" s="1"/>
      <c r="BZI30" s="1"/>
      <c r="BZJ30" s="1"/>
      <c r="BZK30" s="1"/>
      <c r="BZL30" s="1"/>
      <c r="BZM30" s="1"/>
      <c r="BZN30" s="1"/>
      <c r="BZO30" s="1"/>
      <c r="BZP30" s="1"/>
      <c r="BZQ30" s="1"/>
      <c r="BZR30" s="1"/>
      <c r="BZS30" s="1"/>
      <c r="BZT30" s="1"/>
      <c r="BZU30" s="1"/>
      <c r="BZV30" s="1"/>
      <c r="BZW30" s="1"/>
      <c r="BZX30" s="1"/>
      <c r="BZY30" s="1"/>
      <c r="BZZ30" s="1"/>
      <c r="CAA30" s="1"/>
      <c r="CAB30" s="1"/>
      <c r="CAC30" s="1"/>
      <c r="CAD30" s="1"/>
      <c r="CAE30" s="1"/>
      <c r="CAF30" s="1"/>
      <c r="CAG30" s="1"/>
      <c r="CAH30" s="1"/>
      <c r="CAI30" s="1"/>
      <c r="CAJ30" s="1"/>
      <c r="CAK30" s="1"/>
      <c r="CAL30" s="1"/>
      <c r="CAM30" s="1"/>
      <c r="CAN30" s="1"/>
      <c r="CAO30" s="1"/>
      <c r="CAP30" s="1"/>
      <c r="CAQ30" s="1"/>
      <c r="CAR30" s="1"/>
      <c r="CAS30" s="1"/>
      <c r="CAT30" s="1"/>
      <c r="CAU30" s="1"/>
      <c r="CAV30" s="1"/>
      <c r="CAW30" s="1"/>
      <c r="CAX30" s="1"/>
      <c r="CAY30" s="1"/>
      <c r="CAZ30" s="1"/>
      <c r="CBA30" s="1"/>
      <c r="CBB30" s="1"/>
      <c r="CBC30" s="1"/>
      <c r="CBD30" s="1"/>
      <c r="CBE30" s="1"/>
      <c r="CBF30" s="1"/>
      <c r="CBG30" s="1"/>
      <c r="CBH30" s="1"/>
      <c r="CBI30" s="1"/>
      <c r="CBJ30" s="1"/>
      <c r="CBK30" s="1"/>
      <c r="CBL30" s="1"/>
      <c r="CBM30" s="1"/>
      <c r="CBN30" s="1"/>
      <c r="CBO30" s="1"/>
      <c r="CBP30" s="1"/>
      <c r="CBQ30" s="1"/>
      <c r="CBR30" s="1"/>
      <c r="CBS30" s="1"/>
      <c r="CBT30" s="1"/>
      <c r="CBU30" s="1"/>
      <c r="CBV30" s="1"/>
      <c r="CBW30" s="1"/>
      <c r="CBX30" s="1"/>
      <c r="CBY30" s="1"/>
      <c r="CBZ30" s="1"/>
      <c r="CCA30" s="1"/>
      <c r="CCB30" s="1"/>
      <c r="CCC30" s="1"/>
      <c r="CCD30" s="1"/>
      <c r="CCE30" s="1"/>
      <c r="CCF30" s="1"/>
      <c r="CCG30" s="1"/>
      <c r="CCH30" s="1"/>
      <c r="CCI30" s="1"/>
      <c r="CCJ30" s="1"/>
      <c r="CCK30" s="1"/>
      <c r="CCL30" s="1"/>
      <c r="CCM30" s="1"/>
      <c r="CCN30" s="1"/>
      <c r="CCO30" s="1"/>
      <c r="CCP30" s="1"/>
      <c r="CCQ30" s="1"/>
      <c r="CCR30" s="1"/>
      <c r="CCS30" s="1"/>
      <c r="CCT30" s="1"/>
      <c r="CCU30" s="1"/>
      <c r="CCV30" s="1"/>
      <c r="CCW30" s="1"/>
      <c r="CCX30" s="1"/>
      <c r="CCY30" s="1"/>
      <c r="CCZ30" s="1"/>
      <c r="CDA30" s="1"/>
      <c r="CDB30" s="1"/>
      <c r="CDC30" s="1"/>
      <c r="CDD30" s="1"/>
      <c r="CDE30" s="1"/>
      <c r="CDF30" s="1"/>
      <c r="CDG30" s="1"/>
      <c r="CDH30" s="1"/>
      <c r="CDI30" s="1"/>
      <c r="CDJ30" s="1"/>
      <c r="CDK30" s="1"/>
      <c r="CDL30" s="1"/>
      <c r="CDM30" s="1"/>
      <c r="CDN30" s="1"/>
      <c r="CDO30" s="1"/>
      <c r="CDP30" s="1"/>
      <c r="CDQ30" s="1"/>
      <c r="CDR30" s="1"/>
      <c r="CDS30" s="1"/>
      <c r="CDT30" s="1"/>
      <c r="CDU30" s="1"/>
      <c r="CDV30" s="1"/>
      <c r="CDW30" s="1"/>
      <c r="CDX30" s="1"/>
      <c r="CDY30" s="1"/>
      <c r="CDZ30" s="1"/>
      <c r="CEA30" s="1"/>
      <c r="CEB30" s="1"/>
      <c r="CEC30" s="1"/>
      <c r="CED30" s="1"/>
      <c r="CEE30" s="1"/>
      <c r="CEF30" s="1"/>
      <c r="CEG30" s="1"/>
      <c r="CEH30" s="1"/>
      <c r="CEI30" s="1"/>
      <c r="CEJ30" s="1"/>
      <c r="CEK30" s="1"/>
      <c r="CEL30" s="1"/>
      <c r="CEM30" s="1"/>
      <c r="CEN30" s="1"/>
      <c r="CEO30" s="1"/>
      <c r="CEP30" s="1"/>
      <c r="CEQ30" s="1"/>
      <c r="CER30" s="1"/>
      <c r="CES30" s="1"/>
      <c r="CET30" s="1"/>
      <c r="CEU30" s="1"/>
      <c r="CEV30" s="1"/>
      <c r="CEW30" s="1"/>
      <c r="CEX30" s="1"/>
      <c r="CEY30" s="1"/>
      <c r="CEZ30" s="1"/>
      <c r="CFA30" s="1"/>
      <c r="CFB30" s="1"/>
      <c r="CFC30" s="1"/>
      <c r="CFD30" s="1"/>
      <c r="CFE30" s="1"/>
      <c r="CFF30" s="1"/>
      <c r="CFG30" s="1"/>
      <c r="CFH30" s="1"/>
      <c r="CFI30" s="1"/>
      <c r="CFJ30" s="1"/>
      <c r="CFK30" s="1"/>
      <c r="CFL30" s="1"/>
      <c r="CFM30" s="1"/>
      <c r="CFN30" s="1"/>
      <c r="CFO30" s="1"/>
      <c r="CFP30" s="1"/>
      <c r="CFQ30" s="1"/>
      <c r="CFR30" s="1"/>
      <c r="CFS30" s="1"/>
      <c r="CFT30" s="1"/>
      <c r="CFU30" s="1"/>
      <c r="CFV30" s="1"/>
      <c r="CFW30" s="1"/>
      <c r="CFX30" s="1"/>
      <c r="CFY30" s="1"/>
      <c r="CFZ30" s="1"/>
      <c r="CGA30" s="1"/>
      <c r="CGB30" s="1"/>
      <c r="CGC30" s="1"/>
      <c r="CGD30" s="1"/>
      <c r="CGE30" s="1"/>
      <c r="CGF30" s="1"/>
      <c r="CGG30" s="1"/>
      <c r="CGH30" s="1"/>
      <c r="CGI30" s="1"/>
      <c r="CGJ30" s="1"/>
      <c r="CGK30" s="1"/>
      <c r="CGL30" s="1"/>
      <c r="CGM30" s="1"/>
      <c r="CGN30" s="1"/>
      <c r="CGO30" s="1"/>
      <c r="CGP30" s="1"/>
      <c r="CGQ30" s="1"/>
      <c r="CGR30" s="1"/>
      <c r="CGS30" s="1"/>
      <c r="CGT30" s="1"/>
      <c r="CGU30" s="1"/>
      <c r="CGV30" s="1"/>
      <c r="CGW30" s="1"/>
      <c r="CGX30" s="1"/>
      <c r="CGY30" s="1"/>
      <c r="CGZ30" s="1"/>
      <c r="CHA30" s="1"/>
      <c r="CHB30" s="1"/>
      <c r="CHC30" s="1"/>
      <c r="CHD30" s="1"/>
      <c r="CHE30" s="1"/>
      <c r="CHF30" s="1"/>
      <c r="CHG30" s="1"/>
      <c r="CHH30" s="1"/>
      <c r="CHI30" s="1"/>
      <c r="CHJ30" s="1"/>
      <c r="CHK30" s="1"/>
      <c r="CHL30" s="1"/>
      <c r="CHM30" s="1"/>
      <c r="CHN30" s="1"/>
      <c r="CHO30" s="1"/>
      <c r="CHP30" s="1"/>
      <c r="CHQ30" s="1"/>
      <c r="CHR30" s="1"/>
      <c r="CHS30" s="1"/>
      <c r="CHT30" s="1"/>
      <c r="CHU30" s="1"/>
      <c r="CHV30" s="1"/>
      <c r="CHW30" s="1"/>
      <c r="CHX30" s="1"/>
      <c r="CHY30" s="1"/>
      <c r="CHZ30" s="1"/>
      <c r="CIA30" s="1"/>
      <c r="CIB30" s="1"/>
      <c r="CIC30" s="1"/>
      <c r="CID30" s="1"/>
      <c r="CIE30" s="1"/>
      <c r="CIF30" s="1"/>
      <c r="CIG30" s="1"/>
      <c r="CIH30" s="1"/>
      <c r="CII30" s="1"/>
      <c r="CIJ30" s="1"/>
      <c r="CIK30" s="1"/>
      <c r="CIL30" s="1"/>
      <c r="CIM30" s="1"/>
      <c r="CIN30" s="1"/>
      <c r="CIO30" s="1"/>
      <c r="CIP30" s="1"/>
      <c r="CIQ30" s="1"/>
      <c r="CIR30" s="1"/>
      <c r="CIS30" s="1"/>
      <c r="CIT30" s="1"/>
      <c r="CIU30" s="1"/>
      <c r="CIV30" s="1"/>
      <c r="CIW30" s="1"/>
      <c r="CIX30" s="1"/>
      <c r="CIY30" s="1"/>
      <c r="CIZ30" s="1"/>
      <c r="CJA30" s="1"/>
      <c r="CJB30" s="1"/>
      <c r="CJC30" s="1"/>
      <c r="CJD30" s="1"/>
      <c r="CJE30" s="1"/>
      <c r="CJF30" s="1"/>
      <c r="CJG30" s="1"/>
      <c r="CJH30" s="1"/>
      <c r="CJI30" s="1"/>
      <c r="CJJ30" s="1"/>
      <c r="CJK30" s="1"/>
      <c r="CJL30" s="1"/>
      <c r="CJM30" s="1"/>
      <c r="CJN30" s="1"/>
      <c r="CJO30" s="1"/>
      <c r="CJP30" s="1"/>
      <c r="CJQ30" s="1"/>
      <c r="CJR30" s="1"/>
      <c r="CJS30" s="1"/>
      <c r="CJT30" s="1"/>
      <c r="CJU30" s="1"/>
      <c r="CJV30" s="1"/>
      <c r="CJW30" s="1"/>
      <c r="CJX30" s="1"/>
      <c r="CJY30" s="1"/>
      <c r="CJZ30" s="1"/>
      <c r="CKA30" s="1"/>
      <c r="CKB30" s="1"/>
      <c r="CKC30" s="1"/>
      <c r="CKD30" s="1"/>
      <c r="CKE30" s="1"/>
      <c r="CKF30" s="1"/>
      <c r="CKG30" s="1"/>
      <c r="CKH30" s="1"/>
      <c r="CKI30" s="1"/>
      <c r="CKJ30" s="1"/>
      <c r="CKK30" s="1"/>
      <c r="CKL30" s="1"/>
      <c r="CKM30" s="1"/>
      <c r="CKN30" s="1"/>
      <c r="CKO30" s="1"/>
      <c r="CKP30" s="1"/>
      <c r="CKQ30" s="1"/>
      <c r="CKR30" s="1"/>
      <c r="CKS30" s="1"/>
      <c r="CKT30" s="1"/>
      <c r="CKU30" s="1"/>
      <c r="CKV30" s="1"/>
      <c r="CKW30" s="1"/>
      <c r="CKX30" s="1"/>
      <c r="CKY30" s="1"/>
      <c r="CKZ30" s="1"/>
      <c r="CLA30" s="1"/>
      <c r="CLB30" s="1"/>
      <c r="CLC30" s="1"/>
      <c r="CLD30" s="1"/>
      <c r="CLE30" s="1"/>
      <c r="CLF30" s="1"/>
      <c r="CLG30" s="1"/>
      <c r="CLH30" s="1"/>
      <c r="CLI30" s="1"/>
      <c r="CLJ30" s="1"/>
      <c r="CLK30" s="1"/>
      <c r="CLL30" s="1"/>
      <c r="CLM30" s="1"/>
      <c r="CLN30" s="1"/>
      <c r="CLO30" s="1"/>
      <c r="CLP30" s="1"/>
      <c r="CLQ30" s="1"/>
      <c r="CLR30" s="1"/>
      <c r="CLS30" s="1"/>
      <c r="CLT30" s="1"/>
      <c r="CLU30" s="1"/>
      <c r="CLV30" s="1"/>
      <c r="CLW30" s="1"/>
      <c r="CLX30" s="1"/>
      <c r="CLY30" s="1"/>
      <c r="CLZ30" s="1"/>
      <c r="CMA30" s="1"/>
      <c r="CMB30" s="1"/>
      <c r="CMC30" s="1"/>
      <c r="CMD30" s="1"/>
      <c r="CME30" s="1"/>
      <c r="CMF30" s="1"/>
      <c r="CMG30" s="1"/>
      <c r="CMH30" s="1"/>
      <c r="CMI30" s="1"/>
      <c r="CMJ30" s="1"/>
      <c r="CMK30" s="1"/>
      <c r="CML30" s="1"/>
      <c r="CMM30" s="1"/>
      <c r="CMN30" s="1"/>
      <c r="CMO30" s="1"/>
      <c r="CMP30" s="1"/>
      <c r="CMQ30" s="1"/>
      <c r="CMR30" s="1"/>
      <c r="CMS30" s="1"/>
      <c r="CMT30" s="1"/>
      <c r="CMU30" s="1"/>
      <c r="CMV30" s="1"/>
      <c r="CMW30" s="1"/>
      <c r="CMX30" s="1"/>
      <c r="CMY30" s="1"/>
      <c r="CMZ30" s="1"/>
      <c r="CNA30" s="1"/>
      <c r="CNB30" s="1"/>
      <c r="CNC30" s="1"/>
      <c r="CND30" s="1"/>
      <c r="CNE30" s="1"/>
      <c r="CNF30" s="1"/>
      <c r="CNG30" s="1"/>
      <c r="CNH30" s="1"/>
      <c r="CNI30" s="1"/>
      <c r="CNJ30" s="1"/>
      <c r="CNK30" s="1"/>
      <c r="CNL30" s="1"/>
      <c r="CNM30" s="1"/>
      <c r="CNN30" s="1"/>
      <c r="CNO30" s="1"/>
      <c r="CNP30" s="1"/>
      <c r="CNQ30" s="1"/>
      <c r="CNR30" s="1"/>
      <c r="CNS30" s="1"/>
      <c r="CNT30" s="1"/>
      <c r="CNU30" s="1"/>
      <c r="CNV30" s="1"/>
      <c r="CNW30" s="1"/>
      <c r="CNX30" s="1"/>
      <c r="CNY30" s="1"/>
      <c r="CNZ30" s="1"/>
      <c r="COA30" s="1"/>
      <c r="COB30" s="1"/>
      <c r="COC30" s="1"/>
      <c r="COD30" s="1"/>
      <c r="COE30" s="1"/>
      <c r="COF30" s="1"/>
      <c r="COG30" s="1"/>
      <c r="COH30" s="1"/>
      <c r="COI30" s="1"/>
      <c r="COJ30" s="1"/>
      <c r="COK30" s="1"/>
      <c r="COL30" s="1"/>
      <c r="COM30" s="1"/>
      <c r="CON30" s="1"/>
      <c r="COO30" s="1"/>
      <c r="COP30" s="1"/>
      <c r="COQ30" s="1"/>
      <c r="COR30" s="1"/>
      <c r="COS30" s="1"/>
      <c r="COT30" s="1"/>
      <c r="COU30" s="1"/>
      <c r="COV30" s="1"/>
      <c r="COW30" s="1"/>
      <c r="COX30" s="1"/>
      <c r="COY30" s="1"/>
      <c r="COZ30" s="1"/>
      <c r="CPA30" s="1"/>
      <c r="CPB30" s="1"/>
      <c r="CPC30" s="1"/>
      <c r="CPD30" s="1"/>
      <c r="CPE30" s="1"/>
      <c r="CPF30" s="1"/>
      <c r="CPG30" s="1"/>
      <c r="CPH30" s="1"/>
      <c r="CPI30" s="1"/>
      <c r="CPJ30" s="1"/>
      <c r="CPK30" s="1"/>
      <c r="CPL30" s="1"/>
      <c r="CPM30" s="1"/>
      <c r="CPN30" s="1"/>
      <c r="CPO30" s="1"/>
      <c r="CPP30" s="1"/>
      <c r="CPQ30" s="1"/>
      <c r="CPR30" s="1"/>
      <c r="CPS30" s="1"/>
      <c r="CPT30" s="1"/>
      <c r="CPU30" s="1"/>
      <c r="CPV30" s="1"/>
      <c r="CPW30" s="1"/>
      <c r="CPX30" s="1"/>
      <c r="CPY30" s="1"/>
      <c r="CPZ30" s="1"/>
      <c r="CQA30" s="1"/>
      <c r="CQB30" s="1"/>
      <c r="CQC30" s="1"/>
      <c r="CQD30" s="1"/>
      <c r="CQE30" s="1"/>
      <c r="CQF30" s="1"/>
      <c r="CQG30" s="1"/>
      <c r="CQH30" s="1"/>
      <c r="CQI30" s="1"/>
      <c r="CQJ30" s="1"/>
      <c r="CQK30" s="1"/>
      <c r="CQL30" s="1"/>
      <c r="CQM30" s="1"/>
      <c r="CQN30" s="1"/>
      <c r="CQO30" s="1"/>
      <c r="CQP30" s="1"/>
      <c r="CQQ30" s="1"/>
      <c r="CQR30" s="1"/>
      <c r="CQS30" s="1"/>
      <c r="CQT30" s="1"/>
      <c r="CQU30" s="1"/>
      <c r="CQV30" s="1"/>
      <c r="CQW30" s="1"/>
      <c r="CQX30" s="1"/>
      <c r="CQY30" s="1"/>
      <c r="CQZ30" s="1"/>
      <c r="CRA30" s="1"/>
      <c r="CRB30" s="1"/>
      <c r="CRC30" s="1"/>
      <c r="CRD30" s="1"/>
      <c r="CRE30" s="1"/>
      <c r="CRF30" s="1"/>
      <c r="CRG30" s="1"/>
      <c r="CRH30" s="1"/>
      <c r="CRI30" s="1"/>
      <c r="CRJ30" s="1"/>
      <c r="CRK30" s="1"/>
      <c r="CRL30" s="1"/>
      <c r="CRM30" s="1"/>
      <c r="CRN30" s="1"/>
      <c r="CRO30" s="1"/>
      <c r="CRP30" s="1"/>
      <c r="CRQ30" s="1"/>
      <c r="CRR30" s="1"/>
      <c r="CRS30" s="1"/>
      <c r="CRT30" s="1"/>
      <c r="CRU30" s="1"/>
      <c r="CRV30" s="1"/>
      <c r="CRW30" s="1"/>
      <c r="CRX30" s="1"/>
      <c r="CRY30" s="1"/>
      <c r="CRZ30" s="1"/>
      <c r="CSA30" s="1"/>
      <c r="CSB30" s="1"/>
      <c r="CSC30" s="1"/>
      <c r="CSD30" s="1"/>
      <c r="CSE30" s="1"/>
      <c r="CSF30" s="1"/>
      <c r="CSG30" s="1"/>
      <c r="CSH30" s="1"/>
      <c r="CSI30" s="1"/>
      <c r="CSJ30" s="1"/>
      <c r="CSK30" s="1"/>
      <c r="CSL30" s="1"/>
      <c r="CSM30" s="1"/>
      <c r="CSN30" s="1"/>
      <c r="CSO30" s="1"/>
      <c r="CSP30" s="1"/>
      <c r="CSQ30" s="1"/>
      <c r="CSR30" s="1"/>
      <c r="CSS30" s="1"/>
      <c r="CST30" s="1"/>
      <c r="CSU30" s="1"/>
      <c r="CSV30" s="1"/>
      <c r="CSW30" s="1"/>
      <c r="CSX30" s="1"/>
      <c r="CSY30" s="1"/>
      <c r="CSZ30" s="1"/>
      <c r="CTA30" s="1"/>
      <c r="CTB30" s="1"/>
      <c r="CTC30" s="1"/>
      <c r="CTD30" s="1"/>
      <c r="CTE30" s="1"/>
      <c r="CTF30" s="1"/>
      <c r="CTG30" s="1"/>
      <c r="CTH30" s="1"/>
      <c r="CTI30" s="1"/>
      <c r="CTJ30" s="1"/>
      <c r="CTK30" s="1"/>
      <c r="CTL30" s="1"/>
      <c r="CTM30" s="1"/>
      <c r="CTN30" s="1"/>
      <c r="CTO30" s="1"/>
      <c r="CTP30" s="1"/>
      <c r="CTQ30" s="1"/>
      <c r="CTR30" s="1"/>
      <c r="CTS30" s="1"/>
      <c r="CTT30" s="1"/>
      <c r="CTU30" s="1"/>
      <c r="CTV30" s="1"/>
      <c r="CTW30" s="1"/>
      <c r="CTX30" s="1"/>
      <c r="CTY30" s="1"/>
      <c r="CTZ30" s="1"/>
      <c r="CUA30" s="1"/>
      <c r="CUB30" s="1"/>
      <c r="CUC30" s="1"/>
      <c r="CUD30" s="1"/>
      <c r="CUE30" s="1"/>
      <c r="CUF30" s="1"/>
      <c r="CUG30" s="1"/>
      <c r="CUH30" s="1"/>
      <c r="CUI30" s="1"/>
      <c r="CUJ30" s="1"/>
      <c r="CUK30" s="1"/>
      <c r="CUL30" s="1"/>
      <c r="CUM30" s="1"/>
      <c r="CUN30" s="1"/>
      <c r="CUO30" s="1"/>
      <c r="CUP30" s="1"/>
      <c r="CUQ30" s="1"/>
      <c r="CUR30" s="1"/>
      <c r="CUS30" s="1"/>
      <c r="CUT30" s="1"/>
      <c r="CUU30" s="1"/>
      <c r="CUV30" s="1"/>
      <c r="CUW30" s="1"/>
      <c r="CUX30" s="1"/>
      <c r="CUY30" s="1"/>
      <c r="CUZ30" s="1"/>
      <c r="CVA30" s="1"/>
      <c r="CVB30" s="1"/>
      <c r="CVC30" s="1"/>
      <c r="CVD30" s="1"/>
      <c r="CVE30" s="1"/>
      <c r="CVF30" s="1"/>
      <c r="CVG30" s="1"/>
      <c r="CVH30" s="1"/>
      <c r="CVI30" s="1"/>
      <c r="CVJ30" s="1"/>
      <c r="CVK30" s="1"/>
      <c r="CVL30" s="1"/>
      <c r="CVM30" s="1"/>
      <c r="CVN30" s="1"/>
      <c r="CVO30" s="1"/>
      <c r="CVP30" s="1"/>
      <c r="CVQ30" s="1"/>
      <c r="CVR30" s="1"/>
      <c r="CVS30" s="1"/>
      <c r="CVT30" s="1"/>
      <c r="CVU30" s="1"/>
      <c r="CVV30" s="1"/>
      <c r="CVW30" s="1"/>
      <c r="CVX30" s="1"/>
      <c r="CVY30" s="1"/>
      <c r="CVZ30" s="1"/>
      <c r="CWA30" s="1"/>
      <c r="CWB30" s="1"/>
      <c r="CWC30" s="1"/>
      <c r="CWD30" s="1"/>
      <c r="CWE30" s="1"/>
      <c r="CWF30" s="1"/>
      <c r="CWG30" s="1"/>
      <c r="CWH30" s="1"/>
      <c r="CWI30" s="1"/>
      <c r="CWJ30" s="1"/>
      <c r="CWK30" s="1"/>
      <c r="CWL30" s="1"/>
      <c r="CWM30" s="1"/>
      <c r="CWN30" s="1"/>
      <c r="CWO30" s="1"/>
      <c r="CWP30" s="1"/>
      <c r="CWQ30" s="1"/>
      <c r="CWR30" s="1"/>
      <c r="CWS30" s="1"/>
      <c r="CWT30" s="1"/>
      <c r="CWU30" s="1"/>
      <c r="CWV30" s="1"/>
      <c r="CWW30" s="1"/>
      <c r="CWX30" s="1"/>
      <c r="CWY30" s="1"/>
      <c r="CWZ30" s="1"/>
      <c r="CXA30" s="1"/>
      <c r="CXB30" s="1"/>
      <c r="CXC30" s="1"/>
      <c r="CXD30" s="1"/>
      <c r="CXE30" s="1"/>
      <c r="CXF30" s="1"/>
      <c r="CXG30" s="1"/>
      <c r="CXH30" s="1"/>
      <c r="CXI30" s="1"/>
      <c r="CXJ30" s="1"/>
      <c r="CXK30" s="1"/>
      <c r="CXL30" s="1"/>
      <c r="CXM30" s="1"/>
      <c r="CXN30" s="1"/>
      <c r="CXO30" s="1"/>
      <c r="CXP30" s="1"/>
      <c r="CXQ30" s="1"/>
      <c r="CXR30" s="1"/>
      <c r="CXS30" s="1"/>
      <c r="CXT30" s="1"/>
      <c r="CXU30" s="1"/>
      <c r="CXV30" s="1"/>
      <c r="CXW30" s="1"/>
      <c r="CXX30" s="1"/>
      <c r="CXY30" s="1"/>
      <c r="CXZ30" s="1"/>
      <c r="CYA30" s="1"/>
      <c r="CYB30" s="1"/>
      <c r="CYC30" s="1"/>
      <c r="CYD30" s="1"/>
      <c r="CYE30" s="1"/>
      <c r="CYF30" s="1"/>
      <c r="CYG30" s="1"/>
      <c r="CYH30" s="1"/>
      <c r="CYI30" s="1"/>
      <c r="CYJ30" s="1"/>
      <c r="CYK30" s="1"/>
      <c r="CYL30" s="1"/>
      <c r="CYM30" s="1"/>
      <c r="CYN30" s="1"/>
      <c r="CYO30" s="1"/>
      <c r="CYP30" s="1"/>
      <c r="CYQ30" s="1"/>
      <c r="CYR30" s="1"/>
      <c r="CYS30" s="1"/>
      <c r="CYT30" s="1"/>
      <c r="CYU30" s="1"/>
      <c r="CYV30" s="1"/>
      <c r="CYW30" s="1"/>
      <c r="CYX30" s="1"/>
      <c r="CYY30" s="1"/>
      <c r="CYZ30" s="1"/>
      <c r="CZA30" s="1"/>
      <c r="CZB30" s="1"/>
      <c r="CZC30" s="1"/>
      <c r="CZD30" s="1"/>
      <c r="CZE30" s="1"/>
      <c r="CZF30" s="1"/>
      <c r="CZG30" s="1"/>
      <c r="CZH30" s="1"/>
      <c r="CZI30" s="1"/>
      <c r="CZJ30" s="1"/>
      <c r="CZK30" s="1"/>
      <c r="CZL30" s="1"/>
      <c r="CZM30" s="1"/>
      <c r="CZN30" s="1"/>
      <c r="CZO30" s="1"/>
      <c r="CZP30" s="1"/>
      <c r="CZQ30" s="1"/>
      <c r="CZR30" s="1"/>
      <c r="CZS30" s="1"/>
      <c r="CZT30" s="1"/>
      <c r="CZU30" s="1"/>
      <c r="CZV30" s="1"/>
      <c r="CZW30" s="1"/>
      <c r="CZX30" s="1"/>
      <c r="CZY30" s="1"/>
      <c r="CZZ30" s="1"/>
      <c r="DAA30" s="1"/>
      <c r="DAB30" s="1"/>
      <c r="DAC30" s="1"/>
      <c r="DAD30" s="1"/>
      <c r="DAE30" s="1"/>
      <c r="DAF30" s="1"/>
      <c r="DAG30" s="1"/>
      <c r="DAH30" s="1"/>
      <c r="DAI30" s="1"/>
      <c r="DAJ30" s="1"/>
      <c r="DAK30" s="1"/>
      <c r="DAL30" s="1"/>
      <c r="DAM30" s="1"/>
      <c r="DAN30" s="1"/>
      <c r="DAO30" s="1"/>
      <c r="DAP30" s="1"/>
      <c r="DAQ30" s="1"/>
      <c r="DAR30" s="1"/>
      <c r="DAS30" s="1"/>
      <c r="DAT30" s="1"/>
      <c r="DAU30" s="1"/>
      <c r="DAV30" s="1"/>
      <c r="DAW30" s="1"/>
      <c r="DAX30" s="1"/>
      <c r="DAY30" s="1"/>
      <c r="DAZ30" s="1"/>
      <c r="DBA30" s="1"/>
      <c r="DBB30" s="1"/>
      <c r="DBC30" s="1"/>
      <c r="DBD30" s="1"/>
      <c r="DBE30" s="1"/>
      <c r="DBF30" s="1"/>
      <c r="DBG30" s="1"/>
      <c r="DBH30" s="1"/>
      <c r="DBI30" s="1"/>
      <c r="DBJ30" s="1"/>
      <c r="DBK30" s="1"/>
      <c r="DBL30" s="1"/>
      <c r="DBM30" s="1"/>
      <c r="DBN30" s="1"/>
      <c r="DBO30" s="1"/>
      <c r="DBP30" s="1"/>
      <c r="DBQ30" s="1"/>
      <c r="DBR30" s="1"/>
      <c r="DBS30" s="1"/>
      <c r="DBT30" s="1"/>
      <c r="DBU30" s="1"/>
      <c r="DBV30" s="1"/>
      <c r="DBW30" s="1"/>
      <c r="DBX30" s="1"/>
      <c r="DBY30" s="1"/>
      <c r="DBZ30" s="1"/>
      <c r="DCA30" s="1"/>
      <c r="DCB30" s="1"/>
      <c r="DCC30" s="1"/>
      <c r="DCD30" s="1"/>
      <c r="DCE30" s="1"/>
      <c r="DCF30" s="1"/>
      <c r="DCG30" s="1"/>
      <c r="DCH30" s="1"/>
      <c r="DCI30" s="1"/>
      <c r="DCJ30" s="1"/>
      <c r="DCK30" s="1"/>
      <c r="DCL30" s="1"/>
      <c r="DCM30" s="1"/>
      <c r="DCN30" s="1"/>
      <c r="DCO30" s="1"/>
      <c r="DCP30" s="1"/>
      <c r="DCQ30" s="1"/>
      <c r="DCR30" s="1"/>
      <c r="DCS30" s="1"/>
      <c r="DCT30" s="1"/>
      <c r="DCU30" s="1"/>
      <c r="DCV30" s="1"/>
      <c r="DCW30" s="1"/>
      <c r="DCX30" s="1"/>
      <c r="DCY30" s="1"/>
      <c r="DCZ30" s="1"/>
      <c r="DDA30" s="1"/>
      <c r="DDB30" s="1"/>
      <c r="DDC30" s="1"/>
      <c r="DDD30" s="1"/>
      <c r="DDE30" s="1"/>
      <c r="DDF30" s="1"/>
      <c r="DDG30" s="1"/>
      <c r="DDH30" s="1"/>
      <c r="DDI30" s="1"/>
      <c r="DDJ30" s="1"/>
      <c r="DDK30" s="1"/>
      <c r="DDL30" s="1"/>
      <c r="DDM30" s="1"/>
      <c r="DDN30" s="1"/>
      <c r="DDO30" s="1"/>
      <c r="DDP30" s="1"/>
      <c r="DDQ30" s="1"/>
      <c r="DDR30" s="1"/>
      <c r="DDS30" s="1"/>
      <c r="DDT30" s="1"/>
      <c r="DDU30" s="1"/>
      <c r="DDV30" s="1"/>
      <c r="DDW30" s="1"/>
      <c r="DDX30" s="1"/>
      <c r="DDY30" s="1"/>
      <c r="DDZ30" s="1"/>
      <c r="DEA30" s="1"/>
      <c r="DEB30" s="1"/>
      <c r="DEC30" s="1"/>
      <c r="DED30" s="1"/>
      <c r="DEE30" s="1"/>
      <c r="DEF30" s="1"/>
      <c r="DEG30" s="1"/>
      <c r="DEH30" s="1"/>
      <c r="DEI30" s="1"/>
      <c r="DEJ30" s="1"/>
      <c r="DEK30" s="1"/>
      <c r="DEL30" s="1"/>
      <c r="DEM30" s="1"/>
      <c r="DEN30" s="1"/>
      <c r="DEO30" s="1"/>
      <c r="DEP30" s="1"/>
      <c r="DEQ30" s="1"/>
      <c r="DER30" s="1"/>
      <c r="DES30" s="1"/>
      <c r="DET30" s="1"/>
      <c r="DEU30" s="1"/>
      <c r="DEV30" s="1"/>
      <c r="DEW30" s="1"/>
      <c r="DEX30" s="1"/>
      <c r="DEY30" s="1"/>
      <c r="DEZ30" s="1"/>
      <c r="DFA30" s="1"/>
      <c r="DFB30" s="1"/>
      <c r="DFC30" s="1"/>
      <c r="DFD30" s="1"/>
      <c r="DFE30" s="1"/>
      <c r="DFF30" s="1"/>
      <c r="DFG30" s="1"/>
      <c r="DFH30" s="1"/>
      <c r="DFI30" s="1"/>
      <c r="DFJ30" s="1"/>
      <c r="DFK30" s="1"/>
      <c r="DFL30" s="1"/>
      <c r="DFM30" s="1"/>
      <c r="DFN30" s="1"/>
      <c r="DFO30" s="1"/>
      <c r="DFP30" s="1"/>
      <c r="DFQ30" s="1"/>
      <c r="DFR30" s="1"/>
      <c r="DFS30" s="1"/>
      <c r="DFT30" s="1"/>
      <c r="DFU30" s="1"/>
      <c r="DFV30" s="1"/>
      <c r="DFW30" s="1"/>
      <c r="DFX30" s="1"/>
      <c r="DFY30" s="1"/>
      <c r="DFZ30" s="1"/>
      <c r="DGA30" s="1"/>
      <c r="DGB30" s="1"/>
      <c r="DGC30" s="1"/>
      <c r="DGD30" s="1"/>
      <c r="DGE30" s="1"/>
      <c r="DGF30" s="1"/>
      <c r="DGG30" s="1"/>
      <c r="DGH30" s="1"/>
      <c r="DGI30" s="1"/>
      <c r="DGJ30" s="1"/>
      <c r="DGK30" s="1"/>
      <c r="DGL30" s="1"/>
      <c r="DGM30" s="1"/>
      <c r="DGN30" s="1"/>
      <c r="DGO30" s="1"/>
      <c r="DGP30" s="1"/>
      <c r="DGQ30" s="1"/>
      <c r="DGR30" s="1"/>
      <c r="DGS30" s="1"/>
      <c r="DGT30" s="1"/>
      <c r="DGU30" s="1"/>
      <c r="DGV30" s="1"/>
      <c r="DGW30" s="1"/>
      <c r="DGX30" s="1"/>
      <c r="DGY30" s="1"/>
      <c r="DGZ30" s="1"/>
      <c r="DHA30" s="1"/>
      <c r="DHB30" s="1"/>
      <c r="DHC30" s="1"/>
      <c r="DHD30" s="1"/>
      <c r="DHE30" s="1"/>
      <c r="DHF30" s="1"/>
      <c r="DHG30" s="1"/>
      <c r="DHH30" s="1"/>
      <c r="DHI30" s="1"/>
      <c r="DHJ30" s="1"/>
      <c r="DHK30" s="1"/>
      <c r="DHL30" s="1"/>
      <c r="DHM30" s="1"/>
      <c r="DHN30" s="1"/>
      <c r="DHO30" s="1"/>
      <c r="DHP30" s="1"/>
      <c r="DHQ30" s="1"/>
      <c r="DHR30" s="1"/>
      <c r="DHS30" s="1"/>
      <c r="DHT30" s="1"/>
      <c r="DHU30" s="1"/>
      <c r="DHV30" s="1"/>
      <c r="DHW30" s="1"/>
      <c r="DHX30" s="1"/>
      <c r="DHY30" s="1"/>
      <c r="DHZ30" s="1"/>
      <c r="DIA30" s="1"/>
      <c r="DIB30" s="1"/>
      <c r="DIC30" s="1"/>
      <c r="DID30" s="1"/>
      <c r="DIE30" s="1"/>
      <c r="DIF30" s="1"/>
      <c r="DIG30" s="1"/>
      <c r="DIH30" s="1"/>
      <c r="DII30" s="1"/>
      <c r="DIJ30" s="1"/>
      <c r="DIK30" s="1"/>
      <c r="DIL30" s="1"/>
      <c r="DIM30" s="1"/>
      <c r="DIN30" s="1"/>
      <c r="DIO30" s="1"/>
      <c r="DIP30" s="1"/>
      <c r="DIQ30" s="1"/>
      <c r="DIR30" s="1"/>
      <c r="DIS30" s="1"/>
      <c r="DIT30" s="1"/>
      <c r="DIU30" s="1"/>
      <c r="DIV30" s="1"/>
      <c r="DIW30" s="1"/>
      <c r="DIX30" s="1"/>
      <c r="DIY30" s="1"/>
      <c r="DIZ30" s="1"/>
      <c r="DJA30" s="1"/>
      <c r="DJB30" s="1"/>
      <c r="DJC30" s="1"/>
      <c r="DJD30" s="1"/>
      <c r="DJE30" s="1"/>
      <c r="DJF30" s="1"/>
      <c r="DJG30" s="1"/>
      <c r="DJH30" s="1"/>
      <c r="DJI30" s="1"/>
      <c r="DJJ30" s="1"/>
      <c r="DJK30" s="1"/>
      <c r="DJL30" s="1"/>
      <c r="DJM30" s="1"/>
      <c r="DJN30" s="1"/>
      <c r="DJO30" s="1"/>
      <c r="DJP30" s="1"/>
      <c r="DJQ30" s="1"/>
      <c r="DJR30" s="1"/>
      <c r="DJS30" s="1"/>
      <c r="DJT30" s="1"/>
      <c r="DJU30" s="1"/>
      <c r="DJV30" s="1"/>
      <c r="DJW30" s="1"/>
      <c r="DJX30" s="1"/>
      <c r="DJY30" s="1"/>
      <c r="DJZ30" s="1"/>
      <c r="DKA30" s="1"/>
      <c r="DKB30" s="1"/>
      <c r="DKC30" s="1"/>
      <c r="DKD30" s="1"/>
      <c r="DKE30" s="1"/>
      <c r="DKF30" s="1"/>
      <c r="DKG30" s="1"/>
      <c r="DKH30" s="1"/>
      <c r="DKI30" s="1"/>
      <c r="DKJ30" s="1"/>
      <c r="DKK30" s="1"/>
      <c r="DKL30" s="1"/>
      <c r="DKM30" s="1"/>
      <c r="DKN30" s="1"/>
      <c r="DKO30" s="1"/>
      <c r="DKP30" s="1"/>
      <c r="DKQ30" s="1"/>
      <c r="DKR30" s="1"/>
      <c r="DKS30" s="1"/>
      <c r="DKT30" s="1"/>
      <c r="DKU30" s="1"/>
      <c r="DKV30" s="1"/>
      <c r="DKW30" s="1"/>
      <c r="DKX30" s="1"/>
      <c r="DKY30" s="1"/>
      <c r="DKZ30" s="1"/>
      <c r="DLA30" s="1"/>
      <c r="DLB30" s="1"/>
      <c r="DLC30" s="1"/>
      <c r="DLD30" s="1"/>
      <c r="DLE30" s="1"/>
      <c r="DLF30" s="1"/>
      <c r="DLG30" s="1"/>
      <c r="DLH30" s="1"/>
      <c r="DLI30" s="1"/>
      <c r="DLJ30" s="1"/>
      <c r="DLK30" s="1"/>
      <c r="DLL30" s="1"/>
      <c r="DLM30" s="1"/>
      <c r="DLN30" s="1"/>
      <c r="DLO30" s="1"/>
      <c r="DLP30" s="1"/>
      <c r="DLQ30" s="1"/>
      <c r="DLR30" s="1"/>
      <c r="DLS30" s="1"/>
      <c r="DLT30" s="1"/>
      <c r="DLU30" s="1"/>
      <c r="DLV30" s="1"/>
      <c r="DLW30" s="1"/>
      <c r="DLX30" s="1"/>
      <c r="DLY30" s="1"/>
      <c r="DLZ30" s="1"/>
      <c r="DMA30" s="1"/>
      <c r="DMB30" s="1"/>
      <c r="DMC30" s="1"/>
      <c r="DMD30" s="1"/>
      <c r="DME30" s="1"/>
      <c r="DMF30" s="1"/>
      <c r="DMG30" s="1"/>
      <c r="DMH30" s="1"/>
      <c r="DMI30" s="1"/>
      <c r="DMJ30" s="1"/>
      <c r="DMK30" s="1"/>
      <c r="DML30" s="1"/>
      <c r="DMM30" s="1"/>
      <c r="DMN30" s="1"/>
      <c r="DMO30" s="1"/>
      <c r="DMP30" s="1"/>
      <c r="DMQ30" s="1"/>
      <c r="DMR30" s="1"/>
      <c r="DMS30" s="1"/>
      <c r="DMT30" s="1"/>
      <c r="DMU30" s="1"/>
      <c r="DMV30" s="1"/>
      <c r="DMW30" s="1"/>
      <c r="DMX30" s="1"/>
      <c r="DMY30" s="1"/>
      <c r="DMZ30" s="1"/>
      <c r="DNA30" s="1"/>
      <c r="DNB30" s="1"/>
      <c r="DNC30" s="1"/>
      <c r="DND30" s="1"/>
      <c r="DNE30" s="1"/>
      <c r="DNF30" s="1"/>
      <c r="DNG30" s="1"/>
      <c r="DNH30" s="1"/>
      <c r="DNI30" s="1"/>
      <c r="DNJ30" s="1"/>
      <c r="DNK30" s="1"/>
      <c r="DNL30" s="1"/>
      <c r="DNM30" s="1"/>
      <c r="DNN30" s="1"/>
      <c r="DNO30" s="1"/>
      <c r="DNP30" s="1"/>
      <c r="DNQ30" s="1"/>
      <c r="DNR30" s="1"/>
      <c r="DNS30" s="1"/>
      <c r="DNT30" s="1"/>
      <c r="DNU30" s="1"/>
      <c r="DNV30" s="1"/>
      <c r="DNW30" s="1"/>
      <c r="DNX30" s="1"/>
      <c r="DNY30" s="1"/>
      <c r="DNZ30" s="1"/>
      <c r="DOA30" s="1"/>
      <c r="DOB30" s="1"/>
      <c r="DOC30" s="1"/>
      <c r="DOD30" s="1"/>
      <c r="DOE30" s="1"/>
      <c r="DOF30" s="1"/>
      <c r="DOG30" s="1"/>
      <c r="DOH30" s="1"/>
      <c r="DOI30" s="1"/>
      <c r="DOJ30" s="1"/>
      <c r="DOK30" s="1"/>
      <c r="DOL30" s="1"/>
      <c r="DOM30" s="1"/>
      <c r="DON30" s="1"/>
      <c r="DOO30" s="1"/>
      <c r="DOP30" s="1"/>
      <c r="DOQ30" s="1"/>
      <c r="DOR30" s="1"/>
      <c r="DOS30" s="1"/>
      <c r="DOT30" s="1"/>
      <c r="DOU30" s="1"/>
      <c r="DOV30" s="1"/>
      <c r="DOW30" s="1"/>
      <c r="DOX30" s="1"/>
      <c r="DOY30" s="1"/>
      <c r="DOZ30" s="1"/>
      <c r="DPA30" s="1"/>
      <c r="DPB30" s="1"/>
      <c r="DPC30" s="1"/>
      <c r="DPD30" s="1"/>
      <c r="DPE30" s="1"/>
      <c r="DPF30" s="1"/>
      <c r="DPG30" s="1"/>
      <c r="DPH30" s="1"/>
      <c r="DPI30" s="1"/>
      <c r="DPJ30" s="1"/>
      <c r="DPK30" s="1"/>
      <c r="DPL30" s="1"/>
      <c r="DPM30" s="1"/>
      <c r="DPN30" s="1"/>
      <c r="DPO30" s="1"/>
      <c r="DPP30" s="1"/>
      <c r="DPQ30" s="1"/>
      <c r="DPR30" s="1"/>
      <c r="DPS30" s="1"/>
      <c r="DPT30" s="1"/>
      <c r="DPU30" s="1"/>
      <c r="DPV30" s="1"/>
      <c r="DPW30" s="1"/>
      <c r="DPX30" s="1"/>
      <c r="DPY30" s="1"/>
      <c r="DPZ30" s="1"/>
      <c r="DQA30" s="1"/>
      <c r="DQB30" s="1"/>
      <c r="DQC30" s="1"/>
      <c r="DQD30" s="1"/>
      <c r="DQE30" s="1"/>
      <c r="DQF30" s="1"/>
      <c r="DQG30" s="1"/>
      <c r="DQH30" s="1"/>
      <c r="DQI30" s="1"/>
      <c r="DQJ30" s="1"/>
      <c r="DQK30" s="1"/>
      <c r="DQL30" s="1"/>
      <c r="DQM30" s="1"/>
      <c r="DQN30" s="1"/>
      <c r="DQO30" s="1"/>
      <c r="DQP30" s="1"/>
      <c r="DQQ30" s="1"/>
      <c r="DQR30" s="1"/>
      <c r="DQS30" s="1"/>
      <c r="DQT30" s="1"/>
      <c r="DQU30" s="1"/>
      <c r="DQV30" s="1"/>
      <c r="DQW30" s="1"/>
      <c r="DQX30" s="1"/>
      <c r="DQY30" s="1"/>
      <c r="DQZ30" s="1"/>
      <c r="DRA30" s="1"/>
      <c r="DRB30" s="1"/>
      <c r="DRC30" s="1"/>
      <c r="DRD30" s="1"/>
      <c r="DRE30" s="1"/>
      <c r="DRF30" s="1"/>
      <c r="DRG30" s="1"/>
      <c r="DRH30" s="1"/>
      <c r="DRI30" s="1"/>
      <c r="DRJ30" s="1"/>
      <c r="DRK30" s="1"/>
      <c r="DRL30" s="1"/>
      <c r="DRM30" s="1"/>
      <c r="DRN30" s="1"/>
      <c r="DRO30" s="1"/>
      <c r="DRP30" s="1"/>
      <c r="DRQ30" s="1"/>
      <c r="DRR30" s="1"/>
      <c r="DRS30" s="1"/>
      <c r="DRT30" s="1"/>
      <c r="DRU30" s="1"/>
      <c r="DRV30" s="1"/>
      <c r="DRW30" s="1"/>
      <c r="DRX30" s="1"/>
      <c r="DRY30" s="1"/>
      <c r="DRZ30" s="1"/>
      <c r="DSA30" s="1"/>
      <c r="DSB30" s="1"/>
      <c r="DSC30" s="1"/>
      <c r="DSD30" s="1"/>
      <c r="DSE30" s="1"/>
      <c r="DSF30" s="1"/>
      <c r="DSG30" s="1"/>
      <c r="DSH30" s="1"/>
      <c r="DSI30" s="1"/>
      <c r="DSJ30" s="1"/>
      <c r="DSK30" s="1"/>
      <c r="DSL30" s="1"/>
      <c r="DSM30" s="1"/>
      <c r="DSN30" s="1"/>
      <c r="DSO30" s="1"/>
      <c r="DSP30" s="1"/>
      <c r="DSQ30" s="1"/>
      <c r="DSR30" s="1"/>
      <c r="DSS30" s="1"/>
      <c r="DST30" s="1"/>
      <c r="DSU30" s="1"/>
      <c r="DSV30" s="1"/>
      <c r="DSW30" s="1"/>
      <c r="DSX30" s="1"/>
      <c r="DSY30" s="1"/>
      <c r="DSZ30" s="1"/>
      <c r="DTA30" s="1"/>
      <c r="DTB30" s="1"/>
      <c r="DTC30" s="1"/>
      <c r="DTD30" s="1"/>
      <c r="DTE30" s="1"/>
      <c r="DTF30" s="1"/>
      <c r="DTG30" s="1"/>
      <c r="DTH30" s="1"/>
      <c r="DTI30" s="1"/>
      <c r="DTJ30" s="1"/>
      <c r="DTK30" s="1"/>
      <c r="DTL30" s="1"/>
      <c r="DTM30" s="1"/>
      <c r="DTN30" s="1"/>
      <c r="DTO30" s="1"/>
      <c r="DTP30" s="1"/>
      <c r="DTQ30" s="1"/>
      <c r="DTR30" s="1"/>
      <c r="DTS30" s="1"/>
      <c r="DTT30" s="1"/>
      <c r="DTU30" s="1"/>
      <c r="DTV30" s="1"/>
      <c r="DTW30" s="1"/>
      <c r="DTX30" s="1"/>
      <c r="DTY30" s="1"/>
      <c r="DTZ30" s="1"/>
      <c r="DUA30" s="1"/>
      <c r="DUB30" s="1"/>
      <c r="DUC30" s="1"/>
      <c r="DUD30" s="1"/>
      <c r="DUE30" s="1"/>
      <c r="DUF30" s="1"/>
      <c r="DUG30" s="1"/>
      <c r="DUH30" s="1"/>
      <c r="DUI30" s="1"/>
      <c r="DUJ30" s="1"/>
      <c r="DUK30" s="1"/>
      <c r="DUL30" s="1"/>
      <c r="DUM30" s="1"/>
      <c r="DUN30" s="1"/>
      <c r="DUO30" s="1"/>
      <c r="DUP30" s="1"/>
      <c r="DUQ30" s="1"/>
      <c r="DUR30" s="1"/>
      <c r="DUS30" s="1"/>
      <c r="DUT30" s="1"/>
      <c r="DUU30" s="1"/>
      <c r="DUV30" s="1"/>
      <c r="DUW30" s="1"/>
      <c r="DUX30" s="1"/>
      <c r="DUY30" s="1"/>
      <c r="DUZ30" s="1"/>
      <c r="DVA30" s="1"/>
      <c r="DVB30" s="1"/>
      <c r="DVC30" s="1"/>
      <c r="DVD30" s="1"/>
      <c r="DVE30" s="1"/>
      <c r="DVF30" s="1"/>
      <c r="DVG30" s="1"/>
      <c r="DVH30" s="1"/>
      <c r="DVI30" s="1"/>
      <c r="DVJ30" s="1"/>
      <c r="DVK30" s="1"/>
      <c r="DVL30" s="1"/>
      <c r="DVM30" s="1"/>
      <c r="DVN30" s="1"/>
      <c r="DVO30" s="1"/>
      <c r="DVP30" s="1"/>
      <c r="DVQ30" s="1"/>
      <c r="DVR30" s="1"/>
      <c r="DVS30" s="1"/>
      <c r="DVT30" s="1"/>
      <c r="DVU30" s="1"/>
      <c r="DVV30" s="1"/>
      <c r="DVW30" s="1"/>
      <c r="DVX30" s="1"/>
      <c r="DVY30" s="1"/>
      <c r="DVZ30" s="1"/>
      <c r="DWA30" s="1"/>
      <c r="DWB30" s="1"/>
      <c r="DWC30" s="1"/>
      <c r="DWD30" s="1"/>
      <c r="DWE30" s="1"/>
      <c r="DWF30" s="1"/>
      <c r="DWG30" s="1"/>
      <c r="DWH30" s="1"/>
      <c r="DWI30" s="1"/>
      <c r="DWJ30" s="1"/>
      <c r="DWK30" s="1"/>
      <c r="DWL30" s="1"/>
      <c r="DWM30" s="1"/>
      <c r="DWN30" s="1"/>
      <c r="DWO30" s="1"/>
      <c r="DWP30" s="1"/>
      <c r="DWQ30" s="1"/>
      <c r="DWR30" s="1"/>
      <c r="DWS30" s="1"/>
      <c r="DWT30" s="1"/>
      <c r="DWU30" s="1"/>
      <c r="DWV30" s="1"/>
      <c r="DWW30" s="1"/>
      <c r="DWX30" s="1"/>
      <c r="DWY30" s="1"/>
      <c r="DWZ30" s="1"/>
      <c r="DXA30" s="1"/>
      <c r="DXB30" s="1"/>
      <c r="DXC30" s="1"/>
      <c r="DXD30" s="1"/>
      <c r="DXE30" s="1"/>
      <c r="DXF30" s="1"/>
      <c r="DXG30" s="1"/>
      <c r="DXH30" s="1"/>
      <c r="DXI30" s="1"/>
      <c r="DXJ30" s="1"/>
      <c r="DXK30" s="1"/>
      <c r="DXL30" s="1"/>
      <c r="DXM30" s="1"/>
      <c r="DXN30" s="1"/>
      <c r="DXO30" s="1"/>
      <c r="DXP30" s="1"/>
      <c r="DXQ30" s="1"/>
      <c r="DXR30" s="1"/>
      <c r="DXS30" s="1"/>
      <c r="DXT30" s="1"/>
      <c r="DXU30" s="1"/>
      <c r="DXV30" s="1"/>
      <c r="DXW30" s="1"/>
      <c r="DXX30" s="1"/>
      <c r="DXY30" s="1"/>
      <c r="DXZ30" s="1"/>
      <c r="DYA30" s="1"/>
      <c r="DYB30" s="1"/>
      <c r="DYC30" s="1"/>
      <c r="DYD30" s="1"/>
      <c r="DYE30" s="1"/>
      <c r="DYF30" s="1"/>
      <c r="DYG30" s="1"/>
      <c r="DYH30" s="1"/>
      <c r="DYI30" s="1"/>
      <c r="DYJ30" s="1"/>
      <c r="DYK30" s="1"/>
      <c r="DYL30" s="1"/>
      <c r="DYM30" s="1"/>
      <c r="DYN30" s="1"/>
      <c r="DYO30" s="1"/>
      <c r="DYP30" s="1"/>
      <c r="DYQ30" s="1"/>
      <c r="DYR30" s="1"/>
      <c r="DYS30" s="1"/>
      <c r="DYT30" s="1"/>
      <c r="DYU30" s="1"/>
      <c r="DYV30" s="1"/>
      <c r="DYW30" s="1"/>
      <c r="DYX30" s="1"/>
      <c r="DYY30" s="1"/>
      <c r="DYZ30" s="1"/>
      <c r="DZA30" s="1"/>
      <c r="DZB30" s="1"/>
      <c r="DZC30" s="1"/>
      <c r="DZD30" s="1"/>
      <c r="DZE30" s="1"/>
      <c r="DZF30" s="1"/>
      <c r="DZG30" s="1"/>
      <c r="DZH30" s="1"/>
      <c r="DZI30" s="1"/>
      <c r="DZJ30" s="1"/>
      <c r="DZK30" s="1"/>
      <c r="DZL30" s="1"/>
      <c r="DZM30" s="1"/>
      <c r="DZN30" s="1"/>
      <c r="DZO30" s="1"/>
      <c r="DZP30" s="1"/>
      <c r="DZQ30" s="1"/>
      <c r="DZR30" s="1"/>
      <c r="DZS30" s="1"/>
      <c r="DZT30" s="1"/>
      <c r="DZU30" s="1"/>
      <c r="DZV30" s="1"/>
      <c r="DZW30" s="1"/>
      <c r="DZX30" s="1"/>
      <c r="DZY30" s="1"/>
      <c r="DZZ30" s="1"/>
      <c r="EAA30" s="1"/>
      <c r="EAB30" s="1"/>
      <c r="EAC30" s="1"/>
      <c r="EAD30" s="1"/>
      <c r="EAE30" s="1"/>
      <c r="EAF30" s="1"/>
      <c r="EAG30" s="1"/>
      <c r="EAH30" s="1"/>
      <c r="EAI30" s="1"/>
      <c r="EAJ30" s="1"/>
      <c r="EAK30" s="1"/>
      <c r="EAL30" s="1"/>
      <c r="EAM30" s="1"/>
      <c r="EAN30" s="1"/>
      <c r="EAO30" s="1"/>
      <c r="EAP30" s="1"/>
      <c r="EAQ30" s="1"/>
      <c r="EAR30" s="1"/>
      <c r="EAS30" s="1"/>
      <c r="EAT30" s="1"/>
      <c r="EAU30" s="1"/>
      <c r="EAV30" s="1"/>
      <c r="EAW30" s="1"/>
      <c r="EAX30" s="1"/>
      <c r="EAY30" s="1"/>
      <c r="EAZ30" s="1"/>
      <c r="EBA30" s="1"/>
      <c r="EBB30" s="1"/>
      <c r="EBC30" s="1"/>
      <c r="EBD30" s="1"/>
      <c r="EBE30" s="1"/>
      <c r="EBF30" s="1"/>
      <c r="EBG30" s="1"/>
      <c r="EBH30" s="1"/>
      <c r="EBI30" s="1"/>
      <c r="EBJ30" s="1"/>
      <c r="EBK30" s="1"/>
      <c r="EBL30" s="1"/>
      <c r="EBM30" s="1"/>
      <c r="EBN30" s="1"/>
      <c r="EBO30" s="1"/>
      <c r="EBP30" s="1"/>
      <c r="EBQ30" s="1"/>
      <c r="EBR30" s="1"/>
      <c r="EBS30" s="1"/>
      <c r="EBT30" s="1"/>
      <c r="EBU30" s="1"/>
      <c r="EBV30" s="1"/>
      <c r="EBW30" s="1"/>
      <c r="EBX30" s="1"/>
      <c r="EBY30" s="1"/>
      <c r="EBZ30" s="1"/>
      <c r="ECA30" s="1"/>
      <c r="ECB30" s="1"/>
      <c r="ECC30" s="1"/>
      <c r="ECD30" s="1"/>
      <c r="ECE30" s="1"/>
      <c r="ECF30" s="1"/>
      <c r="ECG30" s="1"/>
      <c r="ECH30" s="1"/>
      <c r="ECI30" s="1"/>
      <c r="ECJ30" s="1"/>
      <c r="ECK30" s="1"/>
      <c r="ECL30" s="1"/>
      <c r="ECM30" s="1"/>
      <c r="ECN30" s="1"/>
      <c r="ECO30" s="1"/>
      <c r="ECP30" s="1"/>
      <c r="ECQ30" s="1"/>
      <c r="ECR30" s="1"/>
      <c r="ECS30" s="1"/>
      <c r="ECT30" s="1"/>
      <c r="ECU30" s="1"/>
      <c r="ECV30" s="1"/>
      <c r="ECW30" s="1"/>
      <c r="ECX30" s="1"/>
      <c r="ECY30" s="1"/>
      <c r="ECZ30" s="1"/>
      <c r="EDA30" s="1"/>
      <c r="EDB30" s="1"/>
      <c r="EDC30" s="1"/>
      <c r="EDD30" s="1"/>
      <c r="EDE30" s="1"/>
      <c r="EDF30" s="1"/>
      <c r="EDG30" s="1"/>
      <c r="EDH30" s="1"/>
      <c r="EDI30" s="1"/>
      <c r="EDJ30" s="1"/>
      <c r="EDK30" s="1"/>
      <c r="EDL30" s="1"/>
      <c r="EDM30" s="1"/>
      <c r="EDN30" s="1"/>
      <c r="EDO30" s="1"/>
      <c r="EDP30" s="1"/>
      <c r="EDQ30" s="1"/>
      <c r="EDR30" s="1"/>
      <c r="EDS30" s="1"/>
      <c r="EDT30" s="1"/>
      <c r="EDU30" s="1"/>
      <c r="EDV30" s="1"/>
      <c r="EDW30" s="1"/>
      <c r="EDX30" s="1"/>
      <c r="EDY30" s="1"/>
      <c r="EDZ30" s="1"/>
      <c r="EEA30" s="1"/>
      <c r="EEB30" s="1"/>
      <c r="EEC30" s="1"/>
      <c r="EED30" s="1"/>
      <c r="EEE30" s="1"/>
      <c r="EEF30" s="1"/>
      <c r="EEG30" s="1"/>
      <c r="EEH30" s="1"/>
      <c r="EEI30" s="1"/>
      <c r="EEJ30" s="1"/>
      <c r="EEK30" s="1"/>
      <c r="EEL30" s="1"/>
      <c r="EEM30" s="1"/>
      <c r="EEN30" s="1"/>
      <c r="EEO30" s="1"/>
      <c r="EEP30" s="1"/>
      <c r="EEQ30" s="1"/>
      <c r="EER30" s="1"/>
      <c r="EES30" s="1"/>
      <c r="EET30" s="1"/>
      <c r="EEU30" s="1"/>
      <c r="EEV30" s="1"/>
      <c r="EEW30" s="1"/>
      <c r="EEX30" s="1"/>
      <c r="EEY30" s="1"/>
      <c r="EEZ30" s="1"/>
      <c r="EFA30" s="1"/>
      <c r="EFB30" s="1"/>
      <c r="EFC30" s="1"/>
      <c r="EFD30" s="1"/>
      <c r="EFE30" s="1"/>
      <c r="EFF30" s="1"/>
      <c r="EFG30" s="1"/>
      <c r="EFH30" s="1"/>
      <c r="EFI30" s="1"/>
      <c r="EFJ30" s="1"/>
      <c r="EFK30" s="1"/>
      <c r="EFL30" s="1"/>
      <c r="EFM30" s="1"/>
      <c r="EFN30" s="1"/>
      <c r="EFO30" s="1"/>
      <c r="EFP30" s="1"/>
      <c r="EFQ30" s="1"/>
      <c r="EFR30" s="1"/>
      <c r="EFS30" s="1"/>
      <c r="EFT30" s="1"/>
      <c r="EFU30" s="1"/>
      <c r="EFV30" s="1"/>
      <c r="EFW30" s="1"/>
      <c r="EFX30" s="1"/>
      <c r="EFY30" s="1"/>
      <c r="EFZ30" s="1"/>
      <c r="EGA30" s="1"/>
      <c r="EGB30" s="1"/>
      <c r="EGC30" s="1"/>
      <c r="EGD30" s="1"/>
      <c r="EGE30" s="1"/>
      <c r="EGF30" s="1"/>
      <c r="EGG30" s="1"/>
      <c r="EGH30" s="1"/>
      <c r="EGI30" s="1"/>
      <c r="EGJ30" s="1"/>
      <c r="EGK30" s="1"/>
      <c r="EGL30" s="1"/>
      <c r="EGM30" s="1"/>
      <c r="EGN30" s="1"/>
      <c r="EGO30" s="1"/>
      <c r="EGP30" s="1"/>
      <c r="EGQ30" s="1"/>
      <c r="EGR30" s="1"/>
      <c r="EGS30" s="1"/>
      <c r="EGT30" s="1"/>
      <c r="EGU30" s="1"/>
      <c r="EGV30" s="1"/>
      <c r="EGW30" s="1"/>
      <c r="EGX30" s="1"/>
      <c r="EGY30" s="1"/>
      <c r="EGZ30" s="1"/>
      <c r="EHA30" s="1"/>
      <c r="EHB30" s="1"/>
      <c r="EHC30" s="1"/>
      <c r="EHD30" s="1"/>
      <c r="EHE30" s="1"/>
      <c r="EHF30" s="1"/>
      <c r="EHG30" s="1"/>
      <c r="EHH30" s="1"/>
      <c r="EHI30" s="1"/>
      <c r="EHJ30" s="1"/>
      <c r="EHK30" s="1"/>
      <c r="EHL30" s="1"/>
      <c r="EHM30" s="1"/>
      <c r="EHN30" s="1"/>
      <c r="EHO30" s="1"/>
      <c r="EHP30" s="1"/>
      <c r="EHQ30" s="1"/>
      <c r="EHR30" s="1"/>
      <c r="EHS30" s="1"/>
      <c r="EHT30" s="1"/>
      <c r="EHU30" s="1"/>
      <c r="EHV30" s="1"/>
      <c r="EHW30" s="1"/>
      <c r="EHX30" s="1"/>
      <c r="EHY30" s="1"/>
      <c r="EHZ30" s="1"/>
      <c r="EIA30" s="1"/>
      <c r="EIB30" s="1"/>
      <c r="EIC30" s="1"/>
      <c r="EID30" s="1"/>
      <c r="EIE30" s="1"/>
      <c r="EIF30" s="1"/>
      <c r="EIG30" s="1"/>
      <c r="EIH30" s="1"/>
      <c r="EII30" s="1"/>
      <c r="EIJ30" s="1"/>
      <c r="EIK30" s="1"/>
      <c r="EIL30" s="1"/>
      <c r="EIM30" s="1"/>
      <c r="EIN30" s="1"/>
      <c r="EIO30" s="1"/>
      <c r="EIP30" s="1"/>
      <c r="EIQ30" s="1"/>
      <c r="EIR30" s="1"/>
      <c r="EIS30" s="1"/>
      <c r="EIT30" s="1"/>
      <c r="EIU30" s="1"/>
      <c r="EIV30" s="1"/>
      <c r="EIW30" s="1"/>
      <c r="EIX30" s="1"/>
      <c r="EIY30" s="1"/>
      <c r="EIZ30" s="1"/>
      <c r="EJA30" s="1"/>
      <c r="EJB30" s="1"/>
      <c r="EJC30" s="1"/>
      <c r="EJD30" s="1"/>
      <c r="EJE30" s="1"/>
      <c r="EJF30" s="1"/>
      <c r="EJG30" s="1"/>
      <c r="EJH30" s="1"/>
      <c r="EJI30" s="1"/>
      <c r="EJJ30" s="1"/>
      <c r="EJK30" s="1"/>
      <c r="EJL30" s="1"/>
      <c r="EJM30" s="1"/>
      <c r="EJN30" s="1"/>
      <c r="EJO30" s="1"/>
      <c r="EJP30" s="1"/>
      <c r="EJQ30" s="1"/>
      <c r="EJR30" s="1"/>
      <c r="EJS30" s="1"/>
      <c r="EJT30" s="1"/>
      <c r="EJU30" s="1"/>
      <c r="EJV30" s="1"/>
      <c r="EJW30" s="1"/>
      <c r="EJX30" s="1"/>
      <c r="EJY30" s="1"/>
      <c r="EJZ30" s="1"/>
      <c r="EKA30" s="1"/>
      <c r="EKB30" s="1"/>
      <c r="EKC30" s="1"/>
      <c r="EKD30" s="1"/>
      <c r="EKE30" s="1"/>
      <c r="EKF30" s="1"/>
      <c r="EKG30" s="1"/>
      <c r="EKH30" s="1"/>
      <c r="EKI30" s="1"/>
      <c r="EKJ30" s="1"/>
      <c r="EKK30" s="1"/>
      <c r="EKL30" s="1"/>
      <c r="EKM30" s="1"/>
      <c r="EKN30" s="1"/>
      <c r="EKO30" s="1"/>
      <c r="EKP30" s="1"/>
      <c r="EKQ30" s="1"/>
      <c r="EKR30" s="1"/>
      <c r="EKS30" s="1"/>
      <c r="EKT30" s="1"/>
      <c r="EKU30" s="1"/>
      <c r="EKV30" s="1"/>
      <c r="EKW30" s="1"/>
      <c r="EKX30" s="1"/>
      <c r="EKY30" s="1"/>
      <c r="EKZ30" s="1"/>
      <c r="ELA30" s="1"/>
      <c r="ELB30" s="1"/>
      <c r="ELC30" s="1"/>
      <c r="ELD30" s="1"/>
      <c r="ELE30" s="1"/>
      <c r="ELF30" s="1"/>
      <c r="ELG30" s="1"/>
      <c r="ELH30" s="1"/>
      <c r="ELI30" s="1"/>
      <c r="ELJ30" s="1"/>
      <c r="ELK30" s="1"/>
      <c r="ELL30" s="1"/>
      <c r="ELM30" s="1"/>
      <c r="ELN30" s="1"/>
      <c r="ELO30" s="1"/>
      <c r="ELP30" s="1"/>
      <c r="ELQ30" s="1"/>
      <c r="ELR30" s="1"/>
      <c r="ELS30" s="1"/>
      <c r="ELT30" s="1"/>
      <c r="ELU30" s="1"/>
      <c r="ELV30" s="1"/>
      <c r="ELW30" s="1"/>
      <c r="ELX30" s="1"/>
      <c r="ELY30" s="1"/>
      <c r="ELZ30" s="1"/>
      <c r="EMA30" s="1"/>
      <c r="EMB30" s="1"/>
      <c r="EMC30" s="1"/>
      <c r="EMD30" s="1"/>
      <c r="EME30" s="1"/>
      <c r="EMF30" s="1"/>
      <c r="EMG30" s="1"/>
      <c r="EMH30" s="1"/>
      <c r="EMI30" s="1"/>
      <c r="EMJ30" s="1"/>
      <c r="EMK30" s="1"/>
      <c r="EML30" s="1"/>
      <c r="EMM30" s="1"/>
      <c r="EMN30" s="1"/>
      <c r="EMO30" s="1"/>
      <c r="EMP30" s="1"/>
      <c r="EMQ30" s="1"/>
      <c r="EMR30" s="1"/>
      <c r="EMS30" s="1"/>
      <c r="EMT30" s="1"/>
      <c r="EMU30" s="1"/>
      <c r="EMV30" s="1"/>
      <c r="EMW30" s="1"/>
      <c r="EMX30" s="1"/>
      <c r="EMY30" s="1"/>
      <c r="EMZ30" s="1"/>
      <c r="ENA30" s="1"/>
      <c r="ENB30" s="1"/>
      <c r="ENC30" s="1"/>
      <c r="END30" s="1"/>
      <c r="ENE30" s="1"/>
      <c r="ENF30" s="1"/>
      <c r="ENG30" s="1"/>
      <c r="ENH30" s="1"/>
      <c r="ENI30" s="1"/>
      <c r="ENJ30" s="1"/>
      <c r="ENK30" s="1"/>
      <c r="ENL30" s="1"/>
      <c r="ENM30" s="1"/>
      <c r="ENN30" s="1"/>
      <c r="ENO30" s="1"/>
      <c r="ENP30" s="1"/>
      <c r="ENQ30" s="1"/>
      <c r="ENR30" s="1"/>
      <c r="ENS30" s="1"/>
      <c r="ENT30" s="1"/>
      <c r="ENU30" s="1"/>
      <c r="ENV30" s="1"/>
      <c r="ENW30" s="1"/>
      <c r="ENX30" s="1"/>
      <c r="ENY30" s="1"/>
      <c r="ENZ30" s="1"/>
      <c r="EOA30" s="1"/>
      <c r="EOB30" s="1"/>
      <c r="EOC30" s="1"/>
      <c r="EOD30" s="1"/>
      <c r="EOE30" s="1"/>
      <c r="EOF30" s="1"/>
      <c r="EOG30" s="1"/>
      <c r="EOH30" s="1"/>
      <c r="EOI30" s="1"/>
      <c r="EOJ30" s="1"/>
      <c r="EOK30" s="1"/>
      <c r="EOL30" s="1"/>
      <c r="EOM30" s="1"/>
      <c r="EON30" s="1"/>
      <c r="EOO30" s="1"/>
      <c r="EOP30" s="1"/>
      <c r="EOQ30" s="1"/>
      <c r="EOR30" s="1"/>
      <c r="EOS30" s="1"/>
      <c r="EOT30" s="1"/>
      <c r="EOU30" s="1"/>
      <c r="EOV30" s="1"/>
      <c r="EOW30" s="1"/>
      <c r="EOX30" s="1"/>
      <c r="EOY30" s="1"/>
      <c r="EOZ30" s="1"/>
      <c r="EPA30" s="1"/>
      <c r="EPB30" s="1"/>
      <c r="EPC30" s="1"/>
      <c r="EPD30" s="1"/>
      <c r="EPE30" s="1"/>
      <c r="EPF30" s="1"/>
      <c r="EPG30" s="1"/>
      <c r="EPH30" s="1"/>
      <c r="EPI30" s="1"/>
      <c r="EPJ30" s="1"/>
      <c r="EPK30" s="1"/>
      <c r="EPL30" s="1"/>
      <c r="EPM30" s="1"/>
      <c r="EPN30" s="1"/>
      <c r="EPO30" s="1"/>
      <c r="EPP30" s="1"/>
      <c r="EPQ30" s="1"/>
      <c r="EPR30" s="1"/>
      <c r="EPS30" s="1"/>
      <c r="EPT30" s="1"/>
      <c r="EPU30" s="1"/>
      <c r="EPV30" s="1"/>
      <c r="EPW30" s="1"/>
      <c r="EPX30" s="1"/>
      <c r="EPY30" s="1"/>
      <c r="EPZ30" s="1"/>
      <c r="EQA30" s="1"/>
      <c r="EQB30" s="1"/>
      <c r="EQC30" s="1"/>
      <c r="EQD30" s="1"/>
      <c r="EQE30" s="1"/>
      <c r="EQF30" s="1"/>
      <c r="EQG30" s="1"/>
      <c r="EQH30" s="1"/>
      <c r="EQI30" s="1"/>
      <c r="EQJ30" s="1"/>
      <c r="EQK30" s="1"/>
      <c r="EQL30" s="1"/>
      <c r="EQM30" s="1"/>
      <c r="EQN30" s="1"/>
      <c r="EQO30" s="1"/>
      <c r="EQP30" s="1"/>
      <c r="EQQ30" s="1"/>
      <c r="EQR30" s="1"/>
      <c r="EQS30" s="1"/>
      <c r="EQT30" s="1"/>
      <c r="EQU30" s="1"/>
      <c r="EQV30" s="1"/>
      <c r="EQW30" s="1"/>
      <c r="EQX30" s="1"/>
      <c r="EQY30" s="1"/>
      <c r="EQZ30" s="1"/>
      <c r="ERA30" s="1"/>
      <c r="ERB30" s="1"/>
      <c r="ERC30" s="1"/>
      <c r="ERD30" s="1"/>
      <c r="ERE30" s="1"/>
      <c r="ERF30" s="1"/>
      <c r="ERG30" s="1"/>
      <c r="ERH30" s="1"/>
      <c r="ERI30" s="1"/>
      <c r="ERJ30" s="1"/>
      <c r="ERK30" s="1"/>
      <c r="ERL30" s="1"/>
      <c r="ERM30" s="1"/>
      <c r="ERN30" s="1"/>
      <c r="ERO30" s="1"/>
      <c r="ERP30" s="1"/>
      <c r="ERQ30" s="1"/>
      <c r="ERR30" s="1"/>
      <c r="ERS30" s="1"/>
      <c r="ERT30" s="1"/>
      <c r="ERU30" s="1"/>
      <c r="ERV30" s="1"/>
      <c r="ERW30" s="1"/>
      <c r="ERX30" s="1"/>
      <c r="ERY30" s="1"/>
      <c r="ERZ30" s="1"/>
      <c r="ESA30" s="1"/>
      <c r="ESB30" s="1"/>
      <c r="ESC30" s="1"/>
      <c r="ESD30" s="1"/>
      <c r="ESE30" s="1"/>
      <c r="ESF30" s="1"/>
      <c r="ESG30" s="1"/>
      <c r="ESH30" s="1"/>
      <c r="ESI30" s="1"/>
      <c r="ESJ30" s="1"/>
      <c r="ESK30" s="1"/>
      <c r="ESL30" s="1"/>
      <c r="ESM30" s="1"/>
      <c r="ESN30" s="1"/>
      <c r="ESO30" s="1"/>
      <c r="ESP30" s="1"/>
      <c r="ESQ30" s="1"/>
      <c r="ESR30" s="1"/>
      <c r="ESS30" s="1"/>
      <c r="EST30" s="1"/>
      <c r="ESU30" s="1"/>
      <c r="ESV30" s="1"/>
      <c r="ESW30" s="1"/>
      <c r="ESX30" s="1"/>
      <c r="ESY30" s="1"/>
      <c r="ESZ30" s="1"/>
      <c r="ETA30" s="1"/>
      <c r="ETB30" s="1"/>
      <c r="ETC30" s="1"/>
      <c r="ETD30" s="1"/>
      <c r="ETE30" s="1"/>
      <c r="ETF30" s="1"/>
      <c r="ETG30" s="1"/>
      <c r="ETH30" s="1"/>
      <c r="ETI30" s="1"/>
      <c r="ETJ30" s="1"/>
      <c r="ETK30" s="1"/>
      <c r="ETL30" s="1"/>
      <c r="ETM30" s="1"/>
      <c r="ETN30" s="1"/>
      <c r="ETO30" s="1"/>
      <c r="ETP30" s="1"/>
      <c r="ETQ30" s="1"/>
      <c r="ETR30" s="1"/>
      <c r="ETS30" s="1"/>
      <c r="ETT30" s="1"/>
      <c r="ETU30" s="1"/>
      <c r="ETV30" s="1"/>
      <c r="ETW30" s="1"/>
      <c r="ETX30" s="1"/>
      <c r="ETY30" s="1"/>
      <c r="ETZ30" s="1"/>
      <c r="EUA30" s="1"/>
      <c r="EUB30" s="1"/>
      <c r="EUC30" s="1"/>
      <c r="EUD30" s="1"/>
      <c r="EUE30" s="1"/>
      <c r="EUF30" s="1"/>
      <c r="EUG30" s="1"/>
      <c r="EUH30" s="1"/>
      <c r="EUI30" s="1"/>
      <c r="EUJ30" s="1"/>
      <c r="EUK30" s="1"/>
      <c r="EUL30" s="1"/>
      <c r="EUM30" s="1"/>
      <c r="EUN30" s="1"/>
      <c r="EUO30" s="1"/>
      <c r="EUP30" s="1"/>
      <c r="EUQ30" s="1"/>
      <c r="EUR30" s="1"/>
      <c r="EUS30" s="1"/>
      <c r="EUT30" s="1"/>
      <c r="EUU30" s="1"/>
      <c r="EUV30" s="1"/>
      <c r="EUW30" s="1"/>
      <c r="EUX30" s="1"/>
      <c r="EUY30" s="1"/>
      <c r="EUZ30" s="1"/>
      <c r="EVA30" s="1"/>
      <c r="EVB30" s="1"/>
      <c r="EVC30" s="1"/>
      <c r="EVD30" s="1"/>
      <c r="EVE30" s="1"/>
      <c r="EVF30" s="1"/>
      <c r="EVG30" s="1"/>
      <c r="EVH30" s="1"/>
      <c r="EVI30" s="1"/>
      <c r="EVJ30" s="1"/>
      <c r="EVK30" s="1"/>
      <c r="EVL30" s="1"/>
      <c r="EVM30" s="1"/>
      <c r="EVN30" s="1"/>
      <c r="EVO30" s="1"/>
      <c r="EVP30" s="1"/>
      <c r="EVQ30" s="1"/>
      <c r="EVR30" s="1"/>
      <c r="EVS30" s="1"/>
      <c r="EVT30" s="1"/>
      <c r="EVU30" s="1"/>
      <c r="EVV30" s="1"/>
      <c r="EVW30" s="1"/>
      <c r="EVX30" s="1"/>
      <c r="EVY30" s="1"/>
      <c r="EVZ30" s="1"/>
      <c r="EWA30" s="1"/>
      <c r="EWB30" s="1"/>
      <c r="EWC30" s="1"/>
      <c r="EWD30" s="1"/>
      <c r="EWE30" s="1"/>
      <c r="EWF30" s="1"/>
      <c r="EWG30" s="1"/>
      <c r="EWH30" s="1"/>
      <c r="EWI30" s="1"/>
      <c r="EWJ30" s="1"/>
      <c r="EWK30" s="1"/>
      <c r="EWL30" s="1"/>
      <c r="EWM30" s="1"/>
      <c r="EWN30" s="1"/>
      <c r="EWO30" s="1"/>
      <c r="EWP30" s="1"/>
      <c r="EWQ30" s="1"/>
      <c r="EWR30" s="1"/>
      <c r="EWS30" s="1"/>
      <c r="EWT30" s="1"/>
      <c r="EWU30" s="1"/>
      <c r="EWV30" s="1"/>
      <c r="EWW30" s="1"/>
      <c r="EWX30" s="1"/>
      <c r="EWY30" s="1"/>
      <c r="EWZ30" s="1"/>
      <c r="EXA30" s="1"/>
      <c r="EXB30" s="1"/>
      <c r="EXC30" s="1"/>
      <c r="EXD30" s="1"/>
      <c r="EXE30" s="1"/>
      <c r="EXF30" s="1"/>
      <c r="EXG30" s="1"/>
      <c r="EXH30" s="1"/>
      <c r="EXI30" s="1"/>
      <c r="EXJ30" s="1"/>
      <c r="EXK30" s="1"/>
      <c r="EXL30" s="1"/>
      <c r="EXM30" s="1"/>
      <c r="EXN30" s="1"/>
      <c r="EXO30" s="1"/>
      <c r="EXP30" s="1"/>
      <c r="EXQ30" s="1"/>
      <c r="EXR30" s="1"/>
      <c r="EXS30" s="1"/>
      <c r="EXT30" s="1"/>
      <c r="EXU30" s="1"/>
      <c r="EXV30" s="1"/>
      <c r="EXW30" s="1"/>
      <c r="EXX30" s="1"/>
      <c r="EXY30" s="1"/>
      <c r="EXZ30" s="1"/>
      <c r="EYA30" s="1"/>
      <c r="EYB30" s="1"/>
      <c r="EYC30" s="1"/>
      <c r="EYD30" s="1"/>
      <c r="EYE30" s="1"/>
      <c r="EYF30" s="1"/>
      <c r="EYG30" s="1"/>
      <c r="EYH30" s="1"/>
      <c r="EYI30" s="1"/>
      <c r="EYJ30" s="1"/>
      <c r="EYK30" s="1"/>
      <c r="EYL30" s="1"/>
      <c r="EYM30" s="1"/>
      <c r="EYN30" s="1"/>
      <c r="EYO30" s="1"/>
      <c r="EYP30" s="1"/>
      <c r="EYQ30" s="1"/>
      <c r="EYR30" s="1"/>
      <c r="EYS30" s="1"/>
      <c r="EYT30" s="1"/>
      <c r="EYU30" s="1"/>
      <c r="EYV30" s="1"/>
      <c r="EYW30" s="1"/>
      <c r="EYX30" s="1"/>
      <c r="EYY30" s="1"/>
      <c r="EYZ30" s="1"/>
      <c r="EZA30" s="1"/>
      <c r="EZB30" s="1"/>
      <c r="EZC30" s="1"/>
      <c r="EZD30" s="1"/>
      <c r="EZE30" s="1"/>
      <c r="EZF30" s="1"/>
      <c r="EZG30" s="1"/>
      <c r="EZH30" s="1"/>
      <c r="EZI30" s="1"/>
      <c r="EZJ30" s="1"/>
      <c r="EZK30" s="1"/>
      <c r="EZL30" s="1"/>
      <c r="EZM30" s="1"/>
      <c r="EZN30" s="1"/>
      <c r="EZO30" s="1"/>
      <c r="EZP30" s="1"/>
      <c r="EZQ30" s="1"/>
      <c r="EZR30" s="1"/>
      <c r="EZS30" s="1"/>
      <c r="EZT30" s="1"/>
      <c r="EZU30" s="1"/>
      <c r="EZV30" s="1"/>
      <c r="EZW30" s="1"/>
      <c r="EZX30" s="1"/>
      <c r="EZY30" s="1"/>
      <c r="EZZ30" s="1"/>
      <c r="FAA30" s="1"/>
      <c r="FAB30" s="1"/>
      <c r="FAC30" s="1"/>
      <c r="FAD30" s="1"/>
      <c r="FAE30" s="1"/>
      <c r="FAF30" s="1"/>
      <c r="FAG30" s="1"/>
      <c r="FAH30" s="1"/>
      <c r="FAI30" s="1"/>
      <c r="FAJ30" s="1"/>
      <c r="FAK30" s="1"/>
      <c r="FAL30" s="1"/>
      <c r="FAM30" s="1"/>
      <c r="FAN30" s="1"/>
      <c r="FAO30" s="1"/>
      <c r="FAP30" s="1"/>
      <c r="FAQ30" s="1"/>
      <c r="FAR30" s="1"/>
      <c r="FAS30" s="1"/>
      <c r="FAT30" s="1"/>
      <c r="FAU30" s="1"/>
      <c r="FAV30" s="1"/>
      <c r="FAW30" s="1"/>
      <c r="FAX30" s="1"/>
      <c r="FAY30" s="1"/>
      <c r="FAZ30" s="1"/>
      <c r="FBA30" s="1"/>
      <c r="FBB30" s="1"/>
      <c r="FBC30" s="1"/>
      <c r="FBD30" s="1"/>
      <c r="FBE30" s="1"/>
      <c r="FBF30" s="1"/>
      <c r="FBG30" s="1"/>
      <c r="FBH30" s="1"/>
      <c r="FBI30" s="1"/>
      <c r="FBJ30" s="1"/>
      <c r="FBK30" s="1"/>
      <c r="FBL30" s="1"/>
      <c r="FBM30" s="1"/>
      <c r="FBN30" s="1"/>
      <c r="FBO30" s="1"/>
      <c r="FBP30" s="1"/>
      <c r="FBQ30" s="1"/>
      <c r="FBR30" s="1"/>
      <c r="FBS30" s="1"/>
      <c r="FBT30" s="1"/>
      <c r="FBU30" s="1"/>
      <c r="FBV30" s="1"/>
      <c r="FBW30" s="1"/>
      <c r="FBX30" s="1"/>
      <c r="FBY30" s="1"/>
      <c r="FBZ30" s="1"/>
      <c r="FCA30" s="1"/>
      <c r="FCB30" s="1"/>
      <c r="FCC30" s="1"/>
      <c r="FCD30" s="1"/>
      <c r="FCE30" s="1"/>
      <c r="FCF30" s="1"/>
      <c r="FCG30" s="1"/>
      <c r="FCH30" s="1"/>
      <c r="FCI30" s="1"/>
      <c r="FCJ30" s="1"/>
      <c r="FCK30" s="1"/>
      <c r="FCL30" s="1"/>
      <c r="FCM30" s="1"/>
      <c r="FCN30" s="1"/>
      <c r="FCO30" s="1"/>
      <c r="FCP30" s="1"/>
      <c r="FCQ30" s="1"/>
      <c r="FCR30" s="1"/>
      <c r="FCS30" s="1"/>
      <c r="FCT30" s="1"/>
      <c r="FCU30" s="1"/>
      <c r="FCV30" s="1"/>
      <c r="FCW30" s="1"/>
      <c r="FCX30" s="1"/>
      <c r="FCY30" s="1"/>
      <c r="FCZ30" s="1"/>
      <c r="FDA30" s="1"/>
      <c r="FDB30" s="1"/>
      <c r="FDC30" s="1"/>
      <c r="FDD30" s="1"/>
      <c r="FDE30" s="1"/>
      <c r="FDF30" s="1"/>
      <c r="FDG30" s="1"/>
      <c r="FDH30" s="1"/>
      <c r="FDI30" s="1"/>
      <c r="FDJ30" s="1"/>
      <c r="FDK30" s="1"/>
      <c r="FDL30" s="1"/>
      <c r="FDM30" s="1"/>
      <c r="FDN30" s="1"/>
      <c r="FDO30" s="1"/>
      <c r="FDP30" s="1"/>
      <c r="FDQ30" s="1"/>
      <c r="FDR30" s="1"/>
      <c r="FDS30" s="1"/>
      <c r="FDT30" s="1"/>
      <c r="FDU30" s="1"/>
      <c r="FDV30" s="1"/>
      <c r="FDW30" s="1"/>
      <c r="FDX30" s="1"/>
      <c r="FDY30" s="1"/>
      <c r="FDZ30" s="1"/>
      <c r="FEA30" s="1"/>
      <c r="FEB30" s="1"/>
      <c r="FEC30" s="1"/>
      <c r="FED30" s="1"/>
      <c r="FEE30" s="1"/>
      <c r="FEF30" s="1"/>
      <c r="FEG30" s="1"/>
      <c r="FEH30" s="1"/>
      <c r="FEI30" s="1"/>
      <c r="FEJ30" s="1"/>
      <c r="FEK30" s="1"/>
      <c r="FEL30" s="1"/>
      <c r="FEM30" s="1"/>
      <c r="FEN30" s="1"/>
      <c r="FEO30" s="1"/>
      <c r="FEP30" s="1"/>
      <c r="FEQ30" s="1"/>
      <c r="FER30" s="1"/>
      <c r="FES30" s="1"/>
      <c r="FET30" s="1"/>
      <c r="FEU30" s="1"/>
      <c r="FEV30" s="1"/>
      <c r="FEW30" s="1"/>
      <c r="FEX30" s="1"/>
      <c r="FEY30" s="1"/>
      <c r="FEZ30" s="1"/>
      <c r="FFA30" s="1"/>
      <c r="FFB30" s="1"/>
      <c r="FFC30" s="1"/>
      <c r="FFD30" s="1"/>
      <c r="FFE30" s="1"/>
      <c r="FFF30" s="1"/>
      <c r="FFG30" s="1"/>
      <c r="FFH30" s="1"/>
      <c r="FFI30" s="1"/>
      <c r="FFJ30" s="1"/>
      <c r="FFK30" s="1"/>
      <c r="FFL30" s="1"/>
      <c r="FFM30" s="1"/>
      <c r="FFN30" s="1"/>
      <c r="FFO30" s="1"/>
      <c r="FFP30" s="1"/>
      <c r="FFQ30" s="1"/>
      <c r="FFR30" s="1"/>
      <c r="FFS30" s="1"/>
      <c r="FFT30" s="1"/>
      <c r="FFU30" s="1"/>
      <c r="FFV30" s="1"/>
      <c r="FFW30" s="1"/>
      <c r="FFX30" s="1"/>
      <c r="FFY30" s="1"/>
      <c r="FFZ30" s="1"/>
      <c r="FGA30" s="1"/>
      <c r="FGB30" s="1"/>
      <c r="FGC30" s="1"/>
      <c r="FGD30" s="1"/>
      <c r="FGE30" s="1"/>
      <c r="FGF30" s="1"/>
      <c r="FGG30" s="1"/>
      <c r="FGH30" s="1"/>
      <c r="FGI30" s="1"/>
      <c r="FGJ30" s="1"/>
      <c r="FGK30" s="1"/>
      <c r="FGL30" s="1"/>
      <c r="FGM30" s="1"/>
      <c r="FGN30" s="1"/>
      <c r="FGO30" s="1"/>
      <c r="FGP30" s="1"/>
      <c r="FGQ30" s="1"/>
      <c r="FGR30" s="1"/>
      <c r="FGS30" s="1"/>
      <c r="FGT30" s="1"/>
      <c r="FGU30" s="1"/>
      <c r="FGV30" s="1"/>
      <c r="FGW30" s="1"/>
      <c r="FGX30" s="1"/>
      <c r="FGY30" s="1"/>
      <c r="FGZ30" s="1"/>
      <c r="FHA30" s="1"/>
      <c r="FHB30" s="1"/>
      <c r="FHC30" s="1"/>
      <c r="FHD30" s="1"/>
      <c r="FHE30" s="1"/>
      <c r="FHF30" s="1"/>
      <c r="FHG30" s="1"/>
      <c r="FHH30" s="1"/>
      <c r="FHI30" s="1"/>
      <c r="FHJ30" s="1"/>
      <c r="FHK30" s="1"/>
      <c r="FHL30" s="1"/>
      <c r="FHM30" s="1"/>
      <c r="FHN30" s="1"/>
      <c r="FHO30" s="1"/>
      <c r="FHP30" s="1"/>
      <c r="FHQ30" s="1"/>
      <c r="FHR30" s="1"/>
      <c r="FHS30" s="1"/>
      <c r="FHT30" s="1"/>
      <c r="FHU30" s="1"/>
      <c r="FHV30" s="1"/>
      <c r="FHW30" s="1"/>
      <c r="FHX30" s="1"/>
      <c r="FHY30" s="1"/>
      <c r="FHZ30" s="1"/>
      <c r="FIA30" s="1"/>
      <c r="FIB30" s="1"/>
      <c r="FIC30" s="1"/>
      <c r="FID30" s="1"/>
      <c r="FIE30" s="1"/>
      <c r="FIF30" s="1"/>
      <c r="FIG30" s="1"/>
      <c r="FIH30" s="1"/>
      <c r="FII30" s="1"/>
      <c r="FIJ30" s="1"/>
      <c r="FIK30" s="1"/>
      <c r="FIL30" s="1"/>
      <c r="FIM30" s="1"/>
      <c r="FIN30" s="1"/>
      <c r="FIO30" s="1"/>
      <c r="FIP30" s="1"/>
      <c r="FIQ30" s="1"/>
      <c r="FIR30" s="1"/>
      <c r="FIS30" s="1"/>
      <c r="FIT30" s="1"/>
      <c r="FIU30" s="1"/>
      <c r="FIV30" s="1"/>
      <c r="FIW30" s="1"/>
      <c r="FIX30" s="1"/>
      <c r="FIY30" s="1"/>
      <c r="FIZ30" s="1"/>
      <c r="FJA30" s="1"/>
      <c r="FJB30" s="1"/>
      <c r="FJC30" s="1"/>
      <c r="FJD30" s="1"/>
      <c r="FJE30" s="1"/>
      <c r="FJF30" s="1"/>
      <c r="FJG30" s="1"/>
      <c r="FJH30" s="1"/>
      <c r="FJI30" s="1"/>
      <c r="FJJ30" s="1"/>
      <c r="FJK30" s="1"/>
      <c r="FJL30" s="1"/>
      <c r="FJM30" s="1"/>
      <c r="FJN30" s="1"/>
      <c r="FJO30" s="1"/>
      <c r="FJP30" s="1"/>
      <c r="FJQ30" s="1"/>
      <c r="FJR30" s="1"/>
      <c r="FJS30" s="1"/>
      <c r="FJT30" s="1"/>
      <c r="FJU30" s="1"/>
      <c r="FJV30" s="1"/>
      <c r="FJW30" s="1"/>
      <c r="FJX30" s="1"/>
      <c r="FJY30" s="1"/>
      <c r="FJZ30" s="1"/>
      <c r="FKA30" s="1"/>
      <c r="FKB30" s="1"/>
      <c r="FKC30" s="1"/>
      <c r="FKD30" s="1"/>
      <c r="FKE30" s="1"/>
      <c r="FKF30" s="1"/>
      <c r="FKG30" s="1"/>
      <c r="FKH30" s="1"/>
      <c r="FKI30" s="1"/>
      <c r="FKJ30" s="1"/>
      <c r="FKK30" s="1"/>
      <c r="FKL30" s="1"/>
      <c r="FKM30" s="1"/>
      <c r="FKN30" s="1"/>
      <c r="FKO30" s="1"/>
      <c r="FKP30" s="1"/>
      <c r="FKQ30" s="1"/>
      <c r="FKR30" s="1"/>
      <c r="FKS30" s="1"/>
      <c r="FKT30" s="1"/>
      <c r="FKU30" s="1"/>
      <c r="FKV30" s="1"/>
      <c r="FKW30" s="1"/>
      <c r="FKX30" s="1"/>
      <c r="FKY30" s="1"/>
      <c r="FKZ30" s="1"/>
      <c r="FLA30" s="1"/>
      <c r="FLB30" s="1"/>
      <c r="FLC30" s="1"/>
      <c r="FLD30" s="1"/>
      <c r="FLE30" s="1"/>
      <c r="FLF30" s="1"/>
      <c r="FLG30" s="1"/>
      <c r="FLH30" s="1"/>
      <c r="FLI30" s="1"/>
      <c r="FLJ30" s="1"/>
      <c r="FLK30" s="1"/>
      <c r="FLL30" s="1"/>
      <c r="FLM30" s="1"/>
      <c r="FLN30" s="1"/>
      <c r="FLO30" s="1"/>
      <c r="FLP30" s="1"/>
      <c r="FLQ30" s="1"/>
      <c r="FLR30" s="1"/>
      <c r="FLS30" s="1"/>
      <c r="FLT30" s="1"/>
      <c r="FLU30" s="1"/>
      <c r="FLV30" s="1"/>
      <c r="FLW30" s="1"/>
      <c r="FLX30" s="1"/>
      <c r="FLY30" s="1"/>
      <c r="FLZ30" s="1"/>
      <c r="FMA30" s="1"/>
      <c r="FMB30" s="1"/>
      <c r="FMC30" s="1"/>
      <c r="FMD30" s="1"/>
      <c r="FME30" s="1"/>
      <c r="FMF30" s="1"/>
      <c r="FMG30" s="1"/>
      <c r="FMH30" s="1"/>
      <c r="FMI30" s="1"/>
      <c r="FMJ30" s="1"/>
      <c r="FMK30" s="1"/>
      <c r="FML30" s="1"/>
      <c r="FMM30" s="1"/>
      <c r="FMN30" s="1"/>
      <c r="FMO30" s="1"/>
      <c r="FMP30" s="1"/>
      <c r="FMQ30" s="1"/>
      <c r="FMR30" s="1"/>
      <c r="FMS30" s="1"/>
      <c r="FMT30" s="1"/>
      <c r="FMU30" s="1"/>
      <c r="FMV30" s="1"/>
      <c r="FMW30" s="1"/>
      <c r="FMX30" s="1"/>
      <c r="FMY30" s="1"/>
      <c r="FMZ30" s="1"/>
      <c r="FNA30" s="1"/>
      <c r="FNB30" s="1"/>
      <c r="FNC30" s="1"/>
      <c r="FND30" s="1"/>
      <c r="FNE30" s="1"/>
      <c r="FNF30" s="1"/>
      <c r="FNG30" s="1"/>
      <c r="FNH30" s="1"/>
      <c r="FNI30" s="1"/>
      <c r="FNJ30" s="1"/>
      <c r="FNK30" s="1"/>
      <c r="FNL30" s="1"/>
      <c r="FNM30" s="1"/>
      <c r="FNN30" s="1"/>
      <c r="FNO30" s="1"/>
      <c r="FNP30" s="1"/>
      <c r="FNQ30" s="1"/>
      <c r="FNR30" s="1"/>
      <c r="FNS30" s="1"/>
      <c r="FNT30" s="1"/>
      <c r="FNU30" s="1"/>
      <c r="FNV30" s="1"/>
      <c r="FNW30" s="1"/>
      <c r="FNX30" s="1"/>
      <c r="FNY30" s="1"/>
      <c r="FNZ30" s="1"/>
      <c r="FOA30" s="1"/>
      <c r="FOB30" s="1"/>
      <c r="FOC30" s="1"/>
      <c r="FOD30" s="1"/>
      <c r="FOE30" s="1"/>
      <c r="FOF30" s="1"/>
      <c r="FOG30" s="1"/>
      <c r="FOH30" s="1"/>
      <c r="FOI30" s="1"/>
      <c r="FOJ30" s="1"/>
      <c r="FOK30" s="1"/>
      <c r="FOL30" s="1"/>
      <c r="FOM30" s="1"/>
      <c r="FON30" s="1"/>
      <c r="FOO30" s="1"/>
      <c r="FOP30" s="1"/>
      <c r="FOQ30" s="1"/>
      <c r="FOR30" s="1"/>
      <c r="FOS30" s="1"/>
      <c r="FOT30" s="1"/>
      <c r="FOU30" s="1"/>
      <c r="FOV30" s="1"/>
      <c r="FOW30" s="1"/>
      <c r="FOX30" s="1"/>
      <c r="FOY30" s="1"/>
      <c r="FOZ30" s="1"/>
      <c r="FPA30" s="1"/>
      <c r="FPB30" s="1"/>
      <c r="FPC30" s="1"/>
      <c r="FPD30" s="1"/>
      <c r="FPE30" s="1"/>
      <c r="FPF30" s="1"/>
      <c r="FPG30" s="1"/>
      <c r="FPH30" s="1"/>
      <c r="FPI30" s="1"/>
      <c r="FPJ30" s="1"/>
      <c r="FPK30" s="1"/>
      <c r="FPL30" s="1"/>
      <c r="FPM30" s="1"/>
      <c r="FPN30" s="1"/>
      <c r="FPO30" s="1"/>
      <c r="FPP30" s="1"/>
      <c r="FPQ30" s="1"/>
      <c r="FPR30" s="1"/>
      <c r="FPS30" s="1"/>
      <c r="FPT30" s="1"/>
      <c r="FPU30" s="1"/>
      <c r="FPV30" s="1"/>
      <c r="FPW30" s="1"/>
      <c r="FPX30" s="1"/>
      <c r="FPY30" s="1"/>
      <c r="FPZ30" s="1"/>
      <c r="FQA30" s="1"/>
      <c r="FQB30" s="1"/>
      <c r="FQC30" s="1"/>
      <c r="FQD30" s="1"/>
      <c r="FQE30" s="1"/>
      <c r="FQF30" s="1"/>
      <c r="FQG30" s="1"/>
      <c r="FQH30" s="1"/>
      <c r="FQI30" s="1"/>
      <c r="FQJ30" s="1"/>
      <c r="FQK30" s="1"/>
      <c r="FQL30" s="1"/>
      <c r="FQM30" s="1"/>
      <c r="FQN30" s="1"/>
      <c r="FQO30" s="1"/>
      <c r="FQP30" s="1"/>
      <c r="FQQ30" s="1"/>
      <c r="FQR30" s="1"/>
      <c r="FQS30" s="1"/>
      <c r="FQT30" s="1"/>
      <c r="FQU30" s="1"/>
      <c r="FQV30" s="1"/>
      <c r="FQW30" s="1"/>
      <c r="FQX30" s="1"/>
      <c r="FQY30" s="1"/>
      <c r="FQZ30" s="1"/>
      <c r="FRA30" s="1"/>
      <c r="FRB30" s="1"/>
      <c r="FRC30" s="1"/>
      <c r="FRD30" s="1"/>
      <c r="FRE30" s="1"/>
      <c r="FRF30" s="1"/>
      <c r="FRG30" s="1"/>
      <c r="FRH30" s="1"/>
      <c r="FRI30" s="1"/>
      <c r="FRJ30" s="1"/>
      <c r="FRK30" s="1"/>
      <c r="FRL30" s="1"/>
      <c r="FRM30" s="1"/>
      <c r="FRN30" s="1"/>
      <c r="FRO30" s="1"/>
      <c r="FRP30" s="1"/>
      <c r="FRQ30" s="1"/>
      <c r="FRR30" s="1"/>
      <c r="FRS30" s="1"/>
      <c r="FRT30" s="1"/>
      <c r="FRU30" s="1"/>
      <c r="FRV30" s="1"/>
      <c r="FRW30" s="1"/>
      <c r="FRX30" s="1"/>
      <c r="FRY30" s="1"/>
      <c r="FRZ30" s="1"/>
      <c r="FSA30" s="1"/>
      <c r="FSB30" s="1"/>
      <c r="FSC30" s="1"/>
      <c r="FSD30" s="1"/>
      <c r="FSE30" s="1"/>
      <c r="FSF30" s="1"/>
      <c r="FSG30" s="1"/>
      <c r="FSH30" s="1"/>
      <c r="FSI30" s="1"/>
      <c r="FSJ30" s="1"/>
      <c r="FSK30" s="1"/>
      <c r="FSL30" s="1"/>
      <c r="FSM30" s="1"/>
      <c r="FSN30" s="1"/>
      <c r="FSO30" s="1"/>
      <c r="FSP30" s="1"/>
      <c r="FSQ30" s="1"/>
      <c r="FSR30" s="1"/>
      <c r="FSS30" s="1"/>
      <c r="FST30" s="1"/>
      <c r="FSU30" s="1"/>
      <c r="FSV30" s="1"/>
      <c r="FSW30" s="1"/>
      <c r="FSX30" s="1"/>
      <c r="FSY30" s="1"/>
      <c r="FSZ30" s="1"/>
      <c r="FTA30" s="1"/>
      <c r="FTB30" s="1"/>
      <c r="FTC30" s="1"/>
      <c r="FTD30" s="1"/>
      <c r="FTE30" s="1"/>
      <c r="FTF30" s="1"/>
      <c r="FTG30" s="1"/>
      <c r="FTH30" s="1"/>
      <c r="FTI30" s="1"/>
      <c r="FTJ30" s="1"/>
      <c r="FTK30" s="1"/>
      <c r="FTL30" s="1"/>
      <c r="FTM30" s="1"/>
      <c r="FTN30" s="1"/>
      <c r="FTO30" s="1"/>
      <c r="FTP30" s="1"/>
      <c r="FTQ30" s="1"/>
      <c r="FTR30" s="1"/>
      <c r="FTS30" s="1"/>
      <c r="FTT30" s="1"/>
      <c r="FTU30" s="1"/>
      <c r="FTV30" s="1"/>
      <c r="FTW30" s="1"/>
      <c r="FTX30" s="1"/>
      <c r="FTY30" s="1"/>
      <c r="FTZ30" s="1"/>
      <c r="FUA30" s="1"/>
      <c r="FUB30" s="1"/>
      <c r="FUC30" s="1"/>
      <c r="FUD30" s="1"/>
      <c r="FUE30" s="1"/>
      <c r="FUF30" s="1"/>
      <c r="FUG30" s="1"/>
      <c r="FUH30" s="1"/>
      <c r="FUI30" s="1"/>
      <c r="FUJ30" s="1"/>
      <c r="FUK30" s="1"/>
      <c r="FUL30" s="1"/>
      <c r="FUM30" s="1"/>
      <c r="FUN30" s="1"/>
      <c r="FUO30" s="1"/>
      <c r="FUP30" s="1"/>
      <c r="FUQ30" s="1"/>
      <c r="FUR30" s="1"/>
      <c r="FUS30" s="1"/>
      <c r="FUT30" s="1"/>
      <c r="FUU30" s="1"/>
      <c r="FUV30" s="1"/>
      <c r="FUW30" s="1"/>
      <c r="FUX30" s="1"/>
      <c r="FUY30" s="1"/>
      <c r="FUZ30" s="1"/>
      <c r="FVA30" s="1"/>
      <c r="FVB30" s="1"/>
      <c r="FVC30" s="1"/>
      <c r="FVD30" s="1"/>
      <c r="FVE30" s="1"/>
      <c r="FVF30" s="1"/>
      <c r="FVG30" s="1"/>
      <c r="FVH30" s="1"/>
      <c r="FVI30" s="1"/>
      <c r="FVJ30" s="1"/>
      <c r="FVK30" s="1"/>
      <c r="FVL30" s="1"/>
      <c r="FVM30" s="1"/>
      <c r="FVN30" s="1"/>
      <c r="FVO30" s="1"/>
      <c r="FVP30" s="1"/>
      <c r="FVQ30" s="1"/>
      <c r="FVR30" s="1"/>
      <c r="FVS30" s="1"/>
      <c r="FVT30" s="1"/>
      <c r="FVU30" s="1"/>
      <c r="FVV30" s="1"/>
      <c r="FVW30" s="1"/>
      <c r="FVX30" s="1"/>
      <c r="FVY30" s="1"/>
      <c r="FVZ30" s="1"/>
      <c r="FWA30" s="1"/>
      <c r="FWB30" s="1"/>
      <c r="FWC30" s="1"/>
      <c r="FWD30" s="1"/>
      <c r="FWE30" s="1"/>
      <c r="FWF30" s="1"/>
      <c r="FWG30" s="1"/>
      <c r="FWH30" s="1"/>
      <c r="FWI30" s="1"/>
      <c r="FWJ30" s="1"/>
      <c r="FWK30" s="1"/>
      <c r="FWL30" s="1"/>
      <c r="FWM30" s="1"/>
      <c r="FWN30" s="1"/>
      <c r="FWO30" s="1"/>
      <c r="FWP30" s="1"/>
      <c r="FWQ30" s="1"/>
      <c r="FWR30" s="1"/>
      <c r="FWS30" s="1"/>
      <c r="FWT30" s="1"/>
      <c r="FWU30" s="1"/>
      <c r="FWV30" s="1"/>
      <c r="FWW30" s="1"/>
      <c r="FWX30" s="1"/>
      <c r="FWY30" s="1"/>
      <c r="FWZ30" s="1"/>
      <c r="FXA30" s="1"/>
      <c r="FXB30" s="1"/>
      <c r="FXC30" s="1"/>
      <c r="FXD30" s="1"/>
      <c r="FXE30" s="1"/>
      <c r="FXF30" s="1"/>
      <c r="FXG30" s="1"/>
      <c r="FXH30" s="1"/>
      <c r="FXI30" s="1"/>
      <c r="FXJ30" s="1"/>
      <c r="FXK30" s="1"/>
      <c r="FXL30" s="1"/>
      <c r="FXM30" s="1"/>
      <c r="FXN30" s="1"/>
      <c r="FXO30" s="1"/>
      <c r="FXP30" s="1"/>
      <c r="FXQ30" s="1"/>
      <c r="FXR30" s="1"/>
      <c r="FXS30" s="1"/>
      <c r="FXT30" s="1"/>
      <c r="FXU30" s="1"/>
      <c r="FXV30" s="1"/>
      <c r="FXW30" s="1"/>
      <c r="FXX30" s="1"/>
      <c r="FXY30" s="1"/>
      <c r="FXZ30" s="1"/>
      <c r="FYA30" s="1"/>
      <c r="FYB30" s="1"/>
      <c r="FYC30" s="1"/>
      <c r="FYD30" s="1"/>
      <c r="FYE30" s="1"/>
      <c r="FYF30" s="1"/>
      <c r="FYG30" s="1"/>
      <c r="FYH30" s="1"/>
      <c r="FYI30" s="1"/>
      <c r="FYJ30" s="1"/>
      <c r="FYK30" s="1"/>
      <c r="FYL30" s="1"/>
      <c r="FYM30" s="1"/>
      <c r="FYN30" s="1"/>
      <c r="FYO30" s="1"/>
      <c r="FYP30" s="1"/>
      <c r="FYQ30" s="1"/>
      <c r="FYR30" s="1"/>
      <c r="FYS30" s="1"/>
      <c r="FYT30" s="1"/>
      <c r="FYU30" s="1"/>
      <c r="FYV30" s="1"/>
      <c r="FYW30" s="1"/>
      <c r="FYX30" s="1"/>
      <c r="FYY30" s="1"/>
      <c r="FYZ30" s="1"/>
      <c r="FZA30" s="1"/>
      <c r="FZB30" s="1"/>
      <c r="FZC30" s="1"/>
      <c r="FZD30" s="1"/>
      <c r="FZE30" s="1"/>
      <c r="FZF30" s="1"/>
      <c r="FZG30" s="1"/>
      <c r="FZH30" s="1"/>
      <c r="FZI30" s="1"/>
      <c r="FZJ30" s="1"/>
      <c r="FZK30" s="1"/>
      <c r="FZL30" s="1"/>
      <c r="FZM30" s="1"/>
      <c r="FZN30" s="1"/>
      <c r="FZO30" s="1"/>
      <c r="FZP30" s="1"/>
      <c r="FZQ30" s="1"/>
      <c r="FZR30" s="1"/>
      <c r="FZS30" s="1"/>
      <c r="FZT30" s="1"/>
      <c r="FZU30" s="1"/>
      <c r="FZV30" s="1"/>
      <c r="FZW30" s="1"/>
      <c r="FZX30" s="1"/>
      <c r="FZY30" s="1"/>
      <c r="FZZ30" s="1"/>
      <c r="GAA30" s="1"/>
      <c r="GAB30" s="1"/>
      <c r="GAC30" s="1"/>
      <c r="GAD30" s="1"/>
      <c r="GAE30" s="1"/>
      <c r="GAF30" s="1"/>
      <c r="GAG30" s="1"/>
      <c r="GAH30" s="1"/>
      <c r="GAI30" s="1"/>
      <c r="GAJ30" s="1"/>
      <c r="GAK30" s="1"/>
      <c r="GAL30" s="1"/>
      <c r="GAM30" s="1"/>
      <c r="GAN30" s="1"/>
      <c r="GAO30" s="1"/>
      <c r="GAP30" s="1"/>
      <c r="GAQ30" s="1"/>
      <c r="GAR30" s="1"/>
      <c r="GAS30" s="1"/>
      <c r="GAT30" s="1"/>
      <c r="GAU30" s="1"/>
      <c r="GAV30" s="1"/>
      <c r="GAW30" s="1"/>
      <c r="GAX30" s="1"/>
      <c r="GAY30" s="1"/>
      <c r="GAZ30" s="1"/>
      <c r="GBA30" s="1"/>
      <c r="GBB30" s="1"/>
      <c r="GBC30" s="1"/>
      <c r="GBD30" s="1"/>
      <c r="GBE30" s="1"/>
      <c r="GBF30" s="1"/>
      <c r="GBG30" s="1"/>
      <c r="GBH30" s="1"/>
      <c r="GBI30" s="1"/>
      <c r="GBJ30" s="1"/>
      <c r="GBK30" s="1"/>
      <c r="GBL30" s="1"/>
      <c r="GBM30" s="1"/>
      <c r="GBN30" s="1"/>
      <c r="GBO30" s="1"/>
      <c r="GBP30" s="1"/>
      <c r="GBQ30" s="1"/>
      <c r="GBR30" s="1"/>
      <c r="GBS30" s="1"/>
      <c r="GBT30" s="1"/>
      <c r="GBU30" s="1"/>
      <c r="GBV30" s="1"/>
      <c r="GBW30" s="1"/>
      <c r="GBX30" s="1"/>
      <c r="GBY30" s="1"/>
      <c r="GBZ30" s="1"/>
      <c r="GCA30" s="1"/>
      <c r="GCB30" s="1"/>
      <c r="GCC30" s="1"/>
      <c r="GCD30" s="1"/>
      <c r="GCE30" s="1"/>
      <c r="GCF30" s="1"/>
      <c r="GCG30" s="1"/>
      <c r="GCH30" s="1"/>
      <c r="GCI30" s="1"/>
      <c r="GCJ30" s="1"/>
      <c r="GCK30" s="1"/>
      <c r="GCL30" s="1"/>
      <c r="GCM30" s="1"/>
      <c r="GCN30" s="1"/>
      <c r="GCO30" s="1"/>
      <c r="GCP30" s="1"/>
      <c r="GCQ30" s="1"/>
      <c r="GCR30" s="1"/>
      <c r="GCS30" s="1"/>
      <c r="GCT30" s="1"/>
      <c r="GCU30" s="1"/>
      <c r="GCV30" s="1"/>
      <c r="GCW30" s="1"/>
      <c r="GCX30" s="1"/>
      <c r="GCY30" s="1"/>
      <c r="GCZ30" s="1"/>
      <c r="GDA30" s="1"/>
      <c r="GDB30" s="1"/>
      <c r="GDC30" s="1"/>
      <c r="GDD30" s="1"/>
      <c r="GDE30" s="1"/>
      <c r="GDF30" s="1"/>
      <c r="GDG30" s="1"/>
      <c r="GDH30" s="1"/>
      <c r="GDI30" s="1"/>
      <c r="GDJ30" s="1"/>
      <c r="GDK30" s="1"/>
      <c r="GDL30" s="1"/>
      <c r="GDM30" s="1"/>
      <c r="GDN30" s="1"/>
      <c r="GDO30" s="1"/>
      <c r="GDP30" s="1"/>
      <c r="GDQ30" s="1"/>
      <c r="GDR30" s="1"/>
      <c r="GDS30" s="1"/>
      <c r="GDT30" s="1"/>
      <c r="GDU30" s="1"/>
      <c r="GDV30" s="1"/>
      <c r="GDW30" s="1"/>
      <c r="GDX30" s="1"/>
      <c r="GDY30" s="1"/>
      <c r="GDZ30" s="1"/>
      <c r="GEA30" s="1"/>
      <c r="GEB30" s="1"/>
      <c r="GEC30" s="1"/>
      <c r="GED30" s="1"/>
      <c r="GEE30" s="1"/>
      <c r="GEF30" s="1"/>
      <c r="GEG30" s="1"/>
      <c r="GEH30" s="1"/>
      <c r="GEI30" s="1"/>
      <c r="GEJ30" s="1"/>
      <c r="GEK30" s="1"/>
      <c r="GEL30" s="1"/>
      <c r="GEM30" s="1"/>
      <c r="GEN30" s="1"/>
      <c r="GEO30" s="1"/>
      <c r="GEP30" s="1"/>
      <c r="GEQ30" s="1"/>
      <c r="GER30" s="1"/>
      <c r="GES30" s="1"/>
      <c r="GET30" s="1"/>
      <c r="GEU30" s="1"/>
      <c r="GEV30" s="1"/>
      <c r="GEW30" s="1"/>
      <c r="GEX30" s="1"/>
      <c r="GEY30" s="1"/>
      <c r="GEZ30" s="1"/>
      <c r="GFA30" s="1"/>
      <c r="GFB30" s="1"/>
      <c r="GFC30" s="1"/>
      <c r="GFD30" s="1"/>
      <c r="GFE30" s="1"/>
      <c r="GFF30" s="1"/>
      <c r="GFG30" s="1"/>
      <c r="GFH30" s="1"/>
      <c r="GFI30" s="1"/>
      <c r="GFJ30" s="1"/>
      <c r="GFK30" s="1"/>
      <c r="GFL30" s="1"/>
      <c r="GFM30" s="1"/>
      <c r="GFN30" s="1"/>
      <c r="GFO30" s="1"/>
      <c r="GFP30" s="1"/>
      <c r="GFQ30" s="1"/>
      <c r="GFR30" s="1"/>
      <c r="GFS30" s="1"/>
      <c r="GFT30" s="1"/>
      <c r="GFU30" s="1"/>
      <c r="GFV30" s="1"/>
      <c r="GFW30" s="1"/>
      <c r="GFX30" s="1"/>
      <c r="GFY30" s="1"/>
      <c r="GFZ30" s="1"/>
      <c r="GGA30" s="1"/>
      <c r="GGB30" s="1"/>
      <c r="GGC30" s="1"/>
      <c r="GGD30" s="1"/>
      <c r="GGE30" s="1"/>
      <c r="GGF30" s="1"/>
      <c r="GGG30" s="1"/>
      <c r="GGH30" s="1"/>
      <c r="GGI30" s="1"/>
      <c r="GGJ30" s="1"/>
      <c r="GGK30" s="1"/>
      <c r="GGL30" s="1"/>
      <c r="GGM30" s="1"/>
      <c r="GGN30" s="1"/>
      <c r="GGO30" s="1"/>
      <c r="GGP30" s="1"/>
      <c r="GGQ30" s="1"/>
      <c r="GGR30" s="1"/>
      <c r="GGS30" s="1"/>
      <c r="GGT30" s="1"/>
      <c r="GGU30" s="1"/>
      <c r="GGV30" s="1"/>
      <c r="GGW30" s="1"/>
      <c r="GGX30" s="1"/>
      <c r="GGY30" s="1"/>
      <c r="GGZ30" s="1"/>
      <c r="GHA30" s="1"/>
      <c r="GHB30" s="1"/>
      <c r="GHC30" s="1"/>
      <c r="GHD30" s="1"/>
      <c r="GHE30" s="1"/>
      <c r="GHF30" s="1"/>
      <c r="GHG30" s="1"/>
      <c r="GHH30" s="1"/>
      <c r="GHI30" s="1"/>
      <c r="GHJ30" s="1"/>
      <c r="GHK30" s="1"/>
      <c r="GHL30" s="1"/>
      <c r="GHM30" s="1"/>
      <c r="GHN30" s="1"/>
      <c r="GHO30" s="1"/>
      <c r="GHP30" s="1"/>
      <c r="GHQ30" s="1"/>
      <c r="GHR30" s="1"/>
      <c r="GHS30" s="1"/>
      <c r="GHT30" s="1"/>
      <c r="GHU30" s="1"/>
      <c r="GHV30" s="1"/>
      <c r="GHW30" s="1"/>
      <c r="GHX30" s="1"/>
      <c r="GHY30" s="1"/>
      <c r="GHZ30" s="1"/>
      <c r="GIA30" s="1"/>
      <c r="GIB30" s="1"/>
      <c r="GIC30" s="1"/>
      <c r="GID30" s="1"/>
      <c r="GIE30" s="1"/>
      <c r="GIF30" s="1"/>
      <c r="GIG30" s="1"/>
      <c r="GIH30" s="1"/>
      <c r="GII30" s="1"/>
      <c r="GIJ30" s="1"/>
      <c r="GIK30" s="1"/>
      <c r="GIL30" s="1"/>
      <c r="GIM30" s="1"/>
      <c r="GIN30" s="1"/>
      <c r="GIO30" s="1"/>
      <c r="GIP30" s="1"/>
      <c r="GIQ30" s="1"/>
      <c r="GIR30" s="1"/>
      <c r="GIS30" s="1"/>
      <c r="GIT30" s="1"/>
      <c r="GIU30" s="1"/>
      <c r="GIV30" s="1"/>
      <c r="GIW30" s="1"/>
      <c r="GIX30" s="1"/>
      <c r="GIY30" s="1"/>
      <c r="GIZ30" s="1"/>
      <c r="GJA30" s="1"/>
      <c r="GJB30" s="1"/>
      <c r="GJC30" s="1"/>
      <c r="GJD30" s="1"/>
      <c r="GJE30" s="1"/>
      <c r="GJF30" s="1"/>
      <c r="GJG30" s="1"/>
      <c r="GJH30" s="1"/>
      <c r="GJI30" s="1"/>
      <c r="GJJ30" s="1"/>
      <c r="GJK30" s="1"/>
      <c r="GJL30" s="1"/>
      <c r="GJM30" s="1"/>
      <c r="GJN30" s="1"/>
      <c r="GJO30" s="1"/>
      <c r="GJP30" s="1"/>
      <c r="GJQ30" s="1"/>
      <c r="GJR30" s="1"/>
      <c r="GJS30" s="1"/>
      <c r="GJT30" s="1"/>
      <c r="GJU30" s="1"/>
      <c r="GJV30" s="1"/>
      <c r="GJW30" s="1"/>
      <c r="GJX30" s="1"/>
      <c r="GJY30" s="1"/>
      <c r="GJZ30" s="1"/>
      <c r="GKA30" s="1"/>
      <c r="GKB30" s="1"/>
      <c r="GKC30" s="1"/>
      <c r="GKD30" s="1"/>
      <c r="GKE30" s="1"/>
      <c r="GKF30" s="1"/>
      <c r="GKG30" s="1"/>
      <c r="GKH30" s="1"/>
      <c r="GKI30" s="1"/>
      <c r="GKJ30" s="1"/>
      <c r="GKK30" s="1"/>
      <c r="GKL30" s="1"/>
      <c r="GKM30" s="1"/>
      <c r="GKN30" s="1"/>
      <c r="GKO30" s="1"/>
      <c r="GKP30" s="1"/>
      <c r="GKQ30" s="1"/>
      <c r="GKR30" s="1"/>
      <c r="GKS30" s="1"/>
      <c r="GKT30" s="1"/>
      <c r="GKU30" s="1"/>
      <c r="GKV30" s="1"/>
      <c r="GKW30" s="1"/>
      <c r="GKX30" s="1"/>
      <c r="GKY30" s="1"/>
      <c r="GKZ30" s="1"/>
      <c r="GLA30" s="1"/>
      <c r="GLB30" s="1"/>
      <c r="GLC30" s="1"/>
      <c r="GLD30" s="1"/>
      <c r="GLE30" s="1"/>
      <c r="GLF30" s="1"/>
      <c r="GLG30" s="1"/>
      <c r="GLH30" s="1"/>
      <c r="GLI30" s="1"/>
      <c r="GLJ30" s="1"/>
      <c r="GLK30" s="1"/>
      <c r="GLL30" s="1"/>
      <c r="GLM30" s="1"/>
      <c r="GLN30" s="1"/>
      <c r="GLO30" s="1"/>
      <c r="GLP30" s="1"/>
      <c r="GLQ30" s="1"/>
      <c r="GLR30" s="1"/>
      <c r="GLS30" s="1"/>
      <c r="GLT30" s="1"/>
      <c r="GLU30" s="1"/>
      <c r="GLV30" s="1"/>
      <c r="GLW30" s="1"/>
      <c r="GLX30" s="1"/>
      <c r="GLY30" s="1"/>
      <c r="GLZ30" s="1"/>
      <c r="GMA30" s="1"/>
      <c r="GMB30" s="1"/>
      <c r="GMC30" s="1"/>
      <c r="GMD30" s="1"/>
      <c r="GME30" s="1"/>
      <c r="GMF30" s="1"/>
      <c r="GMG30" s="1"/>
      <c r="GMH30" s="1"/>
      <c r="GMI30" s="1"/>
      <c r="GMJ30" s="1"/>
      <c r="GMK30" s="1"/>
      <c r="GML30" s="1"/>
      <c r="GMM30" s="1"/>
      <c r="GMN30" s="1"/>
      <c r="GMO30" s="1"/>
      <c r="GMP30" s="1"/>
      <c r="GMQ30" s="1"/>
      <c r="GMR30" s="1"/>
      <c r="GMS30" s="1"/>
      <c r="GMT30" s="1"/>
      <c r="GMU30" s="1"/>
      <c r="GMV30" s="1"/>
      <c r="GMW30" s="1"/>
      <c r="GMX30" s="1"/>
      <c r="GMY30" s="1"/>
      <c r="GMZ30" s="1"/>
      <c r="GNA30" s="1"/>
      <c r="GNB30" s="1"/>
      <c r="GNC30" s="1"/>
      <c r="GND30" s="1"/>
      <c r="GNE30" s="1"/>
      <c r="GNF30" s="1"/>
      <c r="GNG30" s="1"/>
      <c r="GNH30" s="1"/>
      <c r="GNI30" s="1"/>
      <c r="GNJ30" s="1"/>
      <c r="GNK30" s="1"/>
      <c r="GNL30" s="1"/>
      <c r="GNM30" s="1"/>
      <c r="GNN30" s="1"/>
      <c r="GNO30" s="1"/>
      <c r="GNP30" s="1"/>
      <c r="GNQ30" s="1"/>
      <c r="GNR30" s="1"/>
      <c r="GNS30" s="1"/>
      <c r="GNT30" s="1"/>
      <c r="GNU30" s="1"/>
      <c r="GNV30" s="1"/>
      <c r="GNW30" s="1"/>
      <c r="GNX30" s="1"/>
      <c r="GNY30" s="1"/>
      <c r="GNZ30" s="1"/>
      <c r="GOA30" s="1"/>
      <c r="GOB30" s="1"/>
      <c r="GOC30" s="1"/>
      <c r="GOD30" s="1"/>
      <c r="GOE30" s="1"/>
      <c r="GOF30" s="1"/>
      <c r="GOG30" s="1"/>
      <c r="GOH30" s="1"/>
      <c r="GOI30" s="1"/>
      <c r="GOJ30" s="1"/>
      <c r="GOK30" s="1"/>
      <c r="GOL30" s="1"/>
      <c r="GOM30" s="1"/>
      <c r="GON30" s="1"/>
      <c r="GOO30" s="1"/>
      <c r="GOP30" s="1"/>
      <c r="GOQ30" s="1"/>
      <c r="GOR30" s="1"/>
      <c r="GOS30" s="1"/>
      <c r="GOT30" s="1"/>
      <c r="GOU30" s="1"/>
      <c r="GOV30" s="1"/>
      <c r="GOW30" s="1"/>
      <c r="GOX30" s="1"/>
      <c r="GOY30" s="1"/>
      <c r="GOZ30" s="1"/>
      <c r="GPA30" s="1"/>
      <c r="GPB30" s="1"/>
      <c r="GPC30" s="1"/>
      <c r="GPD30" s="1"/>
      <c r="GPE30" s="1"/>
      <c r="GPF30" s="1"/>
      <c r="GPG30" s="1"/>
      <c r="GPH30" s="1"/>
      <c r="GPI30" s="1"/>
      <c r="GPJ30" s="1"/>
      <c r="GPK30" s="1"/>
      <c r="GPL30" s="1"/>
      <c r="GPM30" s="1"/>
      <c r="GPN30" s="1"/>
      <c r="GPO30" s="1"/>
      <c r="GPP30" s="1"/>
      <c r="GPQ30" s="1"/>
      <c r="GPR30" s="1"/>
      <c r="GPS30" s="1"/>
      <c r="GPT30" s="1"/>
      <c r="GPU30" s="1"/>
      <c r="GPV30" s="1"/>
      <c r="GPW30" s="1"/>
      <c r="GPX30" s="1"/>
      <c r="GPY30" s="1"/>
      <c r="GPZ30" s="1"/>
      <c r="GQA30" s="1"/>
      <c r="GQB30" s="1"/>
      <c r="GQC30" s="1"/>
      <c r="GQD30" s="1"/>
      <c r="GQE30" s="1"/>
      <c r="GQF30" s="1"/>
      <c r="GQG30" s="1"/>
      <c r="GQH30" s="1"/>
      <c r="GQI30" s="1"/>
      <c r="GQJ30" s="1"/>
      <c r="GQK30" s="1"/>
      <c r="GQL30" s="1"/>
      <c r="GQM30" s="1"/>
      <c r="GQN30" s="1"/>
      <c r="GQO30" s="1"/>
      <c r="GQP30" s="1"/>
      <c r="GQQ30" s="1"/>
      <c r="GQR30" s="1"/>
      <c r="GQS30" s="1"/>
      <c r="GQT30" s="1"/>
      <c r="GQU30" s="1"/>
      <c r="GQV30" s="1"/>
      <c r="GQW30" s="1"/>
      <c r="GQX30" s="1"/>
      <c r="GQY30" s="1"/>
      <c r="GQZ30" s="1"/>
      <c r="GRA30" s="1"/>
      <c r="GRB30" s="1"/>
      <c r="GRC30" s="1"/>
      <c r="GRD30" s="1"/>
      <c r="GRE30" s="1"/>
      <c r="GRF30" s="1"/>
      <c r="GRG30" s="1"/>
      <c r="GRH30" s="1"/>
      <c r="GRI30" s="1"/>
      <c r="GRJ30" s="1"/>
      <c r="GRK30" s="1"/>
      <c r="GRL30" s="1"/>
      <c r="GRM30" s="1"/>
      <c r="GRN30" s="1"/>
      <c r="GRO30" s="1"/>
      <c r="GRP30" s="1"/>
      <c r="GRQ30" s="1"/>
      <c r="GRR30" s="1"/>
      <c r="GRS30" s="1"/>
      <c r="GRT30" s="1"/>
      <c r="GRU30" s="1"/>
      <c r="GRV30" s="1"/>
      <c r="GRW30" s="1"/>
      <c r="GRX30" s="1"/>
      <c r="GRY30" s="1"/>
      <c r="GRZ30" s="1"/>
      <c r="GSA30" s="1"/>
      <c r="GSB30" s="1"/>
      <c r="GSC30" s="1"/>
      <c r="GSD30" s="1"/>
      <c r="GSE30" s="1"/>
      <c r="GSF30" s="1"/>
      <c r="GSG30" s="1"/>
      <c r="GSH30" s="1"/>
      <c r="GSI30" s="1"/>
      <c r="GSJ30" s="1"/>
      <c r="GSK30" s="1"/>
      <c r="GSL30" s="1"/>
      <c r="GSM30" s="1"/>
      <c r="GSN30" s="1"/>
      <c r="GSO30" s="1"/>
      <c r="GSP30" s="1"/>
      <c r="GSQ30" s="1"/>
      <c r="GSR30" s="1"/>
      <c r="GSS30" s="1"/>
      <c r="GST30" s="1"/>
      <c r="GSU30" s="1"/>
      <c r="GSV30" s="1"/>
      <c r="GSW30" s="1"/>
      <c r="GSX30" s="1"/>
      <c r="GSY30" s="1"/>
      <c r="GSZ30" s="1"/>
      <c r="GTA30" s="1"/>
      <c r="GTB30" s="1"/>
      <c r="GTC30" s="1"/>
      <c r="GTD30" s="1"/>
      <c r="GTE30" s="1"/>
      <c r="GTF30" s="1"/>
      <c r="GTG30" s="1"/>
      <c r="GTH30" s="1"/>
      <c r="GTI30" s="1"/>
      <c r="GTJ30" s="1"/>
      <c r="GTK30" s="1"/>
      <c r="GTL30" s="1"/>
      <c r="GTM30" s="1"/>
      <c r="GTN30" s="1"/>
      <c r="GTO30" s="1"/>
      <c r="GTP30" s="1"/>
      <c r="GTQ30" s="1"/>
      <c r="GTR30" s="1"/>
      <c r="GTS30" s="1"/>
      <c r="GTT30" s="1"/>
      <c r="GTU30" s="1"/>
      <c r="GTV30" s="1"/>
      <c r="GTW30" s="1"/>
      <c r="GTX30" s="1"/>
      <c r="GTY30" s="1"/>
      <c r="GTZ30" s="1"/>
      <c r="GUA30" s="1"/>
      <c r="GUB30" s="1"/>
      <c r="GUC30" s="1"/>
      <c r="GUD30" s="1"/>
      <c r="GUE30" s="1"/>
      <c r="GUF30" s="1"/>
      <c r="GUG30" s="1"/>
      <c r="GUH30" s="1"/>
      <c r="GUI30" s="1"/>
      <c r="GUJ30" s="1"/>
      <c r="GUK30" s="1"/>
      <c r="GUL30" s="1"/>
      <c r="GUM30" s="1"/>
      <c r="GUN30" s="1"/>
      <c r="GUO30" s="1"/>
      <c r="GUP30" s="1"/>
      <c r="GUQ30" s="1"/>
      <c r="GUR30" s="1"/>
      <c r="GUS30" s="1"/>
      <c r="GUT30" s="1"/>
      <c r="GUU30" s="1"/>
      <c r="GUV30" s="1"/>
      <c r="GUW30" s="1"/>
      <c r="GUX30" s="1"/>
      <c r="GUY30" s="1"/>
      <c r="GUZ30" s="1"/>
      <c r="GVA30" s="1"/>
      <c r="GVB30" s="1"/>
      <c r="GVC30" s="1"/>
      <c r="GVD30" s="1"/>
      <c r="GVE30" s="1"/>
      <c r="GVF30" s="1"/>
      <c r="GVG30" s="1"/>
      <c r="GVH30" s="1"/>
      <c r="GVI30" s="1"/>
      <c r="GVJ30" s="1"/>
      <c r="GVK30" s="1"/>
      <c r="GVL30" s="1"/>
      <c r="GVM30" s="1"/>
      <c r="GVN30" s="1"/>
      <c r="GVO30" s="1"/>
      <c r="GVP30" s="1"/>
      <c r="GVQ30" s="1"/>
      <c r="GVR30" s="1"/>
      <c r="GVS30" s="1"/>
      <c r="GVT30" s="1"/>
      <c r="GVU30" s="1"/>
      <c r="GVV30" s="1"/>
      <c r="GVW30" s="1"/>
      <c r="GVX30" s="1"/>
      <c r="GVY30" s="1"/>
      <c r="GVZ30" s="1"/>
      <c r="GWA30" s="1"/>
      <c r="GWB30" s="1"/>
      <c r="GWC30" s="1"/>
      <c r="GWD30" s="1"/>
      <c r="GWE30" s="1"/>
      <c r="GWF30" s="1"/>
      <c r="GWG30" s="1"/>
      <c r="GWH30" s="1"/>
      <c r="GWI30" s="1"/>
      <c r="GWJ30" s="1"/>
      <c r="GWK30" s="1"/>
      <c r="GWL30" s="1"/>
      <c r="GWM30" s="1"/>
      <c r="GWN30" s="1"/>
      <c r="GWO30" s="1"/>
      <c r="GWP30" s="1"/>
      <c r="GWQ30" s="1"/>
      <c r="GWR30" s="1"/>
      <c r="GWS30" s="1"/>
      <c r="GWT30" s="1"/>
      <c r="GWU30" s="1"/>
      <c r="GWV30" s="1"/>
      <c r="GWW30" s="1"/>
      <c r="GWX30" s="1"/>
      <c r="GWY30" s="1"/>
      <c r="GWZ30" s="1"/>
      <c r="GXA30" s="1"/>
      <c r="GXB30" s="1"/>
      <c r="GXC30" s="1"/>
      <c r="GXD30" s="1"/>
      <c r="GXE30" s="1"/>
      <c r="GXF30" s="1"/>
      <c r="GXG30" s="1"/>
      <c r="GXH30" s="1"/>
      <c r="GXI30" s="1"/>
      <c r="GXJ30" s="1"/>
      <c r="GXK30" s="1"/>
      <c r="GXL30" s="1"/>
      <c r="GXM30" s="1"/>
      <c r="GXN30" s="1"/>
      <c r="GXO30" s="1"/>
      <c r="GXP30" s="1"/>
      <c r="GXQ30" s="1"/>
      <c r="GXR30" s="1"/>
      <c r="GXS30" s="1"/>
      <c r="GXT30" s="1"/>
      <c r="GXU30" s="1"/>
      <c r="GXV30" s="1"/>
      <c r="GXW30" s="1"/>
      <c r="GXX30" s="1"/>
      <c r="GXY30" s="1"/>
      <c r="GXZ30" s="1"/>
      <c r="GYA30" s="1"/>
      <c r="GYB30" s="1"/>
      <c r="GYC30" s="1"/>
      <c r="GYD30" s="1"/>
      <c r="GYE30" s="1"/>
      <c r="GYF30" s="1"/>
      <c r="GYG30" s="1"/>
      <c r="GYH30" s="1"/>
      <c r="GYI30" s="1"/>
      <c r="GYJ30" s="1"/>
      <c r="GYK30" s="1"/>
      <c r="GYL30" s="1"/>
      <c r="GYM30" s="1"/>
      <c r="GYN30" s="1"/>
      <c r="GYO30" s="1"/>
      <c r="GYP30" s="1"/>
      <c r="GYQ30" s="1"/>
      <c r="GYR30" s="1"/>
      <c r="GYS30" s="1"/>
      <c r="GYT30" s="1"/>
      <c r="GYU30" s="1"/>
      <c r="GYV30" s="1"/>
      <c r="GYW30" s="1"/>
      <c r="GYX30" s="1"/>
      <c r="GYY30" s="1"/>
      <c r="GYZ30" s="1"/>
      <c r="GZA30" s="1"/>
      <c r="GZB30" s="1"/>
      <c r="GZC30" s="1"/>
      <c r="GZD30" s="1"/>
      <c r="GZE30" s="1"/>
      <c r="GZF30" s="1"/>
      <c r="GZG30" s="1"/>
      <c r="GZH30" s="1"/>
      <c r="GZI30" s="1"/>
      <c r="GZJ30" s="1"/>
      <c r="GZK30" s="1"/>
      <c r="GZL30" s="1"/>
      <c r="GZM30" s="1"/>
      <c r="GZN30" s="1"/>
      <c r="GZO30" s="1"/>
      <c r="GZP30" s="1"/>
      <c r="GZQ30" s="1"/>
      <c r="GZR30" s="1"/>
      <c r="GZS30" s="1"/>
      <c r="GZT30" s="1"/>
      <c r="GZU30" s="1"/>
      <c r="GZV30" s="1"/>
      <c r="GZW30" s="1"/>
      <c r="GZX30" s="1"/>
      <c r="GZY30" s="1"/>
      <c r="GZZ30" s="1"/>
      <c r="HAA30" s="1"/>
      <c r="HAB30" s="1"/>
      <c r="HAC30" s="1"/>
      <c r="HAD30" s="1"/>
      <c r="HAE30" s="1"/>
      <c r="HAF30" s="1"/>
      <c r="HAG30" s="1"/>
      <c r="HAH30" s="1"/>
      <c r="HAI30" s="1"/>
      <c r="HAJ30" s="1"/>
      <c r="HAK30" s="1"/>
      <c r="HAL30" s="1"/>
      <c r="HAM30" s="1"/>
      <c r="HAN30" s="1"/>
      <c r="HAO30" s="1"/>
      <c r="HAP30" s="1"/>
      <c r="HAQ30" s="1"/>
      <c r="HAR30" s="1"/>
      <c r="HAS30" s="1"/>
      <c r="HAT30" s="1"/>
      <c r="HAU30" s="1"/>
      <c r="HAV30" s="1"/>
      <c r="HAW30" s="1"/>
      <c r="HAX30" s="1"/>
      <c r="HAY30" s="1"/>
      <c r="HAZ30" s="1"/>
      <c r="HBA30" s="1"/>
      <c r="HBB30" s="1"/>
      <c r="HBC30" s="1"/>
      <c r="HBD30" s="1"/>
      <c r="HBE30" s="1"/>
      <c r="HBF30" s="1"/>
      <c r="HBG30" s="1"/>
      <c r="HBH30" s="1"/>
      <c r="HBI30" s="1"/>
      <c r="HBJ30" s="1"/>
      <c r="HBK30" s="1"/>
      <c r="HBL30" s="1"/>
      <c r="HBM30" s="1"/>
      <c r="HBN30" s="1"/>
      <c r="HBO30" s="1"/>
      <c r="HBP30" s="1"/>
      <c r="HBQ30" s="1"/>
      <c r="HBR30" s="1"/>
      <c r="HBS30" s="1"/>
      <c r="HBT30" s="1"/>
      <c r="HBU30" s="1"/>
      <c r="HBV30" s="1"/>
      <c r="HBW30" s="1"/>
      <c r="HBX30" s="1"/>
      <c r="HBY30" s="1"/>
      <c r="HBZ30" s="1"/>
      <c r="HCA30" s="1"/>
      <c r="HCB30" s="1"/>
      <c r="HCC30" s="1"/>
      <c r="HCD30" s="1"/>
      <c r="HCE30" s="1"/>
      <c r="HCF30" s="1"/>
      <c r="HCG30" s="1"/>
      <c r="HCH30" s="1"/>
      <c r="HCI30" s="1"/>
      <c r="HCJ30" s="1"/>
      <c r="HCK30" s="1"/>
      <c r="HCL30" s="1"/>
      <c r="HCM30" s="1"/>
      <c r="HCN30" s="1"/>
      <c r="HCO30" s="1"/>
      <c r="HCP30" s="1"/>
      <c r="HCQ30" s="1"/>
      <c r="HCR30" s="1"/>
      <c r="HCS30" s="1"/>
      <c r="HCT30" s="1"/>
      <c r="HCU30" s="1"/>
      <c r="HCV30" s="1"/>
      <c r="HCW30" s="1"/>
      <c r="HCX30" s="1"/>
      <c r="HCY30" s="1"/>
      <c r="HCZ30" s="1"/>
      <c r="HDA30" s="1"/>
      <c r="HDB30" s="1"/>
      <c r="HDC30" s="1"/>
      <c r="HDD30" s="1"/>
      <c r="HDE30" s="1"/>
      <c r="HDF30" s="1"/>
      <c r="HDG30" s="1"/>
      <c r="HDH30" s="1"/>
      <c r="HDI30" s="1"/>
      <c r="HDJ30" s="1"/>
      <c r="HDK30" s="1"/>
      <c r="HDL30" s="1"/>
      <c r="HDM30" s="1"/>
      <c r="HDN30" s="1"/>
      <c r="HDO30" s="1"/>
      <c r="HDP30" s="1"/>
      <c r="HDQ30" s="1"/>
      <c r="HDR30" s="1"/>
      <c r="HDS30" s="1"/>
      <c r="HDT30" s="1"/>
      <c r="HDU30" s="1"/>
      <c r="HDV30" s="1"/>
      <c r="HDW30" s="1"/>
      <c r="HDX30" s="1"/>
      <c r="HDY30" s="1"/>
      <c r="HDZ30" s="1"/>
      <c r="HEA30" s="1"/>
      <c r="HEB30" s="1"/>
      <c r="HEC30" s="1"/>
      <c r="HED30" s="1"/>
      <c r="HEE30" s="1"/>
      <c r="HEF30" s="1"/>
      <c r="HEG30" s="1"/>
      <c r="HEH30" s="1"/>
      <c r="HEI30" s="1"/>
      <c r="HEJ30" s="1"/>
      <c r="HEK30" s="1"/>
      <c r="HEL30" s="1"/>
      <c r="HEM30" s="1"/>
      <c r="HEN30" s="1"/>
      <c r="HEO30" s="1"/>
      <c r="HEP30" s="1"/>
      <c r="HEQ30" s="1"/>
      <c r="HER30" s="1"/>
      <c r="HES30" s="1"/>
      <c r="HET30" s="1"/>
      <c r="HEU30" s="1"/>
      <c r="HEV30" s="1"/>
      <c r="HEW30" s="1"/>
      <c r="HEX30" s="1"/>
      <c r="HEY30" s="1"/>
      <c r="HEZ30" s="1"/>
      <c r="HFA30" s="1"/>
      <c r="HFB30" s="1"/>
      <c r="HFC30" s="1"/>
      <c r="HFD30" s="1"/>
      <c r="HFE30" s="1"/>
      <c r="HFF30" s="1"/>
      <c r="HFG30" s="1"/>
      <c r="HFH30" s="1"/>
      <c r="HFI30" s="1"/>
      <c r="HFJ30" s="1"/>
      <c r="HFK30" s="1"/>
      <c r="HFL30" s="1"/>
      <c r="HFM30" s="1"/>
      <c r="HFN30" s="1"/>
      <c r="HFO30" s="1"/>
      <c r="HFP30" s="1"/>
      <c r="HFQ30" s="1"/>
      <c r="HFR30" s="1"/>
      <c r="HFS30" s="1"/>
      <c r="HFT30" s="1"/>
      <c r="HFU30" s="1"/>
      <c r="HFV30" s="1"/>
      <c r="HFW30" s="1"/>
      <c r="HFX30" s="1"/>
      <c r="HFY30" s="1"/>
      <c r="HFZ30" s="1"/>
      <c r="HGA30" s="1"/>
      <c r="HGB30" s="1"/>
      <c r="HGC30" s="1"/>
      <c r="HGD30" s="1"/>
      <c r="HGE30" s="1"/>
      <c r="HGF30" s="1"/>
      <c r="HGG30" s="1"/>
      <c r="HGH30" s="1"/>
      <c r="HGI30" s="1"/>
      <c r="HGJ30" s="1"/>
      <c r="HGK30" s="1"/>
      <c r="HGL30" s="1"/>
      <c r="HGM30" s="1"/>
      <c r="HGN30" s="1"/>
      <c r="HGO30" s="1"/>
      <c r="HGP30" s="1"/>
      <c r="HGQ30" s="1"/>
      <c r="HGR30" s="1"/>
      <c r="HGS30" s="1"/>
      <c r="HGT30" s="1"/>
      <c r="HGU30" s="1"/>
      <c r="HGV30" s="1"/>
      <c r="HGW30" s="1"/>
      <c r="HGX30" s="1"/>
      <c r="HGY30" s="1"/>
      <c r="HGZ30" s="1"/>
      <c r="HHA30" s="1"/>
      <c r="HHB30" s="1"/>
      <c r="HHC30" s="1"/>
      <c r="HHD30" s="1"/>
      <c r="HHE30" s="1"/>
      <c r="HHF30" s="1"/>
      <c r="HHG30" s="1"/>
      <c r="HHH30" s="1"/>
      <c r="HHI30" s="1"/>
      <c r="HHJ30" s="1"/>
      <c r="HHK30" s="1"/>
      <c r="HHL30" s="1"/>
      <c r="HHM30" s="1"/>
      <c r="HHN30" s="1"/>
      <c r="HHO30" s="1"/>
      <c r="HHP30" s="1"/>
      <c r="HHQ30" s="1"/>
      <c r="HHR30" s="1"/>
      <c r="HHS30" s="1"/>
      <c r="HHT30" s="1"/>
      <c r="HHU30" s="1"/>
      <c r="HHV30" s="1"/>
      <c r="HHW30" s="1"/>
      <c r="HHX30" s="1"/>
      <c r="HHY30" s="1"/>
      <c r="HHZ30" s="1"/>
      <c r="HIA30" s="1"/>
      <c r="HIB30" s="1"/>
      <c r="HIC30" s="1"/>
      <c r="HID30" s="1"/>
      <c r="HIE30" s="1"/>
      <c r="HIF30" s="1"/>
      <c r="HIG30" s="1"/>
      <c r="HIH30" s="1"/>
      <c r="HII30" s="1"/>
      <c r="HIJ30" s="1"/>
      <c r="HIK30" s="1"/>
      <c r="HIL30" s="1"/>
      <c r="HIM30" s="1"/>
      <c r="HIN30" s="1"/>
      <c r="HIO30" s="1"/>
      <c r="HIP30" s="1"/>
      <c r="HIQ30" s="1"/>
      <c r="HIR30" s="1"/>
      <c r="HIS30" s="1"/>
      <c r="HIT30" s="1"/>
      <c r="HIU30" s="1"/>
      <c r="HIV30" s="1"/>
      <c r="HIW30" s="1"/>
      <c r="HIX30" s="1"/>
      <c r="HIY30" s="1"/>
      <c r="HIZ30" s="1"/>
      <c r="HJA30" s="1"/>
      <c r="HJB30" s="1"/>
      <c r="HJC30" s="1"/>
      <c r="HJD30" s="1"/>
      <c r="HJE30" s="1"/>
      <c r="HJF30" s="1"/>
      <c r="HJG30" s="1"/>
      <c r="HJH30" s="1"/>
      <c r="HJI30" s="1"/>
      <c r="HJJ30" s="1"/>
      <c r="HJK30" s="1"/>
      <c r="HJL30" s="1"/>
      <c r="HJM30" s="1"/>
      <c r="HJN30" s="1"/>
      <c r="HJO30" s="1"/>
      <c r="HJP30" s="1"/>
      <c r="HJQ30" s="1"/>
      <c r="HJR30" s="1"/>
      <c r="HJS30" s="1"/>
      <c r="HJT30" s="1"/>
      <c r="HJU30" s="1"/>
      <c r="HJV30" s="1"/>
      <c r="HJW30" s="1"/>
      <c r="HJX30" s="1"/>
      <c r="HJY30" s="1"/>
      <c r="HJZ30" s="1"/>
      <c r="HKA30" s="1"/>
      <c r="HKB30" s="1"/>
      <c r="HKC30" s="1"/>
      <c r="HKD30" s="1"/>
      <c r="HKE30" s="1"/>
      <c r="HKF30" s="1"/>
      <c r="HKG30" s="1"/>
      <c r="HKH30" s="1"/>
      <c r="HKI30" s="1"/>
      <c r="HKJ30" s="1"/>
      <c r="HKK30" s="1"/>
      <c r="HKL30" s="1"/>
      <c r="HKM30" s="1"/>
      <c r="HKN30" s="1"/>
      <c r="HKO30" s="1"/>
      <c r="HKP30" s="1"/>
      <c r="HKQ30" s="1"/>
      <c r="HKR30" s="1"/>
      <c r="HKS30" s="1"/>
      <c r="HKT30" s="1"/>
      <c r="HKU30" s="1"/>
      <c r="HKV30" s="1"/>
      <c r="HKW30" s="1"/>
      <c r="HKX30" s="1"/>
      <c r="HKY30" s="1"/>
      <c r="HKZ30" s="1"/>
      <c r="HLA30" s="1"/>
      <c r="HLB30" s="1"/>
      <c r="HLC30" s="1"/>
      <c r="HLD30" s="1"/>
      <c r="HLE30" s="1"/>
      <c r="HLF30" s="1"/>
      <c r="HLG30" s="1"/>
      <c r="HLH30" s="1"/>
      <c r="HLI30" s="1"/>
      <c r="HLJ30" s="1"/>
      <c r="HLK30" s="1"/>
      <c r="HLL30" s="1"/>
      <c r="HLM30" s="1"/>
      <c r="HLN30" s="1"/>
      <c r="HLO30" s="1"/>
      <c r="HLP30" s="1"/>
      <c r="HLQ30" s="1"/>
      <c r="HLR30" s="1"/>
      <c r="HLS30" s="1"/>
      <c r="HLT30" s="1"/>
      <c r="HLU30" s="1"/>
      <c r="HLV30" s="1"/>
      <c r="HLW30" s="1"/>
      <c r="HLX30" s="1"/>
      <c r="HLY30" s="1"/>
      <c r="HLZ30" s="1"/>
      <c r="HMA30" s="1"/>
      <c r="HMB30" s="1"/>
      <c r="HMC30" s="1"/>
      <c r="HMD30" s="1"/>
      <c r="HME30" s="1"/>
      <c r="HMF30" s="1"/>
      <c r="HMG30" s="1"/>
      <c r="HMH30" s="1"/>
      <c r="HMI30" s="1"/>
      <c r="HMJ30" s="1"/>
      <c r="HMK30" s="1"/>
      <c r="HML30" s="1"/>
      <c r="HMM30" s="1"/>
      <c r="HMN30" s="1"/>
      <c r="HMO30" s="1"/>
      <c r="HMP30" s="1"/>
      <c r="HMQ30" s="1"/>
      <c r="HMR30" s="1"/>
      <c r="HMS30" s="1"/>
      <c r="HMT30" s="1"/>
      <c r="HMU30" s="1"/>
      <c r="HMV30" s="1"/>
      <c r="HMW30" s="1"/>
      <c r="HMX30" s="1"/>
      <c r="HMY30" s="1"/>
      <c r="HMZ30" s="1"/>
      <c r="HNA30" s="1"/>
      <c r="HNB30" s="1"/>
      <c r="HNC30" s="1"/>
      <c r="HND30" s="1"/>
      <c r="HNE30" s="1"/>
      <c r="HNF30" s="1"/>
      <c r="HNG30" s="1"/>
      <c r="HNH30" s="1"/>
      <c r="HNI30" s="1"/>
      <c r="HNJ30" s="1"/>
      <c r="HNK30" s="1"/>
      <c r="HNL30" s="1"/>
      <c r="HNM30" s="1"/>
      <c r="HNN30" s="1"/>
      <c r="HNO30" s="1"/>
      <c r="HNP30" s="1"/>
      <c r="HNQ30" s="1"/>
      <c r="HNR30" s="1"/>
      <c r="HNS30" s="1"/>
      <c r="HNT30" s="1"/>
      <c r="HNU30" s="1"/>
      <c r="HNV30" s="1"/>
      <c r="HNW30" s="1"/>
      <c r="HNX30" s="1"/>
      <c r="HNY30" s="1"/>
      <c r="HNZ30" s="1"/>
      <c r="HOA30" s="1"/>
      <c r="HOB30" s="1"/>
      <c r="HOC30" s="1"/>
      <c r="HOD30" s="1"/>
      <c r="HOE30" s="1"/>
      <c r="HOF30" s="1"/>
      <c r="HOG30" s="1"/>
      <c r="HOH30" s="1"/>
      <c r="HOI30" s="1"/>
      <c r="HOJ30" s="1"/>
      <c r="HOK30" s="1"/>
      <c r="HOL30" s="1"/>
      <c r="HOM30" s="1"/>
      <c r="HON30" s="1"/>
      <c r="HOO30" s="1"/>
      <c r="HOP30" s="1"/>
      <c r="HOQ30" s="1"/>
      <c r="HOR30" s="1"/>
      <c r="HOS30" s="1"/>
      <c r="HOT30" s="1"/>
      <c r="HOU30" s="1"/>
      <c r="HOV30" s="1"/>
      <c r="HOW30" s="1"/>
      <c r="HOX30" s="1"/>
      <c r="HOY30" s="1"/>
      <c r="HOZ30" s="1"/>
      <c r="HPA30" s="1"/>
      <c r="HPB30" s="1"/>
      <c r="HPC30" s="1"/>
      <c r="HPD30" s="1"/>
      <c r="HPE30" s="1"/>
      <c r="HPF30" s="1"/>
      <c r="HPG30" s="1"/>
      <c r="HPH30" s="1"/>
      <c r="HPI30" s="1"/>
      <c r="HPJ30" s="1"/>
      <c r="HPK30" s="1"/>
      <c r="HPL30" s="1"/>
      <c r="HPM30" s="1"/>
      <c r="HPN30" s="1"/>
      <c r="HPO30" s="1"/>
      <c r="HPP30" s="1"/>
      <c r="HPQ30" s="1"/>
      <c r="HPR30" s="1"/>
      <c r="HPS30" s="1"/>
      <c r="HPT30" s="1"/>
      <c r="HPU30" s="1"/>
      <c r="HPV30" s="1"/>
      <c r="HPW30" s="1"/>
      <c r="HPX30" s="1"/>
      <c r="HPY30" s="1"/>
      <c r="HPZ30" s="1"/>
      <c r="HQA30" s="1"/>
      <c r="HQB30" s="1"/>
      <c r="HQC30" s="1"/>
      <c r="HQD30" s="1"/>
      <c r="HQE30" s="1"/>
      <c r="HQF30" s="1"/>
      <c r="HQG30" s="1"/>
      <c r="HQH30" s="1"/>
      <c r="HQI30" s="1"/>
      <c r="HQJ30" s="1"/>
      <c r="HQK30" s="1"/>
      <c r="HQL30" s="1"/>
      <c r="HQM30" s="1"/>
      <c r="HQN30" s="1"/>
      <c r="HQO30" s="1"/>
      <c r="HQP30" s="1"/>
      <c r="HQQ30" s="1"/>
      <c r="HQR30" s="1"/>
      <c r="HQS30" s="1"/>
      <c r="HQT30" s="1"/>
      <c r="HQU30" s="1"/>
      <c r="HQV30" s="1"/>
      <c r="HQW30" s="1"/>
      <c r="HQX30" s="1"/>
      <c r="HQY30" s="1"/>
      <c r="HQZ30" s="1"/>
      <c r="HRA30" s="1"/>
      <c r="HRB30" s="1"/>
      <c r="HRC30" s="1"/>
      <c r="HRD30" s="1"/>
      <c r="HRE30" s="1"/>
      <c r="HRF30" s="1"/>
      <c r="HRG30" s="1"/>
      <c r="HRH30" s="1"/>
      <c r="HRI30" s="1"/>
      <c r="HRJ30" s="1"/>
      <c r="HRK30" s="1"/>
      <c r="HRL30" s="1"/>
      <c r="HRM30" s="1"/>
      <c r="HRN30" s="1"/>
      <c r="HRO30" s="1"/>
      <c r="HRP30" s="1"/>
      <c r="HRQ30" s="1"/>
      <c r="HRR30" s="1"/>
      <c r="HRS30" s="1"/>
      <c r="HRT30" s="1"/>
      <c r="HRU30" s="1"/>
      <c r="HRV30" s="1"/>
      <c r="HRW30" s="1"/>
      <c r="HRX30" s="1"/>
      <c r="HRY30" s="1"/>
      <c r="HRZ30" s="1"/>
      <c r="HSA30" s="1"/>
      <c r="HSB30" s="1"/>
      <c r="HSC30" s="1"/>
      <c r="HSD30" s="1"/>
      <c r="HSE30" s="1"/>
      <c r="HSF30" s="1"/>
      <c r="HSG30" s="1"/>
      <c r="HSH30" s="1"/>
      <c r="HSI30" s="1"/>
      <c r="HSJ30" s="1"/>
      <c r="HSK30" s="1"/>
      <c r="HSL30" s="1"/>
      <c r="HSM30" s="1"/>
      <c r="HSN30" s="1"/>
      <c r="HSO30" s="1"/>
      <c r="HSP30" s="1"/>
      <c r="HSQ30" s="1"/>
      <c r="HSR30" s="1"/>
      <c r="HSS30" s="1"/>
      <c r="HST30" s="1"/>
      <c r="HSU30" s="1"/>
      <c r="HSV30" s="1"/>
      <c r="HSW30" s="1"/>
      <c r="HSX30" s="1"/>
      <c r="HSY30" s="1"/>
      <c r="HSZ30" s="1"/>
      <c r="HTA30" s="1"/>
      <c r="HTB30" s="1"/>
      <c r="HTC30" s="1"/>
      <c r="HTD30" s="1"/>
      <c r="HTE30" s="1"/>
      <c r="HTF30" s="1"/>
      <c r="HTG30" s="1"/>
      <c r="HTH30" s="1"/>
      <c r="HTI30" s="1"/>
      <c r="HTJ30" s="1"/>
      <c r="HTK30" s="1"/>
      <c r="HTL30" s="1"/>
      <c r="HTM30" s="1"/>
      <c r="HTN30" s="1"/>
      <c r="HTO30" s="1"/>
      <c r="HTP30" s="1"/>
      <c r="HTQ30" s="1"/>
      <c r="HTR30" s="1"/>
      <c r="HTS30" s="1"/>
      <c r="HTT30" s="1"/>
      <c r="HTU30" s="1"/>
      <c r="HTV30" s="1"/>
      <c r="HTW30" s="1"/>
      <c r="HTX30" s="1"/>
      <c r="HTY30" s="1"/>
      <c r="HTZ30" s="1"/>
      <c r="HUA30" s="1"/>
      <c r="HUB30" s="1"/>
      <c r="HUC30" s="1"/>
      <c r="HUD30" s="1"/>
      <c r="HUE30" s="1"/>
      <c r="HUF30" s="1"/>
      <c r="HUG30" s="1"/>
      <c r="HUH30" s="1"/>
      <c r="HUI30" s="1"/>
      <c r="HUJ30" s="1"/>
      <c r="HUK30" s="1"/>
      <c r="HUL30" s="1"/>
      <c r="HUM30" s="1"/>
      <c r="HUN30" s="1"/>
      <c r="HUO30" s="1"/>
      <c r="HUP30" s="1"/>
      <c r="HUQ30" s="1"/>
      <c r="HUR30" s="1"/>
      <c r="HUS30" s="1"/>
      <c r="HUT30" s="1"/>
      <c r="HUU30" s="1"/>
      <c r="HUV30" s="1"/>
      <c r="HUW30" s="1"/>
      <c r="HUX30" s="1"/>
      <c r="HUY30" s="1"/>
      <c r="HUZ30" s="1"/>
      <c r="HVA30" s="1"/>
      <c r="HVB30" s="1"/>
      <c r="HVC30" s="1"/>
      <c r="HVD30" s="1"/>
      <c r="HVE30" s="1"/>
      <c r="HVF30" s="1"/>
      <c r="HVG30" s="1"/>
      <c r="HVH30" s="1"/>
      <c r="HVI30" s="1"/>
      <c r="HVJ30" s="1"/>
      <c r="HVK30" s="1"/>
      <c r="HVL30" s="1"/>
      <c r="HVM30" s="1"/>
      <c r="HVN30" s="1"/>
      <c r="HVO30" s="1"/>
      <c r="HVP30" s="1"/>
      <c r="HVQ30" s="1"/>
      <c r="HVR30" s="1"/>
      <c r="HVS30" s="1"/>
      <c r="HVT30" s="1"/>
      <c r="HVU30" s="1"/>
      <c r="HVV30" s="1"/>
      <c r="HVW30" s="1"/>
      <c r="HVX30" s="1"/>
      <c r="HVY30" s="1"/>
      <c r="HVZ30" s="1"/>
      <c r="HWA30" s="1"/>
      <c r="HWB30" s="1"/>
      <c r="HWC30" s="1"/>
      <c r="HWD30" s="1"/>
      <c r="HWE30" s="1"/>
      <c r="HWF30" s="1"/>
      <c r="HWG30" s="1"/>
      <c r="HWH30" s="1"/>
      <c r="HWI30" s="1"/>
      <c r="HWJ30" s="1"/>
      <c r="HWK30" s="1"/>
      <c r="HWL30" s="1"/>
      <c r="HWM30" s="1"/>
      <c r="HWN30" s="1"/>
      <c r="HWO30" s="1"/>
      <c r="HWP30" s="1"/>
      <c r="HWQ30" s="1"/>
      <c r="HWR30" s="1"/>
      <c r="HWS30" s="1"/>
      <c r="HWT30" s="1"/>
      <c r="HWU30" s="1"/>
      <c r="HWV30" s="1"/>
      <c r="HWW30" s="1"/>
      <c r="HWX30" s="1"/>
      <c r="HWY30" s="1"/>
      <c r="HWZ30" s="1"/>
      <c r="HXA30" s="1"/>
      <c r="HXB30" s="1"/>
      <c r="HXC30" s="1"/>
      <c r="HXD30" s="1"/>
      <c r="HXE30" s="1"/>
      <c r="HXF30" s="1"/>
      <c r="HXG30" s="1"/>
      <c r="HXH30" s="1"/>
      <c r="HXI30" s="1"/>
      <c r="HXJ30" s="1"/>
      <c r="HXK30" s="1"/>
      <c r="HXL30" s="1"/>
      <c r="HXM30" s="1"/>
      <c r="HXN30" s="1"/>
      <c r="HXO30" s="1"/>
      <c r="HXP30" s="1"/>
      <c r="HXQ30" s="1"/>
      <c r="HXR30" s="1"/>
      <c r="HXS30" s="1"/>
      <c r="HXT30" s="1"/>
      <c r="HXU30" s="1"/>
      <c r="HXV30" s="1"/>
      <c r="HXW30" s="1"/>
      <c r="HXX30" s="1"/>
      <c r="HXY30" s="1"/>
      <c r="HXZ30" s="1"/>
      <c r="HYA30" s="1"/>
      <c r="HYB30" s="1"/>
      <c r="HYC30" s="1"/>
      <c r="HYD30" s="1"/>
      <c r="HYE30" s="1"/>
      <c r="HYF30" s="1"/>
      <c r="HYG30" s="1"/>
      <c r="HYH30" s="1"/>
      <c r="HYI30" s="1"/>
      <c r="HYJ30" s="1"/>
      <c r="HYK30" s="1"/>
      <c r="HYL30" s="1"/>
      <c r="HYM30" s="1"/>
      <c r="HYN30" s="1"/>
      <c r="HYO30" s="1"/>
      <c r="HYP30" s="1"/>
      <c r="HYQ30" s="1"/>
      <c r="HYR30" s="1"/>
      <c r="HYS30" s="1"/>
      <c r="HYT30" s="1"/>
      <c r="HYU30" s="1"/>
      <c r="HYV30" s="1"/>
      <c r="HYW30" s="1"/>
      <c r="HYX30" s="1"/>
      <c r="HYY30" s="1"/>
      <c r="HYZ30" s="1"/>
      <c r="HZA30" s="1"/>
      <c r="HZB30" s="1"/>
      <c r="HZC30" s="1"/>
      <c r="HZD30" s="1"/>
      <c r="HZE30" s="1"/>
      <c r="HZF30" s="1"/>
      <c r="HZG30" s="1"/>
      <c r="HZH30" s="1"/>
      <c r="HZI30" s="1"/>
      <c r="HZJ30" s="1"/>
      <c r="HZK30" s="1"/>
      <c r="HZL30" s="1"/>
      <c r="HZM30" s="1"/>
      <c r="HZN30" s="1"/>
      <c r="HZO30" s="1"/>
      <c r="HZP30" s="1"/>
      <c r="HZQ30" s="1"/>
      <c r="HZR30" s="1"/>
      <c r="HZS30" s="1"/>
      <c r="HZT30" s="1"/>
      <c r="HZU30" s="1"/>
      <c r="HZV30" s="1"/>
      <c r="HZW30" s="1"/>
      <c r="HZX30" s="1"/>
      <c r="HZY30" s="1"/>
      <c r="HZZ30" s="1"/>
      <c r="IAA30" s="1"/>
      <c r="IAB30" s="1"/>
      <c r="IAC30" s="1"/>
      <c r="IAD30" s="1"/>
      <c r="IAE30" s="1"/>
      <c r="IAF30" s="1"/>
      <c r="IAG30" s="1"/>
      <c r="IAH30" s="1"/>
      <c r="IAI30" s="1"/>
      <c r="IAJ30" s="1"/>
      <c r="IAK30" s="1"/>
      <c r="IAL30" s="1"/>
      <c r="IAM30" s="1"/>
      <c r="IAN30" s="1"/>
      <c r="IAO30" s="1"/>
      <c r="IAP30" s="1"/>
      <c r="IAQ30" s="1"/>
      <c r="IAR30" s="1"/>
      <c r="IAS30" s="1"/>
      <c r="IAT30" s="1"/>
      <c r="IAU30" s="1"/>
      <c r="IAV30" s="1"/>
      <c r="IAW30" s="1"/>
      <c r="IAX30" s="1"/>
      <c r="IAY30" s="1"/>
      <c r="IAZ30" s="1"/>
      <c r="IBA30" s="1"/>
      <c r="IBB30" s="1"/>
      <c r="IBC30" s="1"/>
      <c r="IBD30" s="1"/>
      <c r="IBE30" s="1"/>
      <c r="IBF30" s="1"/>
      <c r="IBG30" s="1"/>
      <c r="IBH30" s="1"/>
      <c r="IBI30" s="1"/>
      <c r="IBJ30" s="1"/>
      <c r="IBK30" s="1"/>
      <c r="IBL30" s="1"/>
      <c r="IBM30" s="1"/>
      <c r="IBN30" s="1"/>
      <c r="IBO30" s="1"/>
      <c r="IBP30" s="1"/>
      <c r="IBQ30" s="1"/>
      <c r="IBR30" s="1"/>
      <c r="IBS30" s="1"/>
      <c r="IBT30" s="1"/>
      <c r="IBU30" s="1"/>
      <c r="IBV30" s="1"/>
      <c r="IBW30" s="1"/>
      <c r="IBX30" s="1"/>
      <c r="IBY30" s="1"/>
      <c r="IBZ30" s="1"/>
      <c r="ICA30" s="1"/>
      <c r="ICB30" s="1"/>
      <c r="ICC30" s="1"/>
      <c r="ICD30" s="1"/>
      <c r="ICE30" s="1"/>
      <c r="ICF30" s="1"/>
      <c r="ICG30" s="1"/>
      <c r="ICH30" s="1"/>
      <c r="ICI30" s="1"/>
      <c r="ICJ30" s="1"/>
      <c r="ICK30" s="1"/>
      <c r="ICL30" s="1"/>
      <c r="ICM30" s="1"/>
      <c r="ICN30" s="1"/>
      <c r="ICO30" s="1"/>
      <c r="ICP30" s="1"/>
      <c r="ICQ30" s="1"/>
      <c r="ICR30" s="1"/>
      <c r="ICS30" s="1"/>
      <c r="ICT30" s="1"/>
      <c r="ICU30" s="1"/>
      <c r="ICV30" s="1"/>
      <c r="ICW30" s="1"/>
      <c r="ICX30" s="1"/>
      <c r="ICY30" s="1"/>
      <c r="ICZ30" s="1"/>
      <c r="IDA30" s="1"/>
      <c r="IDB30" s="1"/>
      <c r="IDC30" s="1"/>
      <c r="IDD30" s="1"/>
      <c r="IDE30" s="1"/>
      <c r="IDF30" s="1"/>
      <c r="IDG30" s="1"/>
      <c r="IDH30" s="1"/>
      <c r="IDI30" s="1"/>
      <c r="IDJ30" s="1"/>
      <c r="IDK30" s="1"/>
      <c r="IDL30" s="1"/>
      <c r="IDM30" s="1"/>
      <c r="IDN30" s="1"/>
      <c r="IDO30" s="1"/>
      <c r="IDP30" s="1"/>
      <c r="IDQ30" s="1"/>
      <c r="IDR30" s="1"/>
      <c r="IDS30" s="1"/>
      <c r="IDT30" s="1"/>
      <c r="IDU30" s="1"/>
      <c r="IDV30" s="1"/>
      <c r="IDW30" s="1"/>
      <c r="IDX30" s="1"/>
      <c r="IDY30" s="1"/>
      <c r="IDZ30" s="1"/>
      <c r="IEA30" s="1"/>
      <c r="IEB30" s="1"/>
      <c r="IEC30" s="1"/>
      <c r="IED30" s="1"/>
      <c r="IEE30" s="1"/>
      <c r="IEF30" s="1"/>
      <c r="IEG30" s="1"/>
      <c r="IEH30" s="1"/>
      <c r="IEI30" s="1"/>
      <c r="IEJ30" s="1"/>
      <c r="IEK30" s="1"/>
      <c r="IEL30" s="1"/>
      <c r="IEM30" s="1"/>
      <c r="IEN30" s="1"/>
      <c r="IEO30" s="1"/>
      <c r="IEP30" s="1"/>
      <c r="IEQ30" s="1"/>
      <c r="IER30" s="1"/>
      <c r="IES30" s="1"/>
      <c r="IET30" s="1"/>
      <c r="IEU30" s="1"/>
      <c r="IEV30" s="1"/>
      <c r="IEW30" s="1"/>
      <c r="IEX30" s="1"/>
      <c r="IEY30" s="1"/>
      <c r="IEZ30" s="1"/>
      <c r="IFA30" s="1"/>
      <c r="IFB30" s="1"/>
      <c r="IFC30" s="1"/>
      <c r="IFD30" s="1"/>
      <c r="IFE30" s="1"/>
      <c r="IFF30" s="1"/>
      <c r="IFG30" s="1"/>
      <c r="IFH30" s="1"/>
      <c r="IFI30" s="1"/>
      <c r="IFJ30" s="1"/>
      <c r="IFK30" s="1"/>
      <c r="IFL30" s="1"/>
      <c r="IFM30" s="1"/>
      <c r="IFN30" s="1"/>
      <c r="IFO30" s="1"/>
      <c r="IFP30" s="1"/>
      <c r="IFQ30" s="1"/>
      <c r="IFR30" s="1"/>
      <c r="IFS30" s="1"/>
      <c r="IFT30" s="1"/>
      <c r="IFU30" s="1"/>
      <c r="IFV30" s="1"/>
      <c r="IFW30" s="1"/>
      <c r="IFX30" s="1"/>
      <c r="IFY30" s="1"/>
      <c r="IFZ30" s="1"/>
      <c r="IGA30" s="1"/>
      <c r="IGB30" s="1"/>
      <c r="IGC30" s="1"/>
      <c r="IGD30" s="1"/>
      <c r="IGE30" s="1"/>
      <c r="IGF30" s="1"/>
      <c r="IGG30" s="1"/>
      <c r="IGH30" s="1"/>
      <c r="IGI30" s="1"/>
      <c r="IGJ30" s="1"/>
      <c r="IGK30" s="1"/>
      <c r="IGL30" s="1"/>
      <c r="IGM30" s="1"/>
      <c r="IGN30" s="1"/>
      <c r="IGO30" s="1"/>
      <c r="IGP30" s="1"/>
      <c r="IGQ30" s="1"/>
      <c r="IGR30" s="1"/>
      <c r="IGS30" s="1"/>
      <c r="IGT30" s="1"/>
      <c r="IGU30" s="1"/>
      <c r="IGV30" s="1"/>
      <c r="IGW30" s="1"/>
      <c r="IGX30" s="1"/>
      <c r="IGY30" s="1"/>
      <c r="IGZ30" s="1"/>
      <c r="IHA30" s="1"/>
      <c r="IHB30" s="1"/>
      <c r="IHC30" s="1"/>
      <c r="IHD30" s="1"/>
      <c r="IHE30" s="1"/>
      <c r="IHF30" s="1"/>
      <c r="IHG30" s="1"/>
      <c r="IHH30" s="1"/>
      <c r="IHI30" s="1"/>
      <c r="IHJ30" s="1"/>
      <c r="IHK30" s="1"/>
      <c r="IHL30" s="1"/>
      <c r="IHM30" s="1"/>
      <c r="IHN30" s="1"/>
      <c r="IHO30" s="1"/>
      <c r="IHP30" s="1"/>
      <c r="IHQ30" s="1"/>
      <c r="IHR30" s="1"/>
      <c r="IHS30" s="1"/>
      <c r="IHT30" s="1"/>
      <c r="IHU30" s="1"/>
      <c r="IHV30" s="1"/>
      <c r="IHW30" s="1"/>
      <c r="IHX30" s="1"/>
      <c r="IHY30" s="1"/>
      <c r="IHZ30" s="1"/>
      <c r="IIA30" s="1"/>
      <c r="IIB30" s="1"/>
      <c r="IIC30" s="1"/>
      <c r="IID30" s="1"/>
      <c r="IIE30" s="1"/>
      <c r="IIF30" s="1"/>
      <c r="IIG30" s="1"/>
      <c r="IIH30" s="1"/>
      <c r="III30" s="1"/>
      <c r="IIJ30" s="1"/>
      <c r="IIK30" s="1"/>
      <c r="IIL30" s="1"/>
      <c r="IIM30" s="1"/>
      <c r="IIN30" s="1"/>
      <c r="IIO30" s="1"/>
      <c r="IIP30" s="1"/>
      <c r="IIQ30" s="1"/>
      <c r="IIR30" s="1"/>
      <c r="IIS30" s="1"/>
      <c r="IIT30" s="1"/>
      <c r="IIU30" s="1"/>
      <c r="IIV30" s="1"/>
      <c r="IIW30" s="1"/>
      <c r="IIX30" s="1"/>
      <c r="IIY30" s="1"/>
      <c r="IIZ30" s="1"/>
      <c r="IJA30" s="1"/>
      <c r="IJB30" s="1"/>
      <c r="IJC30" s="1"/>
      <c r="IJD30" s="1"/>
      <c r="IJE30" s="1"/>
      <c r="IJF30" s="1"/>
      <c r="IJG30" s="1"/>
      <c r="IJH30" s="1"/>
      <c r="IJI30" s="1"/>
      <c r="IJJ30" s="1"/>
      <c r="IJK30" s="1"/>
      <c r="IJL30" s="1"/>
      <c r="IJM30" s="1"/>
      <c r="IJN30" s="1"/>
      <c r="IJO30" s="1"/>
      <c r="IJP30" s="1"/>
      <c r="IJQ30" s="1"/>
      <c r="IJR30" s="1"/>
      <c r="IJS30" s="1"/>
      <c r="IJT30" s="1"/>
      <c r="IJU30" s="1"/>
      <c r="IJV30" s="1"/>
      <c r="IJW30" s="1"/>
      <c r="IJX30" s="1"/>
      <c r="IJY30" s="1"/>
      <c r="IJZ30" s="1"/>
      <c r="IKA30" s="1"/>
      <c r="IKB30" s="1"/>
      <c r="IKC30" s="1"/>
      <c r="IKD30" s="1"/>
      <c r="IKE30" s="1"/>
      <c r="IKF30" s="1"/>
      <c r="IKG30" s="1"/>
      <c r="IKH30" s="1"/>
      <c r="IKI30" s="1"/>
      <c r="IKJ30" s="1"/>
      <c r="IKK30" s="1"/>
      <c r="IKL30" s="1"/>
      <c r="IKM30" s="1"/>
      <c r="IKN30" s="1"/>
      <c r="IKO30" s="1"/>
      <c r="IKP30" s="1"/>
      <c r="IKQ30" s="1"/>
      <c r="IKR30" s="1"/>
      <c r="IKS30" s="1"/>
      <c r="IKT30" s="1"/>
      <c r="IKU30" s="1"/>
      <c r="IKV30" s="1"/>
      <c r="IKW30" s="1"/>
      <c r="IKX30" s="1"/>
      <c r="IKY30" s="1"/>
      <c r="IKZ30" s="1"/>
      <c r="ILA30" s="1"/>
      <c r="ILB30" s="1"/>
      <c r="ILC30" s="1"/>
      <c r="ILD30" s="1"/>
      <c r="ILE30" s="1"/>
      <c r="ILF30" s="1"/>
      <c r="ILG30" s="1"/>
      <c r="ILH30" s="1"/>
      <c r="ILI30" s="1"/>
      <c r="ILJ30" s="1"/>
      <c r="ILK30" s="1"/>
      <c r="ILL30" s="1"/>
      <c r="ILM30" s="1"/>
      <c r="ILN30" s="1"/>
      <c r="ILO30" s="1"/>
      <c r="ILP30" s="1"/>
      <c r="ILQ30" s="1"/>
      <c r="ILR30" s="1"/>
      <c r="ILS30" s="1"/>
      <c r="ILT30" s="1"/>
      <c r="ILU30" s="1"/>
      <c r="ILV30" s="1"/>
      <c r="ILW30" s="1"/>
      <c r="ILX30" s="1"/>
      <c r="ILY30" s="1"/>
      <c r="ILZ30" s="1"/>
      <c r="IMA30" s="1"/>
      <c r="IMB30" s="1"/>
      <c r="IMC30" s="1"/>
      <c r="IMD30" s="1"/>
      <c r="IME30" s="1"/>
      <c r="IMF30" s="1"/>
      <c r="IMG30" s="1"/>
      <c r="IMH30" s="1"/>
      <c r="IMI30" s="1"/>
      <c r="IMJ30" s="1"/>
      <c r="IMK30" s="1"/>
      <c r="IML30" s="1"/>
      <c r="IMM30" s="1"/>
      <c r="IMN30" s="1"/>
      <c r="IMO30" s="1"/>
      <c r="IMP30" s="1"/>
      <c r="IMQ30" s="1"/>
      <c r="IMR30" s="1"/>
      <c r="IMS30" s="1"/>
      <c r="IMT30" s="1"/>
      <c r="IMU30" s="1"/>
      <c r="IMV30" s="1"/>
      <c r="IMW30" s="1"/>
      <c r="IMX30" s="1"/>
      <c r="IMY30" s="1"/>
      <c r="IMZ30" s="1"/>
      <c r="INA30" s="1"/>
      <c r="INB30" s="1"/>
      <c r="INC30" s="1"/>
      <c r="IND30" s="1"/>
      <c r="INE30" s="1"/>
      <c r="INF30" s="1"/>
      <c r="ING30" s="1"/>
      <c r="INH30" s="1"/>
      <c r="INI30" s="1"/>
      <c r="INJ30" s="1"/>
      <c r="INK30" s="1"/>
      <c r="INL30" s="1"/>
      <c r="INM30" s="1"/>
      <c r="INN30" s="1"/>
      <c r="INO30" s="1"/>
      <c r="INP30" s="1"/>
      <c r="INQ30" s="1"/>
      <c r="INR30" s="1"/>
      <c r="INS30" s="1"/>
      <c r="INT30" s="1"/>
      <c r="INU30" s="1"/>
      <c r="INV30" s="1"/>
      <c r="INW30" s="1"/>
      <c r="INX30" s="1"/>
      <c r="INY30" s="1"/>
      <c r="INZ30" s="1"/>
      <c r="IOA30" s="1"/>
      <c r="IOB30" s="1"/>
      <c r="IOC30" s="1"/>
      <c r="IOD30" s="1"/>
      <c r="IOE30" s="1"/>
      <c r="IOF30" s="1"/>
      <c r="IOG30" s="1"/>
      <c r="IOH30" s="1"/>
      <c r="IOI30" s="1"/>
      <c r="IOJ30" s="1"/>
      <c r="IOK30" s="1"/>
      <c r="IOL30" s="1"/>
      <c r="IOM30" s="1"/>
      <c r="ION30" s="1"/>
      <c r="IOO30" s="1"/>
      <c r="IOP30" s="1"/>
      <c r="IOQ30" s="1"/>
      <c r="IOR30" s="1"/>
      <c r="IOS30" s="1"/>
      <c r="IOT30" s="1"/>
      <c r="IOU30" s="1"/>
      <c r="IOV30" s="1"/>
      <c r="IOW30" s="1"/>
      <c r="IOX30" s="1"/>
      <c r="IOY30" s="1"/>
      <c r="IOZ30" s="1"/>
      <c r="IPA30" s="1"/>
      <c r="IPB30" s="1"/>
      <c r="IPC30" s="1"/>
      <c r="IPD30" s="1"/>
      <c r="IPE30" s="1"/>
      <c r="IPF30" s="1"/>
      <c r="IPG30" s="1"/>
      <c r="IPH30" s="1"/>
      <c r="IPI30" s="1"/>
      <c r="IPJ30" s="1"/>
      <c r="IPK30" s="1"/>
      <c r="IPL30" s="1"/>
      <c r="IPM30" s="1"/>
      <c r="IPN30" s="1"/>
      <c r="IPO30" s="1"/>
      <c r="IPP30" s="1"/>
      <c r="IPQ30" s="1"/>
      <c r="IPR30" s="1"/>
      <c r="IPS30" s="1"/>
      <c r="IPT30" s="1"/>
      <c r="IPU30" s="1"/>
      <c r="IPV30" s="1"/>
      <c r="IPW30" s="1"/>
      <c r="IPX30" s="1"/>
      <c r="IPY30" s="1"/>
      <c r="IPZ30" s="1"/>
      <c r="IQA30" s="1"/>
      <c r="IQB30" s="1"/>
      <c r="IQC30" s="1"/>
      <c r="IQD30" s="1"/>
      <c r="IQE30" s="1"/>
      <c r="IQF30" s="1"/>
      <c r="IQG30" s="1"/>
      <c r="IQH30" s="1"/>
      <c r="IQI30" s="1"/>
      <c r="IQJ30" s="1"/>
      <c r="IQK30" s="1"/>
      <c r="IQL30" s="1"/>
      <c r="IQM30" s="1"/>
      <c r="IQN30" s="1"/>
      <c r="IQO30" s="1"/>
      <c r="IQP30" s="1"/>
      <c r="IQQ30" s="1"/>
      <c r="IQR30" s="1"/>
      <c r="IQS30" s="1"/>
      <c r="IQT30" s="1"/>
      <c r="IQU30" s="1"/>
      <c r="IQV30" s="1"/>
      <c r="IQW30" s="1"/>
      <c r="IQX30" s="1"/>
      <c r="IQY30" s="1"/>
      <c r="IQZ30" s="1"/>
      <c r="IRA30" s="1"/>
      <c r="IRB30" s="1"/>
      <c r="IRC30" s="1"/>
      <c r="IRD30" s="1"/>
      <c r="IRE30" s="1"/>
      <c r="IRF30" s="1"/>
      <c r="IRG30" s="1"/>
      <c r="IRH30" s="1"/>
      <c r="IRI30" s="1"/>
      <c r="IRJ30" s="1"/>
      <c r="IRK30" s="1"/>
      <c r="IRL30" s="1"/>
      <c r="IRM30" s="1"/>
      <c r="IRN30" s="1"/>
      <c r="IRO30" s="1"/>
      <c r="IRP30" s="1"/>
      <c r="IRQ30" s="1"/>
      <c r="IRR30" s="1"/>
      <c r="IRS30" s="1"/>
      <c r="IRT30" s="1"/>
      <c r="IRU30" s="1"/>
      <c r="IRV30" s="1"/>
      <c r="IRW30" s="1"/>
      <c r="IRX30" s="1"/>
      <c r="IRY30" s="1"/>
      <c r="IRZ30" s="1"/>
      <c r="ISA30" s="1"/>
      <c r="ISB30" s="1"/>
      <c r="ISC30" s="1"/>
      <c r="ISD30" s="1"/>
      <c r="ISE30" s="1"/>
      <c r="ISF30" s="1"/>
      <c r="ISG30" s="1"/>
      <c r="ISH30" s="1"/>
      <c r="ISI30" s="1"/>
      <c r="ISJ30" s="1"/>
      <c r="ISK30" s="1"/>
      <c r="ISL30" s="1"/>
      <c r="ISM30" s="1"/>
      <c r="ISN30" s="1"/>
      <c r="ISO30" s="1"/>
      <c r="ISP30" s="1"/>
      <c r="ISQ30" s="1"/>
      <c r="ISR30" s="1"/>
      <c r="ISS30" s="1"/>
      <c r="IST30" s="1"/>
      <c r="ISU30" s="1"/>
      <c r="ISV30" s="1"/>
      <c r="ISW30" s="1"/>
      <c r="ISX30" s="1"/>
      <c r="ISY30" s="1"/>
      <c r="ISZ30" s="1"/>
      <c r="ITA30" s="1"/>
      <c r="ITB30" s="1"/>
      <c r="ITC30" s="1"/>
      <c r="ITD30" s="1"/>
      <c r="ITE30" s="1"/>
      <c r="ITF30" s="1"/>
      <c r="ITG30" s="1"/>
      <c r="ITH30" s="1"/>
      <c r="ITI30" s="1"/>
      <c r="ITJ30" s="1"/>
      <c r="ITK30" s="1"/>
      <c r="ITL30" s="1"/>
      <c r="ITM30" s="1"/>
      <c r="ITN30" s="1"/>
      <c r="ITO30" s="1"/>
      <c r="ITP30" s="1"/>
      <c r="ITQ30" s="1"/>
      <c r="ITR30" s="1"/>
      <c r="ITS30" s="1"/>
      <c r="ITT30" s="1"/>
      <c r="ITU30" s="1"/>
      <c r="ITV30" s="1"/>
      <c r="ITW30" s="1"/>
      <c r="ITX30" s="1"/>
      <c r="ITY30" s="1"/>
      <c r="ITZ30" s="1"/>
      <c r="IUA30" s="1"/>
      <c r="IUB30" s="1"/>
      <c r="IUC30" s="1"/>
      <c r="IUD30" s="1"/>
      <c r="IUE30" s="1"/>
      <c r="IUF30" s="1"/>
      <c r="IUG30" s="1"/>
      <c r="IUH30" s="1"/>
      <c r="IUI30" s="1"/>
      <c r="IUJ30" s="1"/>
      <c r="IUK30" s="1"/>
      <c r="IUL30" s="1"/>
      <c r="IUM30" s="1"/>
      <c r="IUN30" s="1"/>
      <c r="IUO30" s="1"/>
      <c r="IUP30" s="1"/>
      <c r="IUQ30" s="1"/>
      <c r="IUR30" s="1"/>
      <c r="IUS30" s="1"/>
      <c r="IUT30" s="1"/>
      <c r="IUU30" s="1"/>
      <c r="IUV30" s="1"/>
      <c r="IUW30" s="1"/>
      <c r="IUX30" s="1"/>
      <c r="IUY30" s="1"/>
      <c r="IUZ30" s="1"/>
      <c r="IVA30" s="1"/>
      <c r="IVB30" s="1"/>
      <c r="IVC30" s="1"/>
      <c r="IVD30" s="1"/>
      <c r="IVE30" s="1"/>
      <c r="IVF30" s="1"/>
      <c r="IVG30" s="1"/>
      <c r="IVH30" s="1"/>
      <c r="IVI30" s="1"/>
      <c r="IVJ30" s="1"/>
      <c r="IVK30" s="1"/>
      <c r="IVL30" s="1"/>
      <c r="IVM30" s="1"/>
      <c r="IVN30" s="1"/>
      <c r="IVO30" s="1"/>
      <c r="IVP30" s="1"/>
      <c r="IVQ30" s="1"/>
      <c r="IVR30" s="1"/>
      <c r="IVS30" s="1"/>
      <c r="IVT30" s="1"/>
      <c r="IVU30" s="1"/>
      <c r="IVV30" s="1"/>
      <c r="IVW30" s="1"/>
      <c r="IVX30" s="1"/>
      <c r="IVY30" s="1"/>
      <c r="IVZ30" s="1"/>
      <c r="IWA30" s="1"/>
      <c r="IWB30" s="1"/>
      <c r="IWC30" s="1"/>
      <c r="IWD30" s="1"/>
      <c r="IWE30" s="1"/>
      <c r="IWF30" s="1"/>
      <c r="IWG30" s="1"/>
      <c r="IWH30" s="1"/>
      <c r="IWI30" s="1"/>
      <c r="IWJ30" s="1"/>
      <c r="IWK30" s="1"/>
      <c r="IWL30" s="1"/>
      <c r="IWM30" s="1"/>
      <c r="IWN30" s="1"/>
      <c r="IWO30" s="1"/>
      <c r="IWP30" s="1"/>
      <c r="IWQ30" s="1"/>
      <c r="IWR30" s="1"/>
      <c r="IWS30" s="1"/>
      <c r="IWT30" s="1"/>
      <c r="IWU30" s="1"/>
      <c r="IWV30" s="1"/>
      <c r="IWW30" s="1"/>
      <c r="IWX30" s="1"/>
      <c r="IWY30" s="1"/>
      <c r="IWZ30" s="1"/>
      <c r="IXA30" s="1"/>
      <c r="IXB30" s="1"/>
      <c r="IXC30" s="1"/>
      <c r="IXD30" s="1"/>
      <c r="IXE30" s="1"/>
      <c r="IXF30" s="1"/>
      <c r="IXG30" s="1"/>
      <c r="IXH30" s="1"/>
      <c r="IXI30" s="1"/>
      <c r="IXJ30" s="1"/>
      <c r="IXK30" s="1"/>
      <c r="IXL30" s="1"/>
      <c r="IXM30" s="1"/>
      <c r="IXN30" s="1"/>
      <c r="IXO30" s="1"/>
      <c r="IXP30" s="1"/>
      <c r="IXQ30" s="1"/>
      <c r="IXR30" s="1"/>
      <c r="IXS30" s="1"/>
      <c r="IXT30" s="1"/>
      <c r="IXU30" s="1"/>
      <c r="IXV30" s="1"/>
      <c r="IXW30" s="1"/>
      <c r="IXX30" s="1"/>
      <c r="IXY30" s="1"/>
      <c r="IXZ30" s="1"/>
      <c r="IYA30" s="1"/>
      <c r="IYB30" s="1"/>
      <c r="IYC30" s="1"/>
      <c r="IYD30" s="1"/>
      <c r="IYE30" s="1"/>
      <c r="IYF30" s="1"/>
      <c r="IYG30" s="1"/>
      <c r="IYH30" s="1"/>
      <c r="IYI30" s="1"/>
      <c r="IYJ30" s="1"/>
      <c r="IYK30" s="1"/>
      <c r="IYL30" s="1"/>
      <c r="IYM30" s="1"/>
      <c r="IYN30" s="1"/>
      <c r="IYO30" s="1"/>
      <c r="IYP30" s="1"/>
      <c r="IYQ30" s="1"/>
      <c r="IYR30" s="1"/>
      <c r="IYS30" s="1"/>
      <c r="IYT30" s="1"/>
      <c r="IYU30" s="1"/>
      <c r="IYV30" s="1"/>
      <c r="IYW30" s="1"/>
      <c r="IYX30" s="1"/>
      <c r="IYY30" s="1"/>
      <c r="IYZ30" s="1"/>
      <c r="IZA30" s="1"/>
      <c r="IZB30" s="1"/>
      <c r="IZC30" s="1"/>
      <c r="IZD30" s="1"/>
      <c r="IZE30" s="1"/>
      <c r="IZF30" s="1"/>
      <c r="IZG30" s="1"/>
      <c r="IZH30" s="1"/>
      <c r="IZI30" s="1"/>
      <c r="IZJ30" s="1"/>
      <c r="IZK30" s="1"/>
      <c r="IZL30" s="1"/>
      <c r="IZM30" s="1"/>
      <c r="IZN30" s="1"/>
      <c r="IZO30" s="1"/>
      <c r="IZP30" s="1"/>
      <c r="IZQ30" s="1"/>
      <c r="IZR30" s="1"/>
      <c r="IZS30" s="1"/>
      <c r="IZT30" s="1"/>
      <c r="IZU30" s="1"/>
      <c r="IZV30" s="1"/>
      <c r="IZW30" s="1"/>
      <c r="IZX30" s="1"/>
      <c r="IZY30" s="1"/>
      <c r="IZZ30" s="1"/>
      <c r="JAA30" s="1"/>
      <c r="JAB30" s="1"/>
      <c r="JAC30" s="1"/>
      <c r="JAD30" s="1"/>
      <c r="JAE30" s="1"/>
      <c r="JAF30" s="1"/>
      <c r="JAG30" s="1"/>
      <c r="JAH30" s="1"/>
      <c r="JAI30" s="1"/>
      <c r="JAJ30" s="1"/>
      <c r="JAK30" s="1"/>
      <c r="JAL30" s="1"/>
      <c r="JAM30" s="1"/>
      <c r="JAN30" s="1"/>
      <c r="JAO30" s="1"/>
      <c r="JAP30" s="1"/>
      <c r="JAQ30" s="1"/>
      <c r="JAR30" s="1"/>
      <c r="JAS30" s="1"/>
      <c r="JAT30" s="1"/>
      <c r="JAU30" s="1"/>
      <c r="JAV30" s="1"/>
      <c r="JAW30" s="1"/>
      <c r="JAX30" s="1"/>
      <c r="JAY30" s="1"/>
      <c r="JAZ30" s="1"/>
      <c r="JBA30" s="1"/>
      <c r="JBB30" s="1"/>
      <c r="JBC30" s="1"/>
      <c r="JBD30" s="1"/>
      <c r="JBE30" s="1"/>
      <c r="JBF30" s="1"/>
      <c r="JBG30" s="1"/>
      <c r="JBH30" s="1"/>
      <c r="JBI30" s="1"/>
      <c r="JBJ30" s="1"/>
      <c r="JBK30" s="1"/>
      <c r="JBL30" s="1"/>
      <c r="JBM30" s="1"/>
      <c r="JBN30" s="1"/>
      <c r="JBO30" s="1"/>
      <c r="JBP30" s="1"/>
      <c r="JBQ30" s="1"/>
      <c r="JBR30" s="1"/>
      <c r="JBS30" s="1"/>
      <c r="JBT30" s="1"/>
      <c r="JBU30" s="1"/>
      <c r="JBV30" s="1"/>
      <c r="JBW30" s="1"/>
      <c r="JBX30" s="1"/>
      <c r="JBY30" s="1"/>
      <c r="JBZ30" s="1"/>
      <c r="JCA30" s="1"/>
      <c r="JCB30" s="1"/>
      <c r="JCC30" s="1"/>
      <c r="JCD30" s="1"/>
      <c r="JCE30" s="1"/>
      <c r="JCF30" s="1"/>
      <c r="JCG30" s="1"/>
      <c r="JCH30" s="1"/>
      <c r="JCI30" s="1"/>
      <c r="JCJ30" s="1"/>
      <c r="JCK30" s="1"/>
      <c r="JCL30" s="1"/>
      <c r="JCM30" s="1"/>
      <c r="JCN30" s="1"/>
      <c r="JCO30" s="1"/>
      <c r="JCP30" s="1"/>
      <c r="JCQ30" s="1"/>
      <c r="JCR30" s="1"/>
      <c r="JCS30" s="1"/>
      <c r="JCT30" s="1"/>
      <c r="JCU30" s="1"/>
      <c r="JCV30" s="1"/>
      <c r="JCW30" s="1"/>
      <c r="JCX30" s="1"/>
      <c r="JCY30" s="1"/>
      <c r="JCZ30" s="1"/>
      <c r="JDA30" s="1"/>
      <c r="JDB30" s="1"/>
      <c r="JDC30" s="1"/>
      <c r="JDD30" s="1"/>
      <c r="JDE30" s="1"/>
      <c r="JDF30" s="1"/>
      <c r="JDG30" s="1"/>
      <c r="JDH30" s="1"/>
      <c r="JDI30" s="1"/>
      <c r="JDJ30" s="1"/>
      <c r="JDK30" s="1"/>
      <c r="JDL30" s="1"/>
      <c r="JDM30" s="1"/>
      <c r="JDN30" s="1"/>
      <c r="JDO30" s="1"/>
      <c r="JDP30" s="1"/>
      <c r="JDQ30" s="1"/>
      <c r="JDR30" s="1"/>
      <c r="JDS30" s="1"/>
      <c r="JDT30" s="1"/>
      <c r="JDU30" s="1"/>
      <c r="JDV30" s="1"/>
      <c r="JDW30" s="1"/>
      <c r="JDX30" s="1"/>
      <c r="JDY30" s="1"/>
      <c r="JDZ30" s="1"/>
      <c r="JEA30" s="1"/>
      <c r="JEB30" s="1"/>
      <c r="JEC30" s="1"/>
      <c r="JED30" s="1"/>
      <c r="JEE30" s="1"/>
      <c r="JEF30" s="1"/>
      <c r="JEG30" s="1"/>
      <c r="JEH30" s="1"/>
      <c r="JEI30" s="1"/>
      <c r="JEJ30" s="1"/>
      <c r="JEK30" s="1"/>
      <c r="JEL30" s="1"/>
      <c r="JEM30" s="1"/>
      <c r="JEN30" s="1"/>
      <c r="JEO30" s="1"/>
      <c r="JEP30" s="1"/>
      <c r="JEQ30" s="1"/>
      <c r="JER30" s="1"/>
      <c r="JES30" s="1"/>
      <c r="JET30" s="1"/>
      <c r="JEU30" s="1"/>
      <c r="JEV30" s="1"/>
      <c r="JEW30" s="1"/>
      <c r="JEX30" s="1"/>
      <c r="JEY30" s="1"/>
      <c r="JEZ30" s="1"/>
      <c r="JFA30" s="1"/>
      <c r="JFB30" s="1"/>
      <c r="JFC30" s="1"/>
      <c r="JFD30" s="1"/>
      <c r="JFE30" s="1"/>
      <c r="JFF30" s="1"/>
      <c r="JFG30" s="1"/>
      <c r="JFH30" s="1"/>
      <c r="JFI30" s="1"/>
      <c r="JFJ30" s="1"/>
      <c r="JFK30" s="1"/>
      <c r="JFL30" s="1"/>
      <c r="JFM30" s="1"/>
      <c r="JFN30" s="1"/>
      <c r="JFO30" s="1"/>
      <c r="JFP30" s="1"/>
      <c r="JFQ30" s="1"/>
      <c r="JFR30" s="1"/>
      <c r="JFS30" s="1"/>
      <c r="JFT30" s="1"/>
      <c r="JFU30" s="1"/>
      <c r="JFV30" s="1"/>
      <c r="JFW30" s="1"/>
      <c r="JFX30" s="1"/>
      <c r="JFY30" s="1"/>
      <c r="JFZ30" s="1"/>
      <c r="JGA30" s="1"/>
      <c r="JGB30" s="1"/>
      <c r="JGC30" s="1"/>
      <c r="JGD30" s="1"/>
      <c r="JGE30" s="1"/>
      <c r="JGF30" s="1"/>
      <c r="JGG30" s="1"/>
      <c r="JGH30" s="1"/>
      <c r="JGI30" s="1"/>
      <c r="JGJ30" s="1"/>
      <c r="JGK30" s="1"/>
      <c r="JGL30" s="1"/>
      <c r="JGM30" s="1"/>
      <c r="JGN30" s="1"/>
      <c r="JGO30" s="1"/>
      <c r="JGP30" s="1"/>
      <c r="JGQ30" s="1"/>
      <c r="JGR30" s="1"/>
      <c r="JGS30" s="1"/>
      <c r="JGT30" s="1"/>
      <c r="JGU30" s="1"/>
      <c r="JGV30" s="1"/>
      <c r="JGW30" s="1"/>
      <c r="JGX30" s="1"/>
      <c r="JGY30" s="1"/>
      <c r="JGZ30" s="1"/>
      <c r="JHA30" s="1"/>
      <c r="JHB30" s="1"/>
      <c r="JHC30" s="1"/>
      <c r="JHD30" s="1"/>
      <c r="JHE30" s="1"/>
      <c r="JHF30" s="1"/>
      <c r="JHG30" s="1"/>
      <c r="JHH30" s="1"/>
      <c r="JHI30" s="1"/>
      <c r="JHJ30" s="1"/>
      <c r="JHK30" s="1"/>
      <c r="JHL30" s="1"/>
      <c r="JHM30" s="1"/>
      <c r="JHN30" s="1"/>
      <c r="JHO30" s="1"/>
      <c r="JHP30" s="1"/>
      <c r="JHQ30" s="1"/>
      <c r="JHR30" s="1"/>
      <c r="JHS30" s="1"/>
      <c r="JHT30" s="1"/>
      <c r="JHU30" s="1"/>
      <c r="JHV30" s="1"/>
      <c r="JHW30" s="1"/>
      <c r="JHX30" s="1"/>
      <c r="JHY30" s="1"/>
      <c r="JHZ30" s="1"/>
      <c r="JIA30" s="1"/>
      <c r="JIB30" s="1"/>
      <c r="JIC30" s="1"/>
      <c r="JID30" s="1"/>
      <c r="JIE30" s="1"/>
      <c r="JIF30" s="1"/>
      <c r="JIG30" s="1"/>
      <c r="JIH30" s="1"/>
      <c r="JII30" s="1"/>
      <c r="JIJ30" s="1"/>
      <c r="JIK30" s="1"/>
      <c r="JIL30" s="1"/>
      <c r="JIM30" s="1"/>
      <c r="JIN30" s="1"/>
      <c r="JIO30" s="1"/>
      <c r="JIP30" s="1"/>
      <c r="JIQ30" s="1"/>
      <c r="JIR30" s="1"/>
      <c r="JIS30" s="1"/>
      <c r="JIT30" s="1"/>
      <c r="JIU30" s="1"/>
      <c r="JIV30" s="1"/>
      <c r="JIW30" s="1"/>
      <c r="JIX30" s="1"/>
      <c r="JIY30" s="1"/>
      <c r="JIZ30" s="1"/>
      <c r="JJA30" s="1"/>
      <c r="JJB30" s="1"/>
      <c r="JJC30" s="1"/>
      <c r="JJD30" s="1"/>
      <c r="JJE30" s="1"/>
      <c r="JJF30" s="1"/>
      <c r="JJG30" s="1"/>
      <c r="JJH30" s="1"/>
      <c r="JJI30" s="1"/>
      <c r="JJJ30" s="1"/>
      <c r="JJK30" s="1"/>
      <c r="JJL30" s="1"/>
      <c r="JJM30" s="1"/>
      <c r="JJN30" s="1"/>
      <c r="JJO30" s="1"/>
      <c r="JJP30" s="1"/>
      <c r="JJQ30" s="1"/>
      <c r="JJR30" s="1"/>
      <c r="JJS30" s="1"/>
      <c r="JJT30" s="1"/>
      <c r="JJU30" s="1"/>
      <c r="JJV30" s="1"/>
      <c r="JJW30" s="1"/>
      <c r="JJX30" s="1"/>
      <c r="JJY30" s="1"/>
      <c r="JJZ30" s="1"/>
      <c r="JKA30" s="1"/>
      <c r="JKB30" s="1"/>
      <c r="JKC30" s="1"/>
      <c r="JKD30" s="1"/>
      <c r="JKE30" s="1"/>
      <c r="JKF30" s="1"/>
      <c r="JKG30" s="1"/>
      <c r="JKH30" s="1"/>
      <c r="JKI30" s="1"/>
      <c r="JKJ30" s="1"/>
      <c r="JKK30" s="1"/>
      <c r="JKL30" s="1"/>
      <c r="JKM30" s="1"/>
      <c r="JKN30" s="1"/>
      <c r="JKO30" s="1"/>
      <c r="JKP30" s="1"/>
      <c r="JKQ30" s="1"/>
      <c r="JKR30" s="1"/>
      <c r="JKS30" s="1"/>
      <c r="JKT30" s="1"/>
      <c r="JKU30" s="1"/>
      <c r="JKV30" s="1"/>
      <c r="JKW30" s="1"/>
      <c r="JKX30" s="1"/>
      <c r="JKY30" s="1"/>
      <c r="JKZ30" s="1"/>
      <c r="JLA30" s="1"/>
      <c r="JLB30" s="1"/>
      <c r="JLC30" s="1"/>
      <c r="JLD30" s="1"/>
      <c r="JLE30" s="1"/>
      <c r="JLF30" s="1"/>
      <c r="JLG30" s="1"/>
      <c r="JLH30" s="1"/>
      <c r="JLI30" s="1"/>
      <c r="JLJ30" s="1"/>
      <c r="JLK30" s="1"/>
      <c r="JLL30" s="1"/>
      <c r="JLM30" s="1"/>
      <c r="JLN30" s="1"/>
      <c r="JLO30" s="1"/>
      <c r="JLP30" s="1"/>
      <c r="JLQ30" s="1"/>
      <c r="JLR30" s="1"/>
      <c r="JLS30" s="1"/>
      <c r="JLT30" s="1"/>
      <c r="JLU30" s="1"/>
      <c r="JLV30" s="1"/>
      <c r="JLW30" s="1"/>
      <c r="JLX30" s="1"/>
      <c r="JLY30" s="1"/>
      <c r="JLZ30" s="1"/>
      <c r="JMA30" s="1"/>
      <c r="JMB30" s="1"/>
      <c r="JMC30" s="1"/>
      <c r="JMD30" s="1"/>
      <c r="JME30" s="1"/>
      <c r="JMF30" s="1"/>
      <c r="JMG30" s="1"/>
      <c r="JMH30" s="1"/>
      <c r="JMI30" s="1"/>
      <c r="JMJ30" s="1"/>
      <c r="JMK30" s="1"/>
      <c r="JML30" s="1"/>
      <c r="JMM30" s="1"/>
      <c r="JMN30" s="1"/>
      <c r="JMO30" s="1"/>
      <c r="JMP30" s="1"/>
      <c r="JMQ30" s="1"/>
      <c r="JMR30" s="1"/>
      <c r="JMS30" s="1"/>
      <c r="JMT30" s="1"/>
      <c r="JMU30" s="1"/>
      <c r="JMV30" s="1"/>
      <c r="JMW30" s="1"/>
      <c r="JMX30" s="1"/>
      <c r="JMY30" s="1"/>
      <c r="JMZ30" s="1"/>
      <c r="JNA30" s="1"/>
      <c r="JNB30" s="1"/>
      <c r="JNC30" s="1"/>
      <c r="JND30" s="1"/>
      <c r="JNE30" s="1"/>
      <c r="JNF30" s="1"/>
      <c r="JNG30" s="1"/>
      <c r="JNH30" s="1"/>
      <c r="JNI30" s="1"/>
      <c r="JNJ30" s="1"/>
      <c r="JNK30" s="1"/>
      <c r="JNL30" s="1"/>
      <c r="JNM30" s="1"/>
      <c r="JNN30" s="1"/>
      <c r="JNO30" s="1"/>
      <c r="JNP30" s="1"/>
      <c r="JNQ30" s="1"/>
      <c r="JNR30" s="1"/>
      <c r="JNS30" s="1"/>
      <c r="JNT30" s="1"/>
      <c r="JNU30" s="1"/>
      <c r="JNV30" s="1"/>
      <c r="JNW30" s="1"/>
      <c r="JNX30" s="1"/>
      <c r="JNY30" s="1"/>
      <c r="JNZ30" s="1"/>
      <c r="JOA30" s="1"/>
      <c r="JOB30" s="1"/>
      <c r="JOC30" s="1"/>
      <c r="JOD30" s="1"/>
      <c r="JOE30" s="1"/>
      <c r="JOF30" s="1"/>
      <c r="JOG30" s="1"/>
      <c r="JOH30" s="1"/>
      <c r="JOI30" s="1"/>
      <c r="JOJ30" s="1"/>
      <c r="JOK30" s="1"/>
      <c r="JOL30" s="1"/>
      <c r="JOM30" s="1"/>
      <c r="JON30" s="1"/>
      <c r="JOO30" s="1"/>
      <c r="JOP30" s="1"/>
      <c r="JOQ30" s="1"/>
      <c r="JOR30" s="1"/>
      <c r="JOS30" s="1"/>
      <c r="JOT30" s="1"/>
      <c r="JOU30" s="1"/>
      <c r="JOV30" s="1"/>
      <c r="JOW30" s="1"/>
      <c r="JOX30" s="1"/>
      <c r="JOY30" s="1"/>
      <c r="JOZ30" s="1"/>
      <c r="JPA30" s="1"/>
      <c r="JPB30" s="1"/>
      <c r="JPC30" s="1"/>
      <c r="JPD30" s="1"/>
      <c r="JPE30" s="1"/>
      <c r="JPF30" s="1"/>
      <c r="JPG30" s="1"/>
      <c r="JPH30" s="1"/>
      <c r="JPI30" s="1"/>
      <c r="JPJ30" s="1"/>
      <c r="JPK30" s="1"/>
      <c r="JPL30" s="1"/>
      <c r="JPM30" s="1"/>
      <c r="JPN30" s="1"/>
      <c r="JPO30" s="1"/>
      <c r="JPP30" s="1"/>
      <c r="JPQ30" s="1"/>
      <c r="JPR30" s="1"/>
      <c r="JPS30" s="1"/>
      <c r="JPT30" s="1"/>
      <c r="JPU30" s="1"/>
      <c r="JPV30" s="1"/>
      <c r="JPW30" s="1"/>
      <c r="JPX30" s="1"/>
      <c r="JPY30" s="1"/>
      <c r="JPZ30" s="1"/>
      <c r="JQA30" s="1"/>
      <c r="JQB30" s="1"/>
      <c r="JQC30" s="1"/>
      <c r="JQD30" s="1"/>
      <c r="JQE30" s="1"/>
      <c r="JQF30" s="1"/>
      <c r="JQG30" s="1"/>
      <c r="JQH30" s="1"/>
      <c r="JQI30" s="1"/>
      <c r="JQJ30" s="1"/>
      <c r="JQK30" s="1"/>
      <c r="JQL30" s="1"/>
      <c r="JQM30" s="1"/>
      <c r="JQN30" s="1"/>
      <c r="JQO30" s="1"/>
      <c r="JQP30" s="1"/>
      <c r="JQQ30" s="1"/>
      <c r="JQR30" s="1"/>
      <c r="JQS30" s="1"/>
      <c r="JQT30" s="1"/>
      <c r="JQU30" s="1"/>
      <c r="JQV30" s="1"/>
      <c r="JQW30" s="1"/>
      <c r="JQX30" s="1"/>
      <c r="JQY30" s="1"/>
      <c r="JQZ30" s="1"/>
      <c r="JRA30" s="1"/>
      <c r="JRB30" s="1"/>
      <c r="JRC30" s="1"/>
      <c r="JRD30" s="1"/>
      <c r="JRE30" s="1"/>
      <c r="JRF30" s="1"/>
      <c r="JRG30" s="1"/>
      <c r="JRH30" s="1"/>
      <c r="JRI30" s="1"/>
      <c r="JRJ30" s="1"/>
      <c r="JRK30" s="1"/>
      <c r="JRL30" s="1"/>
      <c r="JRM30" s="1"/>
      <c r="JRN30" s="1"/>
      <c r="JRO30" s="1"/>
      <c r="JRP30" s="1"/>
      <c r="JRQ30" s="1"/>
      <c r="JRR30" s="1"/>
      <c r="JRS30" s="1"/>
      <c r="JRT30" s="1"/>
      <c r="JRU30" s="1"/>
      <c r="JRV30" s="1"/>
      <c r="JRW30" s="1"/>
      <c r="JRX30" s="1"/>
      <c r="JRY30" s="1"/>
      <c r="JRZ30" s="1"/>
      <c r="JSA30" s="1"/>
      <c r="JSB30" s="1"/>
      <c r="JSC30" s="1"/>
      <c r="JSD30" s="1"/>
      <c r="JSE30" s="1"/>
      <c r="JSF30" s="1"/>
      <c r="JSG30" s="1"/>
      <c r="JSH30" s="1"/>
      <c r="JSI30" s="1"/>
      <c r="JSJ30" s="1"/>
      <c r="JSK30" s="1"/>
      <c r="JSL30" s="1"/>
      <c r="JSM30" s="1"/>
      <c r="JSN30" s="1"/>
      <c r="JSO30" s="1"/>
      <c r="JSP30" s="1"/>
      <c r="JSQ30" s="1"/>
      <c r="JSR30" s="1"/>
      <c r="JSS30" s="1"/>
      <c r="JST30" s="1"/>
      <c r="JSU30" s="1"/>
      <c r="JSV30" s="1"/>
      <c r="JSW30" s="1"/>
      <c r="JSX30" s="1"/>
      <c r="JSY30" s="1"/>
      <c r="JSZ30" s="1"/>
      <c r="JTA30" s="1"/>
      <c r="JTB30" s="1"/>
      <c r="JTC30" s="1"/>
      <c r="JTD30" s="1"/>
      <c r="JTE30" s="1"/>
      <c r="JTF30" s="1"/>
      <c r="JTG30" s="1"/>
      <c r="JTH30" s="1"/>
      <c r="JTI30" s="1"/>
      <c r="JTJ30" s="1"/>
      <c r="JTK30" s="1"/>
      <c r="JTL30" s="1"/>
      <c r="JTM30" s="1"/>
      <c r="JTN30" s="1"/>
      <c r="JTO30" s="1"/>
      <c r="JTP30" s="1"/>
      <c r="JTQ30" s="1"/>
      <c r="JTR30" s="1"/>
      <c r="JTS30" s="1"/>
      <c r="JTT30" s="1"/>
      <c r="JTU30" s="1"/>
      <c r="JTV30" s="1"/>
      <c r="JTW30" s="1"/>
      <c r="JTX30" s="1"/>
      <c r="JTY30" s="1"/>
      <c r="JTZ30" s="1"/>
      <c r="JUA30" s="1"/>
      <c r="JUB30" s="1"/>
      <c r="JUC30" s="1"/>
      <c r="JUD30" s="1"/>
      <c r="JUE30" s="1"/>
      <c r="JUF30" s="1"/>
      <c r="JUG30" s="1"/>
      <c r="JUH30" s="1"/>
      <c r="JUI30" s="1"/>
      <c r="JUJ30" s="1"/>
      <c r="JUK30" s="1"/>
      <c r="JUL30" s="1"/>
      <c r="JUM30" s="1"/>
      <c r="JUN30" s="1"/>
      <c r="JUO30" s="1"/>
      <c r="JUP30" s="1"/>
      <c r="JUQ30" s="1"/>
      <c r="JUR30" s="1"/>
      <c r="JUS30" s="1"/>
      <c r="JUT30" s="1"/>
      <c r="JUU30" s="1"/>
      <c r="JUV30" s="1"/>
      <c r="JUW30" s="1"/>
      <c r="JUX30" s="1"/>
      <c r="JUY30" s="1"/>
      <c r="JUZ30" s="1"/>
      <c r="JVA30" s="1"/>
      <c r="JVB30" s="1"/>
      <c r="JVC30" s="1"/>
      <c r="JVD30" s="1"/>
      <c r="JVE30" s="1"/>
      <c r="JVF30" s="1"/>
      <c r="JVG30" s="1"/>
      <c r="JVH30" s="1"/>
      <c r="JVI30" s="1"/>
      <c r="JVJ30" s="1"/>
      <c r="JVK30" s="1"/>
      <c r="JVL30" s="1"/>
      <c r="JVM30" s="1"/>
      <c r="JVN30" s="1"/>
      <c r="JVO30" s="1"/>
      <c r="JVP30" s="1"/>
      <c r="JVQ30" s="1"/>
      <c r="JVR30" s="1"/>
      <c r="JVS30" s="1"/>
      <c r="JVT30" s="1"/>
      <c r="JVU30" s="1"/>
      <c r="JVV30" s="1"/>
      <c r="JVW30" s="1"/>
      <c r="JVX30" s="1"/>
      <c r="JVY30" s="1"/>
      <c r="JVZ30" s="1"/>
      <c r="JWA30" s="1"/>
      <c r="JWB30" s="1"/>
      <c r="JWC30" s="1"/>
      <c r="JWD30" s="1"/>
      <c r="JWE30" s="1"/>
      <c r="JWF30" s="1"/>
      <c r="JWG30" s="1"/>
      <c r="JWH30" s="1"/>
      <c r="JWI30" s="1"/>
      <c r="JWJ30" s="1"/>
      <c r="JWK30" s="1"/>
      <c r="JWL30" s="1"/>
      <c r="JWM30" s="1"/>
      <c r="JWN30" s="1"/>
      <c r="JWO30" s="1"/>
      <c r="JWP30" s="1"/>
      <c r="JWQ30" s="1"/>
      <c r="JWR30" s="1"/>
      <c r="JWS30" s="1"/>
      <c r="JWT30" s="1"/>
      <c r="JWU30" s="1"/>
      <c r="JWV30" s="1"/>
      <c r="JWW30" s="1"/>
      <c r="JWX30" s="1"/>
      <c r="JWY30" s="1"/>
      <c r="JWZ30" s="1"/>
      <c r="JXA30" s="1"/>
      <c r="JXB30" s="1"/>
      <c r="JXC30" s="1"/>
      <c r="JXD30" s="1"/>
      <c r="JXE30" s="1"/>
      <c r="JXF30" s="1"/>
      <c r="JXG30" s="1"/>
      <c r="JXH30" s="1"/>
      <c r="JXI30" s="1"/>
      <c r="JXJ30" s="1"/>
      <c r="JXK30" s="1"/>
      <c r="JXL30" s="1"/>
      <c r="JXM30" s="1"/>
      <c r="JXN30" s="1"/>
      <c r="JXO30" s="1"/>
      <c r="JXP30" s="1"/>
      <c r="JXQ30" s="1"/>
      <c r="JXR30" s="1"/>
      <c r="JXS30" s="1"/>
      <c r="JXT30" s="1"/>
      <c r="JXU30" s="1"/>
      <c r="JXV30" s="1"/>
      <c r="JXW30" s="1"/>
      <c r="JXX30" s="1"/>
      <c r="JXY30" s="1"/>
      <c r="JXZ30" s="1"/>
      <c r="JYA30" s="1"/>
      <c r="JYB30" s="1"/>
      <c r="JYC30" s="1"/>
      <c r="JYD30" s="1"/>
      <c r="JYE30" s="1"/>
      <c r="JYF30" s="1"/>
      <c r="JYG30" s="1"/>
      <c r="JYH30" s="1"/>
      <c r="JYI30" s="1"/>
      <c r="JYJ30" s="1"/>
      <c r="JYK30" s="1"/>
      <c r="JYL30" s="1"/>
      <c r="JYM30" s="1"/>
      <c r="JYN30" s="1"/>
      <c r="JYO30" s="1"/>
      <c r="JYP30" s="1"/>
      <c r="JYQ30" s="1"/>
      <c r="JYR30" s="1"/>
      <c r="JYS30" s="1"/>
      <c r="JYT30" s="1"/>
      <c r="JYU30" s="1"/>
      <c r="JYV30" s="1"/>
      <c r="JYW30" s="1"/>
      <c r="JYX30" s="1"/>
      <c r="JYY30" s="1"/>
      <c r="JYZ30" s="1"/>
      <c r="JZA30" s="1"/>
      <c r="JZB30" s="1"/>
      <c r="JZC30" s="1"/>
      <c r="JZD30" s="1"/>
      <c r="JZE30" s="1"/>
      <c r="JZF30" s="1"/>
      <c r="JZG30" s="1"/>
      <c r="JZH30" s="1"/>
      <c r="JZI30" s="1"/>
      <c r="JZJ30" s="1"/>
      <c r="JZK30" s="1"/>
      <c r="JZL30" s="1"/>
      <c r="JZM30" s="1"/>
      <c r="JZN30" s="1"/>
      <c r="JZO30" s="1"/>
      <c r="JZP30" s="1"/>
      <c r="JZQ30" s="1"/>
      <c r="JZR30" s="1"/>
      <c r="JZS30" s="1"/>
      <c r="JZT30" s="1"/>
      <c r="JZU30" s="1"/>
      <c r="JZV30" s="1"/>
      <c r="JZW30" s="1"/>
      <c r="JZX30" s="1"/>
      <c r="JZY30" s="1"/>
      <c r="JZZ30" s="1"/>
      <c r="KAA30" s="1"/>
      <c r="KAB30" s="1"/>
      <c r="KAC30" s="1"/>
      <c r="KAD30" s="1"/>
      <c r="KAE30" s="1"/>
      <c r="KAF30" s="1"/>
      <c r="KAG30" s="1"/>
      <c r="KAH30" s="1"/>
      <c r="KAI30" s="1"/>
      <c r="KAJ30" s="1"/>
      <c r="KAK30" s="1"/>
      <c r="KAL30" s="1"/>
      <c r="KAM30" s="1"/>
      <c r="KAN30" s="1"/>
      <c r="KAO30" s="1"/>
      <c r="KAP30" s="1"/>
      <c r="KAQ30" s="1"/>
      <c r="KAR30" s="1"/>
      <c r="KAS30" s="1"/>
      <c r="KAT30" s="1"/>
      <c r="KAU30" s="1"/>
      <c r="KAV30" s="1"/>
      <c r="KAW30" s="1"/>
      <c r="KAX30" s="1"/>
      <c r="KAY30" s="1"/>
      <c r="KAZ30" s="1"/>
      <c r="KBA30" s="1"/>
      <c r="KBB30" s="1"/>
      <c r="KBC30" s="1"/>
      <c r="KBD30" s="1"/>
      <c r="KBE30" s="1"/>
      <c r="KBF30" s="1"/>
      <c r="KBG30" s="1"/>
      <c r="KBH30" s="1"/>
      <c r="KBI30" s="1"/>
      <c r="KBJ30" s="1"/>
      <c r="KBK30" s="1"/>
      <c r="KBL30" s="1"/>
      <c r="KBM30" s="1"/>
      <c r="KBN30" s="1"/>
      <c r="KBO30" s="1"/>
      <c r="KBP30" s="1"/>
      <c r="KBQ30" s="1"/>
      <c r="KBR30" s="1"/>
      <c r="KBS30" s="1"/>
      <c r="KBT30" s="1"/>
      <c r="KBU30" s="1"/>
      <c r="KBV30" s="1"/>
      <c r="KBW30" s="1"/>
      <c r="KBX30" s="1"/>
      <c r="KBY30" s="1"/>
      <c r="KBZ30" s="1"/>
      <c r="KCA30" s="1"/>
      <c r="KCB30" s="1"/>
      <c r="KCC30" s="1"/>
      <c r="KCD30" s="1"/>
      <c r="KCE30" s="1"/>
      <c r="KCF30" s="1"/>
      <c r="KCG30" s="1"/>
      <c r="KCH30" s="1"/>
      <c r="KCI30" s="1"/>
      <c r="KCJ30" s="1"/>
      <c r="KCK30" s="1"/>
      <c r="KCL30" s="1"/>
      <c r="KCM30" s="1"/>
      <c r="KCN30" s="1"/>
      <c r="KCO30" s="1"/>
      <c r="KCP30" s="1"/>
      <c r="KCQ30" s="1"/>
      <c r="KCR30" s="1"/>
      <c r="KCS30" s="1"/>
      <c r="KCT30" s="1"/>
      <c r="KCU30" s="1"/>
      <c r="KCV30" s="1"/>
      <c r="KCW30" s="1"/>
      <c r="KCX30" s="1"/>
      <c r="KCY30" s="1"/>
      <c r="KCZ30" s="1"/>
      <c r="KDA30" s="1"/>
      <c r="KDB30" s="1"/>
      <c r="KDC30" s="1"/>
      <c r="KDD30" s="1"/>
      <c r="KDE30" s="1"/>
      <c r="KDF30" s="1"/>
      <c r="KDG30" s="1"/>
      <c r="KDH30" s="1"/>
      <c r="KDI30" s="1"/>
      <c r="KDJ30" s="1"/>
      <c r="KDK30" s="1"/>
      <c r="KDL30" s="1"/>
      <c r="KDM30" s="1"/>
      <c r="KDN30" s="1"/>
      <c r="KDO30" s="1"/>
      <c r="KDP30" s="1"/>
      <c r="KDQ30" s="1"/>
      <c r="KDR30" s="1"/>
      <c r="KDS30" s="1"/>
      <c r="KDT30" s="1"/>
      <c r="KDU30" s="1"/>
      <c r="KDV30" s="1"/>
      <c r="KDW30" s="1"/>
      <c r="KDX30" s="1"/>
      <c r="KDY30" s="1"/>
      <c r="KDZ30" s="1"/>
      <c r="KEA30" s="1"/>
      <c r="KEB30" s="1"/>
      <c r="KEC30" s="1"/>
      <c r="KED30" s="1"/>
      <c r="KEE30" s="1"/>
      <c r="KEF30" s="1"/>
      <c r="KEG30" s="1"/>
      <c r="KEH30" s="1"/>
      <c r="KEI30" s="1"/>
      <c r="KEJ30" s="1"/>
      <c r="KEK30" s="1"/>
      <c r="KEL30" s="1"/>
      <c r="KEM30" s="1"/>
      <c r="KEN30" s="1"/>
      <c r="KEO30" s="1"/>
      <c r="KEP30" s="1"/>
      <c r="KEQ30" s="1"/>
      <c r="KER30" s="1"/>
      <c r="KES30" s="1"/>
      <c r="KET30" s="1"/>
      <c r="KEU30" s="1"/>
      <c r="KEV30" s="1"/>
      <c r="KEW30" s="1"/>
      <c r="KEX30" s="1"/>
      <c r="KEY30" s="1"/>
      <c r="KEZ30" s="1"/>
      <c r="KFA30" s="1"/>
      <c r="KFB30" s="1"/>
      <c r="KFC30" s="1"/>
      <c r="KFD30" s="1"/>
      <c r="KFE30" s="1"/>
      <c r="KFF30" s="1"/>
      <c r="KFG30" s="1"/>
      <c r="KFH30" s="1"/>
      <c r="KFI30" s="1"/>
      <c r="KFJ30" s="1"/>
      <c r="KFK30" s="1"/>
      <c r="KFL30" s="1"/>
      <c r="KFM30" s="1"/>
      <c r="KFN30" s="1"/>
      <c r="KFO30" s="1"/>
      <c r="KFP30" s="1"/>
      <c r="KFQ30" s="1"/>
      <c r="KFR30" s="1"/>
      <c r="KFS30" s="1"/>
      <c r="KFT30" s="1"/>
      <c r="KFU30" s="1"/>
      <c r="KFV30" s="1"/>
      <c r="KFW30" s="1"/>
      <c r="KFX30" s="1"/>
      <c r="KFY30" s="1"/>
      <c r="KFZ30" s="1"/>
      <c r="KGA30" s="1"/>
      <c r="KGB30" s="1"/>
      <c r="KGC30" s="1"/>
      <c r="KGD30" s="1"/>
      <c r="KGE30" s="1"/>
      <c r="KGF30" s="1"/>
      <c r="KGG30" s="1"/>
      <c r="KGH30" s="1"/>
      <c r="KGI30" s="1"/>
      <c r="KGJ30" s="1"/>
      <c r="KGK30" s="1"/>
      <c r="KGL30" s="1"/>
      <c r="KGM30" s="1"/>
      <c r="KGN30" s="1"/>
      <c r="KGO30" s="1"/>
      <c r="KGP30" s="1"/>
      <c r="KGQ30" s="1"/>
      <c r="KGR30" s="1"/>
      <c r="KGS30" s="1"/>
      <c r="KGT30" s="1"/>
      <c r="KGU30" s="1"/>
      <c r="KGV30" s="1"/>
      <c r="KGW30" s="1"/>
      <c r="KGX30" s="1"/>
      <c r="KGY30" s="1"/>
      <c r="KGZ30" s="1"/>
      <c r="KHA30" s="1"/>
      <c r="KHB30" s="1"/>
      <c r="KHC30" s="1"/>
      <c r="KHD30" s="1"/>
      <c r="KHE30" s="1"/>
      <c r="KHF30" s="1"/>
      <c r="KHG30" s="1"/>
      <c r="KHH30" s="1"/>
      <c r="KHI30" s="1"/>
      <c r="KHJ30" s="1"/>
      <c r="KHK30" s="1"/>
      <c r="KHL30" s="1"/>
      <c r="KHM30" s="1"/>
      <c r="KHN30" s="1"/>
      <c r="KHO30" s="1"/>
      <c r="KHP30" s="1"/>
      <c r="KHQ30" s="1"/>
      <c r="KHR30" s="1"/>
      <c r="KHS30" s="1"/>
      <c r="KHT30" s="1"/>
      <c r="KHU30" s="1"/>
      <c r="KHV30" s="1"/>
      <c r="KHW30" s="1"/>
      <c r="KHX30" s="1"/>
      <c r="KHY30" s="1"/>
      <c r="KHZ30" s="1"/>
      <c r="KIA30" s="1"/>
      <c r="KIB30" s="1"/>
      <c r="KIC30" s="1"/>
      <c r="KID30" s="1"/>
      <c r="KIE30" s="1"/>
      <c r="KIF30" s="1"/>
      <c r="KIG30" s="1"/>
      <c r="KIH30" s="1"/>
      <c r="KII30" s="1"/>
      <c r="KIJ30" s="1"/>
      <c r="KIK30" s="1"/>
      <c r="KIL30" s="1"/>
      <c r="KIM30" s="1"/>
      <c r="KIN30" s="1"/>
      <c r="KIO30" s="1"/>
      <c r="KIP30" s="1"/>
      <c r="KIQ30" s="1"/>
      <c r="KIR30" s="1"/>
      <c r="KIS30" s="1"/>
      <c r="KIT30" s="1"/>
      <c r="KIU30" s="1"/>
      <c r="KIV30" s="1"/>
      <c r="KIW30" s="1"/>
      <c r="KIX30" s="1"/>
      <c r="KIY30" s="1"/>
      <c r="KIZ30" s="1"/>
      <c r="KJA30" s="1"/>
      <c r="KJB30" s="1"/>
      <c r="KJC30" s="1"/>
      <c r="KJD30" s="1"/>
      <c r="KJE30" s="1"/>
      <c r="KJF30" s="1"/>
      <c r="KJG30" s="1"/>
      <c r="KJH30" s="1"/>
      <c r="KJI30" s="1"/>
      <c r="KJJ30" s="1"/>
      <c r="KJK30" s="1"/>
      <c r="KJL30" s="1"/>
      <c r="KJM30" s="1"/>
      <c r="KJN30" s="1"/>
      <c r="KJO30" s="1"/>
      <c r="KJP30" s="1"/>
      <c r="KJQ30" s="1"/>
      <c r="KJR30" s="1"/>
      <c r="KJS30" s="1"/>
      <c r="KJT30" s="1"/>
      <c r="KJU30" s="1"/>
      <c r="KJV30" s="1"/>
      <c r="KJW30" s="1"/>
      <c r="KJX30" s="1"/>
      <c r="KJY30" s="1"/>
      <c r="KJZ30" s="1"/>
      <c r="KKA30" s="1"/>
      <c r="KKB30" s="1"/>
      <c r="KKC30" s="1"/>
      <c r="KKD30" s="1"/>
      <c r="KKE30" s="1"/>
      <c r="KKF30" s="1"/>
      <c r="KKG30" s="1"/>
      <c r="KKH30" s="1"/>
      <c r="KKI30" s="1"/>
      <c r="KKJ30" s="1"/>
      <c r="KKK30" s="1"/>
      <c r="KKL30" s="1"/>
      <c r="KKM30" s="1"/>
      <c r="KKN30" s="1"/>
      <c r="KKO30" s="1"/>
      <c r="KKP30" s="1"/>
      <c r="KKQ30" s="1"/>
      <c r="KKR30" s="1"/>
      <c r="KKS30" s="1"/>
      <c r="KKT30" s="1"/>
      <c r="KKU30" s="1"/>
      <c r="KKV30" s="1"/>
      <c r="KKW30" s="1"/>
      <c r="KKX30" s="1"/>
      <c r="KKY30" s="1"/>
      <c r="KKZ30" s="1"/>
      <c r="KLA30" s="1"/>
      <c r="KLB30" s="1"/>
      <c r="KLC30" s="1"/>
      <c r="KLD30" s="1"/>
      <c r="KLE30" s="1"/>
      <c r="KLF30" s="1"/>
      <c r="KLG30" s="1"/>
      <c r="KLH30" s="1"/>
      <c r="KLI30" s="1"/>
      <c r="KLJ30" s="1"/>
      <c r="KLK30" s="1"/>
      <c r="KLL30" s="1"/>
      <c r="KLM30" s="1"/>
      <c r="KLN30" s="1"/>
      <c r="KLO30" s="1"/>
      <c r="KLP30" s="1"/>
      <c r="KLQ30" s="1"/>
      <c r="KLR30" s="1"/>
      <c r="KLS30" s="1"/>
      <c r="KLT30" s="1"/>
      <c r="KLU30" s="1"/>
      <c r="KLV30" s="1"/>
      <c r="KLW30" s="1"/>
      <c r="KLX30" s="1"/>
      <c r="KLY30" s="1"/>
      <c r="KLZ30" s="1"/>
      <c r="KMA30" s="1"/>
      <c r="KMB30" s="1"/>
      <c r="KMC30" s="1"/>
      <c r="KMD30" s="1"/>
      <c r="KME30" s="1"/>
      <c r="KMF30" s="1"/>
      <c r="KMG30" s="1"/>
      <c r="KMH30" s="1"/>
      <c r="KMI30" s="1"/>
      <c r="KMJ30" s="1"/>
      <c r="KMK30" s="1"/>
      <c r="KML30" s="1"/>
      <c r="KMM30" s="1"/>
      <c r="KMN30" s="1"/>
      <c r="KMO30" s="1"/>
      <c r="KMP30" s="1"/>
      <c r="KMQ30" s="1"/>
      <c r="KMR30" s="1"/>
      <c r="KMS30" s="1"/>
      <c r="KMT30" s="1"/>
      <c r="KMU30" s="1"/>
      <c r="KMV30" s="1"/>
      <c r="KMW30" s="1"/>
      <c r="KMX30" s="1"/>
      <c r="KMY30" s="1"/>
      <c r="KMZ30" s="1"/>
      <c r="KNA30" s="1"/>
      <c r="KNB30" s="1"/>
      <c r="KNC30" s="1"/>
      <c r="KND30" s="1"/>
      <c r="KNE30" s="1"/>
      <c r="KNF30" s="1"/>
      <c r="KNG30" s="1"/>
      <c r="KNH30" s="1"/>
      <c r="KNI30" s="1"/>
      <c r="KNJ30" s="1"/>
      <c r="KNK30" s="1"/>
      <c r="KNL30" s="1"/>
      <c r="KNM30" s="1"/>
      <c r="KNN30" s="1"/>
      <c r="KNO30" s="1"/>
      <c r="KNP30" s="1"/>
      <c r="KNQ30" s="1"/>
      <c r="KNR30" s="1"/>
      <c r="KNS30" s="1"/>
      <c r="KNT30" s="1"/>
      <c r="KNU30" s="1"/>
      <c r="KNV30" s="1"/>
      <c r="KNW30" s="1"/>
      <c r="KNX30" s="1"/>
      <c r="KNY30" s="1"/>
      <c r="KNZ30" s="1"/>
      <c r="KOA30" s="1"/>
      <c r="KOB30" s="1"/>
      <c r="KOC30" s="1"/>
      <c r="KOD30" s="1"/>
      <c r="KOE30" s="1"/>
      <c r="KOF30" s="1"/>
      <c r="KOG30" s="1"/>
      <c r="KOH30" s="1"/>
      <c r="KOI30" s="1"/>
      <c r="KOJ30" s="1"/>
      <c r="KOK30" s="1"/>
      <c r="KOL30" s="1"/>
      <c r="KOM30" s="1"/>
      <c r="KON30" s="1"/>
      <c r="KOO30" s="1"/>
      <c r="KOP30" s="1"/>
      <c r="KOQ30" s="1"/>
      <c r="KOR30" s="1"/>
      <c r="KOS30" s="1"/>
      <c r="KOT30" s="1"/>
      <c r="KOU30" s="1"/>
      <c r="KOV30" s="1"/>
      <c r="KOW30" s="1"/>
      <c r="KOX30" s="1"/>
      <c r="KOY30" s="1"/>
      <c r="KOZ30" s="1"/>
      <c r="KPA30" s="1"/>
      <c r="KPB30" s="1"/>
      <c r="KPC30" s="1"/>
      <c r="KPD30" s="1"/>
      <c r="KPE30" s="1"/>
      <c r="KPF30" s="1"/>
      <c r="KPG30" s="1"/>
      <c r="KPH30" s="1"/>
      <c r="KPI30" s="1"/>
      <c r="KPJ30" s="1"/>
      <c r="KPK30" s="1"/>
      <c r="KPL30" s="1"/>
      <c r="KPM30" s="1"/>
      <c r="KPN30" s="1"/>
      <c r="KPO30" s="1"/>
      <c r="KPP30" s="1"/>
      <c r="KPQ30" s="1"/>
      <c r="KPR30" s="1"/>
      <c r="KPS30" s="1"/>
      <c r="KPT30" s="1"/>
      <c r="KPU30" s="1"/>
      <c r="KPV30" s="1"/>
      <c r="KPW30" s="1"/>
      <c r="KPX30" s="1"/>
      <c r="KPY30" s="1"/>
      <c r="KPZ30" s="1"/>
      <c r="KQA30" s="1"/>
      <c r="KQB30" s="1"/>
      <c r="KQC30" s="1"/>
      <c r="KQD30" s="1"/>
      <c r="KQE30" s="1"/>
      <c r="KQF30" s="1"/>
      <c r="KQG30" s="1"/>
      <c r="KQH30" s="1"/>
      <c r="KQI30" s="1"/>
      <c r="KQJ30" s="1"/>
      <c r="KQK30" s="1"/>
      <c r="KQL30" s="1"/>
      <c r="KQM30" s="1"/>
      <c r="KQN30" s="1"/>
      <c r="KQO30" s="1"/>
      <c r="KQP30" s="1"/>
      <c r="KQQ30" s="1"/>
      <c r="KQR30" s="1"/>
      <c r="KQS30" s="1"/>
      <c r="KQT30" s="1"/>
      <c r="KQU30" s="1"/>
      <c r="KQV30" s="1"/>
      <c r="KQW30" s="1"/>
      <c r="KQX30" s="1"/>
      <c r="KQY30" s="1"/>
      <c r="KQZ30" s="1"/>
      <c r="KRA30" s="1"/>
      <c r="KRB30" s="1"/>
      <c r="KRC30" s="1"/>
      <c r="KRD30" s="1"/>
      <c r="KRE30" s="1"/>
      <c r="KRF30" s="1"/>
      <c r="KRG30" s="1"/>
      <c r="KRH30" s="1"/>
      <c r="KRI30" s="1"/>
      <c r="KRJ30" s="1"/>
      <c r="KRK30" s="1"/>
      <c r="KRL30" s="1"/>
      <c r="KRM30" s="1"/>
      <c r="KRN30" s="1"/>
      <c r="KRO30" s="1"/>
      <c r="KRP30" s="1"/>
      <c r="KRQ30" s="1"/>
      <c r="KRR30" s="1"/>
      <c r="KRS30" s="1"/>
      <c r="KRT30" s="1"/>
      <c r="KRU30" s="1"/>
      <c r="KRV30" s="1"/>
      <c r="KRW30" s="1"/>
      <c r="KRX30" s="1"/>
      <c r="KRY30" s="1"/>
      <c r="KRZ30" s="1"/>
      <c r="KSA30" s="1"/>
      <c r="KSB30" s="1"/>
      <c r="KSC30" s="1"/>
      <c r="KSD30" s="1"/>
      <c r="KSE30" s="1"/>
      <c r="KSF30" s="1"/>
      <c r="KSG30" s="1"/>
      <c r="KSH30" s="1"/>
      <c r="KSI30" s="1"/>
      <c r="KSJ30" s="1"/>
      <c r="KSK30" s="1"/>
      <c r="KSL30" s="1"/>
      <c r="KSM30" s="1"/>
      <c r="KSN30" s="1"/>
      <c r="KSO30" s="1"/>
      <c r="KSP30" s="1"/>
      <c r="KSQ30" s="1"/>
      <c r="KSR30" s="1"/>
      <c r="KSS30" s="1"/>
      <c r="KST30" s="1"/>
      <c r="KSU30" s="1"/>
      <c r="KSV30" s="1"/>
      <c r="KSW30" s="1"/>
      <c r="KSX30" s="1"/>
      <c r="KSY30" s="1"/>
      <c r="KSZ30" s="1"/>
      <c r="KTA30" s="1"/>
      <c r="KTB30" s="1"/>
      <c r="KTC30" s="1"/>
      <c r="KTD30" s="1"/>
      <c r="KTE30" s="1"/>
      <c r="KTF30" s="1"/>
      <c r="KTG30" s="1"/>
      <c r="KTH30" s="1"/>
      <c r="KTI30" s="1"/>
      <c r="KTJ30" s="1"/>
      <c r="KTK30" s="1"/>
      <c r="KTL30" s="1"/>
      <c r="KTM30" s="1"/>
      <c r="KTN30" s="1"/>
      <c r="KTO30" s="1"/>
      <c r="KTP30" s="1"/>
      <c r="KTQ30" s="1"/>
      <c r="KTR30" s="1"/>
      <c r="KTS30" s="1"/>
      <c r="KTT30" s="1"/>
      <c r="KTU30" s="1"/>
      <c r="KTV30" s="1"/>
      <c r="KTW30" s="1"/>
      <c r="KTX30" s="1"/>
      <c r="KTY30" s="1"/>
      <c r="KTZ30" s="1"/>
      <c r="KUA30" s="1"/>
      <c r="KUB30" s="1"/>
      <c r="KUC30" s="1"/>
      <c r="KUD30" s="1"/>
      <c r="KUE30" s="1"/>
      <c r="KUF30" s="1"/>
      <c r="KUG30" s="1"/>
      <c r="KUH30" s="1"/>
      <c r="KUI30" s="1"/>
      <c r="KUJ30" s="1"/>
      <c r="KUK30" s="1"/>
      <c r="KUL30" s="1"/>
      <c r="KUM30" s="1"/>
      <c r="KUN30" s="1"/>
      <c r="KUO30" s="1"/>
      <c r="KUP30" s="1"/>
      <c r="KUQ30" s="1"/>
      <c r="KUR30" s="1"/>
      <c r="KUS30" s="1"/>
      <c r="KUT30" s="1"/>
      <c r="KUU30" s="1"/>
      <c r="KUV30" s="1"/>
      <c r="KUW30" s="1"/>
      <c r="KUX30" s="1"/>
      <c r="KUY30" s="1"/>
      <c r="KUZ30" s="1"/>
      <c r="KVA30" s="1"/>
      <c r="KVB30" s="1"/>
      <c r="KVC30" s="1"/>
      <c r="KVD30" s="1"/>
      <c r="KVE30" s="1"/>
      <c r="KVF30" s="1"/>
      <c r="KVG30" s="1"/>
      <c r="KVH30" s="1"/>
      <c r="KVI30" s="1"/>
      <c r="KVJ30" s="1"/>
      <c r="KVK30" s="1"/>
      <c r="KVL30" s="1"/>
      <c r="KVM30" s="1"/>
      <c r="KVN30" s="1"/>
      <c r="KVO30" s="1"/>
      <c r="KVP30" s="1"/>
      <c r="KVQ30" s="1"/>
      <c r="KVR30" s="1"/>
      <c r="KVS30" s="1"/>
      <c r="KVT30" s="1"/>
      <c r="KVU30" s="1"/>
      <c r="KVV30" s="1"/>
      <c r="KVW30" s="1"/>
      <c r="KVX30" s="1"/>
      <c r="KVY30" s="1"/>
      <c r="KVZ30" s="1"/>
      <c r="KWA30" s="1"/>
      <c r="KWB30" s="1"/>
      <c r="KWC30" s="1"/>
      <c r="KWD30" s="1"/>
      <c r="KWE30" s="1"/>
      <c r="KWF30" s="1"/>
      <c r="KWG30" s="1"/>
      <c r="KWH30" s="1"/>
      <c r="KWI30" s="1"/>
      <c r="KWJ30" s="1"/>
      <c r="KWK30" s="1"/>
      <c r="KWL30" s="1"/>
      <c r="KWM30" s="1"/>
      <c r="KWN30" s="1"/>
      <c r="KWO30" s="1"/>
      <c r="KWP30" s="1"/>
      <c r="KWQ30" s="1"/>
      <c r="KWR30" s="1"/>
      <c r="KWS30" s="1"/>
      <c r="KWT30" s="1"/>
      <c r="KWU30" s="1"/>
      <c r="KWV30" s="1"/>
      <c r="KWW30" s="1"/>
      <c r="KWX30" s="1"/>
      <c r="KWY30" s="1"/>
      <c r="KWZ30" s="1"/>
      <c r="KXA30" s="1"/>
      <c r="KXB30" s="1"/>
      <c r="KXC30" s="1"/>
      <c r="KXD30" s="1"/>
      <c r="KXE30" s="1"/>
      <c r="KXF30" s="1"/>
      <c r="KXG30" s="1"/>
      <c r="KXH30" s="1"/>
      <c r="KXI30" s="1"/>
      <c r="KXJ30" s="1"/>
      <c r="KXK30" s="1"/>
      <c r="KXL30" s="1"/>
      <c r="KXM30" s="1"/>
      <c r="KXN30" s="1"/>
      <c r="KXO30" s="1"/>
      <c r="KXP30" s="1"/>
      <c r="KXQ30" s="1"/>
      <c r="KXR30" s="1"/>
      <c r="KXS30" s="1"/>
      <c r="KXT30" s="1"/>
      <c r="KXU30" s="1"/>
      <c r="KXV30" s="1"/>
      <c r="KXW30" s="1"/>
      <c r="KXX30" s="1"/>
      <c r="KXY30" s="1"/>
      <c r="KXZ30" s="1"/>
      <c r="KYA30" s="1"/>
      <c r="KYB30" s="1"/>
      <c r="KYC30" s="1"/>
      <c r="KYD30" s="1"/>
      <c r="KYE30" s="1"/>
      <c r="KYF30" s="1"/>
      <c r="KYG30" s="1"/>
      <c r="KYH30" s="1"/>
      <c r="KYI30" s="1"/>
      <c r="KYJ30" s="1"/>
      <c r="KYK30" s="1"/>
      <c r="KYL30" s="1"/>
      <c r="KYM30" s="1"/>
      <c r="KYN30" s="1"/>
      <c r="KYO30" s="1"/>
      <c r="KYP30" s="1"/>
      <c r="KYQ30" s="1"/>
      <c r="KYR30" s="1"/>
      <c r="KYS30" s="1"/>
      <c r="KYT30" s="1"/>
      <c r="KYU30" s="1"/>
      <c r="KYV30" s="1"/>
      <c r="KYW30" s="1"/>
      <c r="KYX30" s="1"/>
      <c r="KYY30" s="1"/>
      <c r="KYZ30" s="1"/>
      <c r="KZA30" s="1"/>
      <c r="KZB30" s="1"/>
      <c r="KZC30" s="1"/>
      <c r="KZD30" s="1"/>
      <c r="KZE30" s="1"/>
      <c r="KZF30" s="1"/>
      <c r="KZG30" s="1"/>
      <c r="KZH30" s="1"/>
      <c r="KZI30" s="1"/>
      <c r="KZJ30" s="1"/>
      <c r="KZK30" s="1"/>
      <c r="KZL30" s="1"/>
      <c r="KZM30" s="1"/>
      <c r="KZN30" s="1"/>
      <c r="KZO30" s="1"/>
      <c r="KZP30" s="1"/>
      <c r="KZQ30" s="1"/>
      <c r="KZR30" s="1"/>
      <c r="KZS30" s="1"/>
      <c r="KZT30" s="1"/>
      <c r="KZU30" s="1"/>
      <c r="KZV30" s="1"/>
      <c r="KZW30" s="1"/>
      <c r="KZX30" s="1"/>
      <c r="KZY30" s="1"/>
      <c r="KZZ30" s="1"/>
      <c r="LAA30" s="1"/>
      <c r="LAB30" s="1"/>
      <c r="LAC30" s="1"/>
      <c r="LAD30" s="1"/>
      <c r="LAE30" s="1"/>
      <c r="LAF30" s="1"/>
      <c r="LAG30" s="1"/>
      <c r="LAH30" s="1"/>
      <c r="LAI30" s="1"/>
      <c r="LAJ30" s="1"/>
      <c r="LAK30" s="1"/>
      <c r="LAL30" s="1"/>
      <c r="LAM30" s="1"/>
      <c r="LAN30" s="1"/>
      <c r="LAO30" s="1"/>
      <c r="LAP30" s="1"/>
      <c r="LAQ30" s="1"/>
      <c r="LAR30" s="1"/>
      <c r="LAS30" s="1"/>
      <c r="LAT30" s="1"/>
      <c r="LAU30" s="1"/>
      <c r="LAV30" s="1"/>
      <c r="LAW30" s="1"/>
      <c r="LAX30" s="1"/>
      <c r="LAY30" s="1"/>
      <c r="LAZ30" s="1"/>
      <c r="LBA30" s="1"/>
      <c r="LBB30" s="1"/>
      <c r="LBC30" s="1"/>
      <c r="LBD30" s="1"/>
      <c r="LBE30" s="1"/>
      <c r="LBF30" s="1"/>
      <c r="LBG30" s="1"/>
      <c r="LBH30" s="1"/>
      <c r="LBI30" s="1"/>
      <c r="LBJ30" s="1"/>
      <c r="LBK30" s="1"/>
      <c r="LBL30" s="1"/>
      <c r="LBM30" s="1"/>
      <c r="LBN30" s="1"/>
      <c r="LBO30" s="1"/>
      <c r="LBP30" s="1"/>
      <c r="LBQ30" s="1"/>
      <c r="LBR30" s="1"/>
      <c r="LBS30" s="1"/>
      <c r="LBT30" s="1"/>
      <c r="LBU30" s="1"/>
      <c r="LBV30" s="1"/>
      <c r="LBW30" s="1"/>
      <c r="LBX30" s="1"/>
      <c r="LBY30" s="1"/>
      <c r="LBZ30" s="1"/>
      <c r="LCA30" s="1"/>
      <c r="LCB30" s="1"/>
      <c r="LCC30" s="1"/>
      <c r="LCD30" s="1"/>
      <c r="LCE30" s="1"/>
      <c r="LCF30" s="1"/>
      <c r="LCG30" s="1"/>
      <c r="LCH30" s="1"/>
      <c r="LCI30" s="1"/>
      <c r="LCJ30" s="1"/>
      <c r="LCK30" s="1"/>
      <c r="LCL30" s="1"/>
      <c r="LCM30" s="1"/>
      <c r="LCN30" s="1"/>
      <c r="LCO30" s="1"/>
      <c r="LCP30" s="1"/>
      <c r="LCQ30" s="1"/>
      <c r="LCR30" s="1"/>
      <c r="LCS30" s="1"/>
      <c r="LCT30" s="1"/>
      <c r="LCU30" s="1"/>
      <c r="LCV30" s="1"/>
      <c r="LCW30" s="1"/>
      <c r="LCX30" s="1"/>
      <c r="LCY30" s="1"/>
      <c r="LCZ30" s="1"/>
      <c r="LDA30" s="1"/>
      <c r="LDB30" s="1"/>
      <c r="LDC30" s="1"/>
      <c r="LDD30" s="1"/>
      <c r="LDE30" s="1"/>
      <c r="LDF30" s="1"/>
      <c r="LDG30" s="1"/>
      <c r="LDH30" s="1"/>
      <c r="LDI30" s="1"/>
      <c r="LDJ30" s="1"/>
      <c r="LDK30" s="1"/>
      <c r="LDL30" s="1"/>
      <c r="LDM30" s="1"/>
      <c r="LDN30" s="1"/>
      <c r="LDO30" s="1"/>
      <c r="LDP30" s="1"/>
      <c r="LDQ30" s="1"/>
      <c r="LDR30" s="1"/>
      <c r="LDS30" s="1"/>
      <c r="LDT30" s="1"/>
      <c r="LDU30" s="1"/>
      <c r="LDV30" s="1"/>
      <c r="LDW30" s="1"/>
      <c r="LDX30" s="1"/>
      <c r="LDY30" s="1"/>
      <c r="LDZ30" s="1"/>
      <c r="LEA30" s="1"/>
      <c r="LEB30" s="1"/>
      <c r="LEC30" s="1"/>
      <c r="LED30" s="1"/>
      <c r="LEE30" s="1"/>
      <c r="LEF30" s="1"/>
      <c r="LEG30" s="1"/>
      <c r="LEH30" s="1"/>
      <c r="LEI30" s="1"/>
      <c r="LEJ30" s="1"/>
      <c r="LEK30" s="1"/>
      <c r="LEL30" s="1"/>
      <c r="LEM30" s="1"/>
      <c r="LEN30" s="1"/>
      <c r="LEO30" s="1"/>
      <c r="LEP30" s="1"/>
      <c r="LEQ30" s="1"/>
      <c r="LER30" s="1"/>
      <c r="LES30" s="1"/>
      <c r="LET30" s="1"/>
      <c r="LEU30" s="1"/>
      <c r="LEV30" s="1"/>
      <c r="LEW30" s="1"/>
      <c r="LEX30" s="1"/>
      <c r="LEY30" s="1"/>
      <c r="LEZ30" s="1"/>
      <c r="LFA30" s="1"/>
      <c r="LFB30" s="1"/>
      <c r="LFC30" s="1"/>
      <c r="LFD30" s="1"/>
      <c r="LFE30" s="1"/>
      <c r="LFF30" s="1"/>
      <c r="LFG30" s="1"/>
      <c r="LFH30" s="1"/>
      <c r="LFI30" s="1"/>
      <c r="LFJ30" s="1"/>
      <c r="LFK30" s="1"/>
      <c r="LFL30" s="1"/>
      <c r="LFM30" s="1"/>
      <c r="LFN30" s="1"/>
      <c r="LFO30" s="1"/>
      <c r="LFP30" s="1"/>
      <c r="LFQ30" s="1"/>
      <c r="LFR30" s="1"/>
      <c r="LFS30" s="1"/>
      <c r="LFT30" s="1"/>
      <c r="LFU30" s="1"/>
      <c r="LFV30" s="1"/>
      <c r="LFW30" s="1"/>
      <c r="LFX30" s="1"/>
      <c r="LFY30" s="1"/>
      <c r="LFZ30" s="1"/>
      <c r="LGA30" s="1"/>
      <c r="LGB30" s="1"/>
      <c r="LGC30" s="1"/>
      <c r="LGD30" s="1"/>
      <c r="LGE30" s="1"/>
      <c r="LGF30" s="1"/>
      <c r="LGG30" s="1"/>
      <c r="LGH30" s="1"/>
      <c r="LGI30" s="1"/>
      <c r="LGJ30" s="1"/>
      <c r="LGK30" s="1"/>
      <c r="LGL30" s="1"/>
      <c r="LGM30" s="1"/>
      <c r="LGN30" s="1"/>
      <c r="LGO30" s="1"/>
      <c r="LGP30" s="1"/>
      <c r="LGQ30" s="1"/>
      <c r="LGR30" s="1"/>
      <c r="LGS30" s="1"/>
      <c r="LGT30" s="1"/>
      <c r="LGU30" s="1"/>
      <c r="LGV30" s="1"/>
      <c r="LGW30" s="1"/>
      <c r="LGX30" s="1"/>
      <c r="LGY30" s="1"/>
      <c r="LGZ30" s="1"/>
      <c r="LHA30" s="1"/>
      <c r="LHB30" s="1"/>
      <c r="LHC30" s="1"/>
      <c r="LHD30" s="1"/>
      <c r="LHE30" s="1"/>
      <c r="LHF30" s="1"/>
      <c r="LHG30" s="1"/>
      <c r="LHH30" s="1"/>
      <c r="LHI30" s="1"/>
      <c r="LHJ30" s="1"/>
      <c r="LHK30" s="1"/>
      <c r="LHL30" s="1"/>
      <c r="LHM30" s="1"/>
      <c r="LHN30" s="1"/>
      <c r="LHO30" s="1"/>
      <c r="LHP30" s="1"/>
      <c r="LHQ30" s="1"/>
      <c r="LHR30" s="1"/>
      <c r="LHS30" s="1"/>
      <c r="LHT30" s="1"/>
      <c r="LHU30" s="1"/>
      <c r="LHV30" s="1"/>
      <c r="LHW30" s="1"/>
      <c r="LHX30" s="1"/>
      <c r="LHY30" s="1"/>
      <c r="LHZ30" s="1"/>
      <c r="LIA30" s="1"/>
      <c r="LIB30" s="1"/>
      <c r="LIC30" s="1"/>
      <c r="LID30" s="1"/>
      <c r="LIE30" s="1"/>
      <c r="LIF30" s="1"/>
      <c r="LIG30" s="1"/>
      <c r="LIH30" s="1"/>
      <c r="LII30" s="1"/>
      <c r="LIJ30" s="1"/>
      <c r="LIK30" s="1"/>
      <c r="LIL30" s="1"/>
      <c r="LIM30" s="1"/>
      <c r="LIN30" s="1"/>
      <c r="LIO30" s="1"/>
      <c r="LIP30" s="1"/>
      <c r="LIQ30" s="1"/>
      <c r="LIR30" s="1"/>
      <c r="LIS30" s="1"/>
      <c r="LIT30" s="1"/>
      <c r="LIU30" s="1"/>
      <c r="LIV30" s="1"/>
      <c r="LIW30" s="1"/>
      <c r="LIX30" s="1"/>
      <c r="LIY30" s="1"/>
      <c r="LIZ30" s="1"/>
      <c r="LJA30" s="1"/>
      <c r="LJB30" s="1"/>
      <c r="LJC30" s="1"/>
      <c r="LJD30" s="1"/>
      <c r="LJE30" s="1"/>
      <c r="LJF30" s="1"/>
      <c r="LJG30" s="1"/>
      <c r="LJH30" s="1"/>
      <c r="LJI30" s="1"/>
      <c r="LJJ30" s="1"/>
      <c r="LJK30" s="1"/>
      <c r="LJL30" s="1"/>
      <c r="LJM30" s="1"/>
      <c r="LJN30" s="1"/>
      <c r="LJO30" s="1"/>
      <c r="LJP30" s="1"/>
      <c r="LJQ30" s="1"/>
      <c r="LJR30" s="1"/>
      <c r="LJS30" s="1"/>
      <c r="LJT30" s="1"/>
      <c r="LJU30" s="1"/>
      <c r="LJV30" s="1"/>
      <c r="LJW30" s="1"/>
      <c r="LJX30" s="1"/>
      <c r="LJY30" s="1"/>
      <c r="LJZ30" s="1"/>
      <c r="LKA30" s="1"/>
      <c r="LKB30" s="1"/>
      <c r="LKC30" s="1"/>
      <c r="LKD30" s="1"/>
      <c r="LKE30" s="1"/>
      <c r="LKF30" s="1"/>
      <c r="LKG30" s="1"/>
      <c r="LKH30" s="1"/>
      <c r="LKI30" s="1"/>
      <c r="LKJ30" s="1"/>
      <c r="LKK30" s="1"/>
      <c r="LKL30" s="1"/>
      <c r="LKM30" s="1"/>
      <c r="LKN30" s="1"/>
      <c r="LKO30" s="1"/>
      <c r="LKP30" s="1"/>
      <c r="LKQ30" s="1"/>
      <c r="LKR30" s="1"/>
      <c r="LKS30" s="1"/>
      <c r="LKT30" s="1"/>
      <c r="LKU30" s="1"/>
      <c r="LKV30" s="1"/>
      <c r="LKW30" s="1"/>
      <c r="LKX30" s="1"/>
      <c r="LKY30" s="1"/>
      <c r="LKZ30" s="1"/>
      <c r="LLA30" s="1"/>
      <c r="LLB30" s="1"/>
      <c r="LLC30" s="1"/>
      <c r="LLD30" s="1"/>
      <c r="LLE30" s="1"/>
      <c r="LLF30" s="1"/>
      <c r="LLG30" s="1"/>
      <c r="LLH30" s="1"/>
      <c r="LLI30" s="1"/>
      <c r="LLJ30" s="1"/>
      <c r="LLK30" s="1"/>
      <c r="LLL30" s="1"/>
      <c r="LLM30" s="1"/>
      <c r="LLN30" s="1"/>
      <c r="LLO30" s="1"/>
      <c r="LLP30" s="1"/>
      <c r="LLQ30" s="1"/>
      <c r="LLR30" s="1"/>
      <c r="LLS30" s="1"/>
      <c r="LLT30" s="1"/>
      <c r="LLU30" s="1"/>
      <c r="LLV30" s="1"/>
      <c r="LLW30" s="1"/>
      <c r="LLX30" s="1"/>
      <c r="LLY30" s="1"/>
      <c r="LLZ30" s="1"/>
      <c r="LMA30" s="1"/>
      <c r="LMB30" s="1"/>
      <c r="LMC30" s="1"/>
      <c r="LMD30" s="1"/>
      <c r="LME30" s="1"/>
      <c r="LMF30" s="1"/>
      <c r="LMG30" s="1"/>
      <c r="LMH30" s="1"/>
      <c r="LMI30" s="1"/>
      <c r="LMJ30" s="1"/>
      <c r="LMK30" s="1"/>
      <c r="LML30" s="1"/>
      <c r="LMM30" s="1"/>
      <c r="LMN30" s="1"/>
      <c r="LMO30" s="1"/>
      <c r="LMP30" s="1"/>
      <c r="LMQ30" s="1"/>
      <c r="LMR30" s="1"/>
      <c r="LMS30" s="1"/>
      <c r="LMT30" s="1"/>
      <c r="LMU30" s="1"/>
      <c r="LMV30" s="1"/>
      <c r="LMW30" s="1"/>
      <c r="LMX30" s="1"/>
      <c r="LMY30" s="1"/>
      <c r="LMZ30" s="1"/>
      <c r="LNA30" s="1"/>
      <c r="LNB30" s="1"/>
      <c r="LNC30" s="1"/>
      <c r="LND30" s="1"/>
      <c r="LNE30" s="1"/>
      <c r="LNF30" s="1"/>
      <c r="LNG30" s="1"/>
      <c r="LNH30" s="1"/>
      <c r="LNI30" s="1"/>
      <c r="LNJ30" s="1"/>
      <c r="LNK30" s="1"/>
      <c r="LNL30" s="1"/>
      <c r="LNM30" s="1"/>
      <c r="LNN30" s="1"/>
      <c r="LNO30" s="1"/>
      <c r="LNP30" s="1"/>
      <c r="LNQ30" s="1"/>
      <c r="LNR30" s="1"/>
      <c r="LNS30" s="1"/>
      <c r="LNT30" s="1"/>
      <c r="LNU30" s="1"/>
      <c r="LNV30" s="1"/>
      <c r="LNW30" s="1"/>
      <c r="LNX30" s="1"/>
      <c r="LNY30" s="1"/>
      <c r="LNZ30" s="1"/>
      <c r="LOA30" s="1"/>
      <c r="LOB30" s="1"/>
      <c r="LOC30" s="1"/>
      <c r="LOD30" s="1"/>
      <c r="LOE30" s="1"/>
      <c r="LOF30" s="1"/>
      <c r="LOG30" s="1"/>
      <c r="LOH30" s="1"/>
      <c r="LOI30" s="1"/>
      <c r="LOJ30" s="1"/>
      <c r="LOK30" s="1"/>
      <c r="LOL30" s="1"/>
      <c r="LOM30" s="1"/>
      <c r="LON30" s="1"/>
      <c r="LOO30" s="1"/>
      <c r="LOP30" s="1"/>
      <c r="LOQ30" s="1"/>
      <c r="LOR30" s="1"/>
      <c r="LOS30" s="1"/>
      <c r="LOT30" s="1"/>
      <c r="LOU30" s="1"/>
      <c r="LOV30" s="1"/>
      <c r="LOW30" s="1"/>
      <c r="LOX30" s="1"/>
      <c r="LOY30" s="1"/>
      <c r="LOZ30" s="1"/>
      <c r="LPA30" s="1"/>
      <c r="LPB30" s="1"/>
      <c r="LPC30" s="1"/>
      <c r="LPD30" s="1"/>
      <c r="LPE30" s="1"/>
      <c r="LPF30" s="1"/>
      <c r="LPG30" s="1"/>
      <c r="LPH30" s="1"/>
      <c r="LPI30" s="1"/>
      <c r="LPJ30" s="1"/>
      <c r="LPK30" s="1"/>
      <c r="LPL30" s="1"/>
      <c r="LPM30" s="1"/>
      <c r="LPN30" s="1"/>
      <c r="LPO30" s="1"/>
      <c r="LPP30" s="1"/>
      <c r="LPQ30" s="1"/>
      <c r="LPR30" s="1"/>
      <c r="LPS30" s="1"/>
      <c r="LPT30" s="1"/>
      <c r="LPU30" s="1"/>
      <c r="LPV30" s="1"/>
      <c r="LPW30" s="1"/>
      <c r="LPX30" s="1"/>
      <c r="LPY30" s="1"/>
      <c r="LPZ30" s="1"/>
      <c r="LQA30" s="1"/>
      <c r="LQB30" s="1"/>
      <c r="LQC30" s="1"/>
      <c r="LQD30" s="1"/>
      <c r="LQE30" s="1"/>
      <c r="LQF30" s="1"/>
      <c r="LQG30" s="1"/>
      <c r="LQH30" s="1"/>
      <c r="LQI30" s="1"/>
      <c r="LQJ30" s="1"/>
      <c r="LQK30" s="1"/>
      <c r="LQL30" s="1"/>
      <c r="LQM30" s="1"/>
      <c r="LQN30" s="1"/>
      <c r="LQO30" s="1"/>
      <c r="LQP30" s="1"/>
      <c r="LQQ30" s="1"/>
      <c r="LQR30" s="1"/>
      <c r="LQS30" s="1"/>
      <c r="LQT30" s="1"/>
      <c r="LQU30" s="1"/>
      <c r="LQV30" s="1"/>
      <c r="LQW30" s="1"/>
      <c r="LQX30" s="1"/>
      <c r="LQY30" s="1"/>
      <c r="LQZ30" s="1"/>
      <c r="LRA30" s="1"/>
      <c r="LRB30" s="1"/>
      <c r="LRC30" s="1"/>
      <c r="LRD30" s="1"/>
      <c r="LRE30" s="1"/>
      <c r="LRF30" s="1"/>
      <c r="LRG30" s="1"/>
      <c r="LRH30" s="1"/>
      <c r="LRI30" s="1"/>
      <c r="LRJ30" s="1"/>
      <c r="LRK30" s="1"/>
      <c r="LRL30" s="1"/>
      <c r="LRM30" s="1"/>
      <c r="LRN30" s="1"/>
      <c r="LRO30" s="1"/>
      <c r="LRP30" s="1"/>
      <c r="LRQ30" s="1"/>
      <c r="LRR30" s="1"/>
      <c r="LRS30" s="1"/>
      <c r="LRT30" s="1"/>
      <c r="LRU30" s="1"/>
      <c r="LRV30" s="1"/>
      <c r="LRW30" s="1"/>
      <c r="LRX30" s="1"/>
      <c r="LRY30" s="1"/>
      <c r="LRZ30" s="1"/>
      <c r="LSA30" s="1"/>
      <c r="LSB30" s="1"/>
      <c r="LSC30" s="1"/>
      <c r="LSD30" s="1"/>
      <c r="LSE30" s="1"/>
      <c r="LSF30" s="1"/>
      <c r="LSG30" s="1"/>
      <c r="LSH30" s="1"/>
      <c r="LSI30" s="1"/>
      <c r="LSJ30" s="1"/>
      <c r="LSK30" s="1"/>
      <c r="LSL30" s="1"/>
      <c r="LSM30" s="1"/>
      <c r="LSN30" s="1"/>
      <c r="LSO30" s="1"/>
      <c r="LSP30" s="1"/>
      <c r="LSQ30" s="1"/>
      <c r="LSR30" s="1"/>
      <c r="LSS30" s="1"/>
      <c r="LST30" s="1"/>
      <c r="LSU30" s="1"/>
      <c r="LSV30" s="1"/>
      <c r="LSW30" s="1"/>
      <c r="LSX30" s="1"/>
      <c r="LSY30" s="1"/>
      <c r="LSZ30" s="1"/>
      <c r="LTA30" s="1"/>
      <c r="LTB30" s="1"/>
      <c r="LTC30" s="1"/>
      <c r="LTD30" s="1"/>
      <c r="LTE30" s="1"/>
      <c r="LTF30" s="1"/>
      <c r="LTG30" s="1"/>
      <c r="LTH30" s="1"/>
      <c r="LTI30" s="1"/>
      <c r="LTJ30" s="1"/>
      <c r="LTK30" s="1"/>
      <c r="LTL30" s="1"/>
      <c r="LTM30" s="1"/>
      <c r="LTN30" s="1"/>
      <c r="LTO30" s="1"/>
      <c r="LTP30" s="1"/>
      <c r="LTQ30" s="1"/>
      <c r="LTR30" s="1"/>
      <c r="LTS30" s="1"/>
      <c r="LTT30" s="1"/>
      <c r="LTU30" s="1"/>
      <c r="LTV30" s="1"/>
      <c r="LTW30" s="1"/>
      <c r="LTX30" s="1"/>
      <c r="LTY30" s="1"/>
      <c r="LTZ30" s="1"/>
      <c r="LUA30" s="1"/>
      <c r="LUB30" s="1"/>
      <c r="LUC30" s="1"/>
      <c r="LUD30" s="1"/>
      <c r="LUE30" s="1"/>
      <c r="LUF30" s="1"/>
      <c r="LUG30" s="1"/>
      <c r="LUH30" s="1"/>
      <c r="LUI30" s="1"/>
      <c r="LUJ30" s="1"/>
      <c r="LUK30" s="1"/>
      <c r="LUL30" s="1"/>
      <c r="LUM30" s="1"/>
      <c r="LUN30" s="1"/>
      <c r="LUO30" s="1"/>
      <c r="LUP30" s="1"/>
      <c r="LUQ30" s="1"/>
      <c r="LUR30" s="1"/>
      <c r="LUS30" s="1"/>
      <c r="LUT30" s="1"/>
      <c r="LUU30" s="1"/>
      <c r="LUV30" s="1"/>
      <c r="LUW30" s="1"/>
      <c r="LUX30" s="1"/>
      <c r="LUY30" s="1"/>
      <c r="LUZ30" s="1"/>
      <c r="LVA30" s="1"/>
      <c r="LVB30" s="1"/>
      <c r="LVC30" s="1"/>
      <c r="LVD30" s="1"/>
      <c r="LVE30" s="1"/>
      <c r="LVF30" s="1"/>
      <c r="LVG30" s="1"/>
      <c r="LVH30" s="1"/>
      <c r="LVI30" s="1"/>
      <c r="LVJ30" s="1"/>
      <c r="LVK30" s="1"/>
      <c r="LVL30" s="1"/>
      <c r="LVM30" s="1"/>
      <c r="LVN30" s="1"/>
      <c r="LVO30" s="1"/>
      <c r="LVP30" s="1"/>
      <c r="LVQ30" s="1"/>
      <c r="LVR30" s="1"/>
      <c r="LVS30" s="1"/>
      <c r="LVT30" s="1"/>
      <c r="LVU30" s="1"/>
      <c r="LVV30" s="1"/>
      <c r="LVW30" s="1"/>
      <c r="LVX30" s="1"/>
      <c r="LVY30" s="1"/>
      <c r="LVZ30" s="1"/>
      <c r="LWA30" s="1"/>
      <c r="LWB30" s="1"/>
      <c r="LWC30" s="1"/>
      <c r="LWD30" s="1"/>
      <c r="LWE30" s="1"/>
      <c r="LWF30" s="1"/>
      <c r="LWG30" s="1"/>
      <c r="LWH30" s="1"/>
      <c r="LWI30" s="1"/>
      <c r="LWJ30" s="1"/>
      <c r="LWK30" s="1"/>
      <c r="LWL30" s="1"/>
      <c r="LWM30" s="1"/>
      <c r="LWN30" s="1"/>
      <c r="LWO30" s="1"/>
      <c r="LWP30" s="1"/>
      <c r="LWQ30" s="1"/>
      <c r="LWR30" s="1"/>
      <c r="LWS30" s="1"/>
      <c r="LWT30" s="1"/>
      <c r="LWU30" s="1"/>
      <c r="LWV30" s="1"/>
      <c r="LWW30" s="1"/>
      <c r="LWX30" s="1"/>
      <c r="LWY30" s="1"/>
      <c r="LWZ30" s="1"/>
      <c r="LXA30" s="1"/>
      <c r="LXB30" s="1"/>
      <c r="LXC30" s="1"/>
      <c r="LXD30" s="1"/>
      <c r="LXE30" s="1"/>
      <c r="LXF30" s="1"/>
      <c r="LXG30" s="1"/>
      <c r="LXH30" s="1"/>
      <c r="LXI30" s="1"/>
      <c r="LXJ30" s="1"/>
      <c r="LXK30" s="1"/>
      <c r="LXL30" s="1"/>
      <c r="LXM30" s="1"/>
      <c r="LXN30" s="1"/>
      <c r="LXO30" s="1"/>
      <c r="LXP30" s="1"/>
      <c r="LXQ30" s="1"/>
      <c r="LXR30" s="1"/>
      <c r="LXS30" s="1"/>
      <c r="LXT30" s="1"/>
      <c r="LXU30" s="1"/>
      <c r="LXV30" s="1"/>
      <c r="LXW30" s="1"/>
      <c r="LXX30" s="1"/>
      <c r="LXY30" s="1"/>
      <c r="LXZ30" s="1"/>
      <c r="LYA30" s="1"/>
      <c r="LYB30" s="1"/>
      <c r="LYC30" s="1"/>
      <c r="LYD30" s="1"/>
      <c r="LYE30" s="1"/>
      <c r="LYF30" s="1"/>
      <c r="LYG30" s="1"/>
      <c r="LYH30" s="1"/>
      <c r="LYI30" s="1"/>
      <c r="LYJ30" s="1"/>
      <c r="LYK30" s="1"/>
      <c r="LYL30" s="1"/>
      <c r="LYM30" s="1"/>
      <c r="LYN30" s="1"/>
      <c r="LYO30" s="1"/>
      <c r="LYP30" s="1"/>
      <c r="LYQ30" s="1"/>
      <c r="LYR30" s="1"/>
      <c r="LYS30" s="1"/>
      <c r="LYT30" s="1"/>
      <c r="LYU30" s="1"/>
      <c r="LYV30" s="1"/>
      <c r="LYW30" s="1"/>
      <c r="LYX30" s="1"/>
      <c r="LYY30" s="1"/>
      <c r="LYZ30" s="1"/>
      <c r="LZA30" s="1"/>
      <c r="LZB30" s="1"/>
      <c r="LZC30" s="1"/>
      <c r="LZD30" s="1"/>
      <c r="LZE30" s="1"/>
      <c r="LZF30" s="1"/>
      <c r="LZG30" s="1"/>
      <c r="LZH30" s="1"/>
      <c r="LZI30" s="1"/>
      <c r="LZJ30" s="1"/>
      <c r="LZK30" s="1"/>
      <c r="LZL30" s="1"/>
      <c r="LZM30" s="1"/>
      <c r="LZN30" s="1"/>
      <c r="LZO30" s="1"/>
      <c r="LZP30" s="1"/>
      <c r="LZQ30" s="1"/>
      <c r="LZR30" s="1"/>
      <c r="LZS30" s="1"/>
      <c r="LZT30" s="1"/>
      <c r="LZU30" s="1"/>
      <c r="LZV30" s="1"/>
      <c r="LZW30" s="1"/>
      <c r="LZX30" s="1"/>
      <c r="LZY30" s="1"/>
      <c r="LZZ30" s="1"/>
      <c r="MAA30" s="1"/>
      <c r="MAB30" s="1"/>
      <c r="MAC30" s="1"/>
      <c r="MAD30" s="1"/>
      <c r="MAE30" s="1"/>
      <c r="MAF30" s="1"/>
      <c r="MAG30" s="1"/>
      <c r="MAH30" s="1"/>
      <c r="MAI30" s="1"/>
      <c r="MAJ30" s="1"/>
      <c r="MAK30" s="1"/>
      <c r="MAL30" s="1"/>
      <c r="MAM30" s="1"/>
      <c r="MAN30" s="1"/>
      <c r="MAO30" s="1"/>
      <c r="MAP30" s="1"/>
      <c r="MAQ30" s="1"/>
      <c r="MAR30" s="1"/>
      <c r="MAS30" s="1"/>
      <c r="MAT30" s="1"/>
      <c r="MAU30" s="1"/>
      <c r="MAV30" s="1"/>
      <c r="MAW30" s="1"/>
      <c r="MAX30" s="1"/>
      <c r="MAY30" s="1"/>
      <c r="MAZ30" s="1"/>
      <c r="MBA30" s="1"/>
      <c r="MBB30" s="1"/>
      <c r="MBC30" s="1"/>
      <c r="MBD30" s="1"/>
      <c r="MBE30" s="1"/>
      <c r="MBF30" s="1"/>
      <c r="MBG30" s="1"/>
      <c r="MBH30" s="1"/>
      <c r="MBI30" s="1"/>
      <c r="MBJ30" s="1"/>
      <c r="MBK30" s="1"/>
      <c r="MBL30" s="1"/>
      <c r="MBM30" s="1"/>
      <c r="MBN30" s="1"/>
      <c r="MBO30" s="1"/>
      <c r="MBP30" s="1"/>
      <c r="MBQ30" s="1"/>
      <c r="MBR30" s="1"/>
      <c r="MBS30" s="1"/>
      <c r="MBT30" s="1"/>
      <c r="MBU30" s="1"/>
      <c r="MBV30" s="1"/>
      <c r="MBW30" s="1"/>
      <c r="MBX30" s="1"/>
      <c r="MBY30" s="1"/>
      <c r="MBZ30" s="1"/>
      <c r="MCA30" s="1"/>
      <c r="MCB30" s="1"/>
      <c r="MCC30" s="1"/>
      <c r="MCD30" s="1"/>
      <c r="MCE30" s="1"/>
      <c r="MCF30" s="1"/>
      <c r="MCG30" s="1"/>
      <c r="MCH30" s="1"/>
      <c r="MCI30" s="1"/>
      <c r="MCJ30" s="1"/>
      <c r="MCK30" s="1"/>
      <c r="MCL30" s="1"/>
      <c r="MCM30" s="1"/>
      <c r="MCN30" s="1"/>
      <c r="MCO30" s="1"/>
      <c r="MCP30" s="1"/>
      <c r="MCQ30" s="1"/>
      <c r="MCR30" s="1"/>
      <c r="MCS30" s="1"/>
      <c r="MCT30" s="1"/>
      <c r="MCU30" s="1"/>
      <c r="MCV30" s="1"/>
      <c r="MCW30" s="1"/>
      <c r="MCX30" s="1"/>
      <c r="MCY30" s="1"/>
      <c r="MCZ30" s="1"/>
      <c r="MDA30" s="1"/>
      <c r="MDB30" s="1"/>
      <c r="MDC30" s="1"/>
      <c r="MDD30" s="1"/>
      <c r="MDE30" s="1"/>
      <c r="MDF30" s="1"/>
      <c r="MDG30" s="1"/>
      <c r="MDH30" s="1"/>
      <c r="MDI30" s="1"/>
      <c r="MDJ30" s="1"/>
      <c r="MDK30" s="1"/>
      <c r="MDL30" s="1"/>
      <c r="MDM30" s="1"/>
      <c r="MDN30" s="1"/>
      <c r="MDO30" s="1"/>
      <c r="MDP30" s="1"/>
      <c r="MDQ30" s="1"/>
      <c r="MDR30" s="1"/>
      <c r="MDS30" s="1"/>
      <c r="MDT30" s="1"/>
      <c r="MDU30" s="1"/>
      <c r="MDV30" s="1"/>
      <c r="MDW30" s="1"/>
      <c r="MDX30" s="1"/>
      <c r="MDY30" s="1"/>
      <c r="MDZ30" s="1"/>
      <c r="MEA30" s="1"/>
      <c r="MEB30" s="1"/>
      <c r="MEC30" s="1"/>
      <c r="MED30" s="1"/>
      <c r="MEE30" s="1"/>
      <c r="MEF30" s="1"/>
      <c r="MEG30" s="1"/>
      <c r="MEH30" s="1"/>
      <c r="MEI30" s="1"/>
      <c r="MEJ30" s="1"/>
      <c r="MEK30" s="1"/>
      <c r="MEL30" s="1"/>
      <c r="MEM30" s="1"/>
      <c r="MEN30" s="1"/>
      <c r="MEO30" s="1"/>
      <c r="MEP30" s="1"/>
      <c r="MEQ30" s="1"/>
      <c r="MER30" s="1"/>
      <c r="MES30" s="1"/>
      <c r="MET30" s="1"/>
      <c r="MEU30" s="1"/>
      <c r="MEV30" s="1"/>
      <c r="MEW30" s="1"/>
      <c r="MEX30" s="1"/>
      <c r="MEY30" s="1"/>
      <c r="MEZ30" s="1"/>
      <c r="MFA30" s="1"/>
      <c r="MFB30" s="1"/>
      <c r="MFC30" s="1"/>
      <c r="MFD30" s="1"/>
      <c r="MFE30" s="1"/>
      <c r="MFF30" s="1"/>
      <c r="MFG30" s="1"/>
      <c r="MFH30" s="1"/>
      <c r="MFI30" s="1"/>
      <c r="MFJ30" s="1"/>
      <c r="MFK30" s="1"/>
      <c r="MFL30" s="1"/>
      <c r="MFM30" s="1"/>
      <c r="MFN30" s="1"/>
      <c r="MFO30" s="1"/>
      <c r="MFP30" s="1"/>
      <c r="MFQ30" s="1"/>
      <c r="MFR30" s="1"/>
      <c r="MFS30" s="1"/>
      <c r="MFT30" s="1"/>
      <c r="MFU30" s="1"/>
      <c r="MFV30" s="1"/>
      <c r="MFW30" s="1"/>
      <c r="MFX30" s="1"/>
      <c r="MFY30" s="1"/>
      <c r="MFZ30" s="1"/>
      <c r="MGA30" s="1"/>
      <c r="MGB30" s="1"/>
      <c r="MGC30" s="1"/>
      <c r="MGD30" s="1"/>
      <c r="MGE30" s="1"/>
      <c r="MGF30" s="1"/>
      <c r="MGG30" s="1"/>
      <c r="MGH30" s="1"/>
      <c r="MGI30" s="1"/>
      <c r="MGJ30" s="1"/>
      <c r="MGK30" s="1"/>
      <c r="MGL30" s="1"/>
      <c r="MGM30" s="1"/>
      <c r="MGN30" s="1"/>
      <c r="MGO30" s="1"/>
      <c r="MGP30" s="1"/>
      <c r="MGQ30" s="1"/>
      <c r="MGR30" s="1"/>
      <c r="MGS30" s="1"/>
      <c r="MGT30" s="1"/>
      <c r="MGU30" s="1"/>
      <c r="MGV30" s="1"/>
      <c r="MGW30" s="1"/>
      <c r="MGX30" s="1"/>
      <c r="MGY30" s="1"/>
      <c r="MGZ30" s="1"/>
      <c r="MHA30" s="1"/>
      <c r="MHB30" s="1"/>
      <c r="MHC30" s="1"/>
      <c r="MHD30" s="1"/>
      <c r="MHE30" s="1"/>
      <c r="MHF30" s="1"/>
      <c r="MHG30" s="1"/>
      <c r="MHH30" s="1"/>
      <c r="MHI30" s="1"/>
      <c r="MHJ30" s="1"/>
      <c r="MHK30" s="1"/>
      <c r="MHL30" s="1"/>
      <c r="MHM30" s="1"/>
      <c r="MHN30" s="1"/>
      <c r="MHO30" s="1"/>
      <c r="MHP30" s="1"/>
      <c r="MHQ30" s="1"/>
      <c r="MHR30" s="1"/>
      <c r="MHS30" s="1"/>
      <c r="MHT30" s="1"/>
      <c r="MHU30" s="1"/>
      <c r="MHV30" s="1"/>
      <c r="MHW30" s="1"/>
      <c r="MHX30" s="1"/>
      <c r="MHY30" s="1"/>
      <c r="MHZ30" s="1"/>
      <c r="MIA30" s="1"/>
      <c r="MIB30" s="1"/>
      <c r="MIC30" s="1"/>
      <c r="MID30" s="1"/>
      <c r="MIE30" s="1"/>
      <c r="MIF30" s="1"/>
      <c r="MIG30" s="1"/>
      <c r="MIH30" s="1"/>
      <c r="MII30" s="1"/>
      <c r="MIJ30" s="1"/>
      <c r="MIK30" s="1"/>
      <c r="MIL30" s="1"/>
      <c r="MIM30" s="1"/>
      <c r="MIN30" s="1"/>
      <c r="MIO30" s="1"/>
      <c r="MIP30" s="1"/>
      <c r="MIQ30" s="1"/>
      <c r="MIR30" s="1"/>
      <c r="MIS30" s="1"/>
      <c r="MIT30" s="1"/>
      <c r="MIU30" s="1"/>
      <c r="MIV30" s="1"/>
      <c r="MIW30" s="1"/>
      <c r="MIX30" s="1"/>
      <c r="MIY30" s="1"/>
      <c r="MIZ30" s="1"/>
      <c r="MJA30" s="1"/>
      <c r="MJB30" s="1"/>
      <c r="MJC30" s="1"/>
      <c r="MJD30" s="1"/>
      <c r="MJE30" s="1"/>
      <c r="MJF30" s="1"/>
      <c r="MJG30" s="1"/>
      <c r="MJH30" s="1"/>
      <c r="MJI30" s="1"/>
      <c r="MJJ30" s="1"/>
      <c r="MJK30" s="1"/>
      <c r="MJL30" s="1"/>
      <c r="MJM30" s="1"/>
      <c r="MJN30" s="1"/>
      <c r="MJO30" s="1"/>
      <c r="MJP30" s="1"/>
      <c r="MJQ30" s="1"/>
      <c r="MJR30" s="1"/>
      <c r="MJS30" s="1"/>
      <c r="MJT30" s="1"/>
      <c r="MJU30" s="1"/>
      <c r="MJV30" s="1"/>
      <c r="MJW30" s="1"/>
      <c r="MJX30" s="1"/>
      <c r="MJY30" s="1"/>
      <c r="MJZ30" s="1"/>
      <c r="MKA30" s="1"/>
      <c r="MKB30" s="1"/>
      <c r="MKC30" s="1"/>
      <c r="MKD30" s="1"/>
      <c r="MKE30" s="1"/>
      <c r="MKF30" s="1"/>
      <c r="MKG30" s="1"/>
      <c r="MKH30" s="1"/>
      <c r="MKI30" s="1"/>
      <c r="MKJ30" s="1"/>
      <c r="MKK30" s="1"/>
      <c r="MKL30" s="1"/>
      <c r="MKM30" s="1"/>
      <c r="MKN30" s="1"/>
      <c r="MKO30" s="1"/>
      <c r="MKP30" s="1"/>
      <c r="MKQ30" s="1"/>
      <c r="MKR30" s="1"/>
      <c r="MKS30" s="1"/>
      <c r="MKT30" s="1"/>
      <c r="MKU30" s="1"/>
      <c r="MKV30" s="1"/>
      <c r="MKW30" s="1"/>
      <c r="MKX30" s="1"/>
      <c r="MKY30" s="1"/>
      <c r="MKZ30" s="1"/>
      <c r="MLA30" s="1"/>
      <c r="MLB30" s="1"/>
      <c r="MLC30" s="1"/>
      <c r="MLD30" s="1"/>
      <c r="MLE30" s="1"/>
      <c r="MLF30" s="1"/>
      <c r="MLG30" s="1"/>
      <c r="MLH30" s="1"/>
      <c r="MLI30" s="1"/>
      <c r="MLJ30" s="1"/>
      <c r="MLK30" s="1"/>
      <c r="MLL30" s="1"/>
      <c r="MLM30" s="1"/>
      <c r="MLN30" s="1"/>
      <c r="MLO30" s="1"/>
      <c r="MLP30" s="1"/>
      <c r="MLQ30" s="1"/>
      <c r="MLR30" s="1"/>
      <c r="MLS30" s="1"/>
      <c r="MLT30" s="1"/>
      <c r="MLU30" s="1"/>
      <c r="MLV30" s="1"/>
      <c r="MLW30" s="1"/>
      <c r="MLX30" s="1"/>
      <c r="MLY30" s="1"/>
      <c r="MLZ30" s="1"/>
      <c r="MMA30" s="1"/>
      <c r="MMB30" s="1"/>
      <c r="MMC30" s="1"/>
      <c r="MMD30" s="1"/>
      <c r="MME30" s="1"/>
      <c r="MMF30" s="1"/>
      <c r="MMG30" s="1"/>
      <c r="MMH30" s="1"/>
      <c r="MMI30" s="1"/>
      <c r="MMJ30" s="1"/>
      <c r="MMK30" s="1"/>
      <c r="MML30" s="1"/>
      <c r="MMM30" s="1"/>
      <c r="MMN30" s="1"/>
      <c r="MMO30" s="1"/>
      <c r="MMP30" s="1"/>
      <c r="MMQ30" s="1"/>
      <c r="MMR30" s="1"/>
      <c r="MMS30" s="1"/>
      <c r="MMT30" s="1"/>
      <c r="MMU30" s="1"/>
      <c r="MMV30" s="1"/>
      <c r="MMW30" s="1"/>
      <c r="MMX30" s="1"/>
      <c r="MMY30" s="1"/>
      <c r="MMZ30" s="1"/>
      <c r="MNA30" s="1"/>
      <c r="MNB30" s="1"/>
      <c r="MNC30" s="1"/>
      <c r="MND30" s="1"/>
      <c r="MNE30" s="1"/>
      <c r="MNF30" s="1"/>
      <c r="MNG30" s="1"/>
      <c r="MNH30" s="1"/>
      <c r="MNI30" s="1"/>
      <c r="MNJ30" s="1"/>
      <c r="MNK30" s="1"/>
      <c r="MNL30" s="1"/>
      <c r="MNM30" s="1"/>
      <c r="MNN30" s="1"/>
      <c r="MNO30" s="1"/>
      <c r="MNP30" s="1"/>
      <c r="MNQ30" s="1"/>
      <c r="MNR30" s="1"/>
      <c r="MNS30" s="1"/>
      <c r="MNT30" s="1"/>
      <c r="MNU30" s="1"/>
      <c r="MNV30" s="1"/>
      <c r="MNW30" s="1"/>
      <c r="MNX30" s="1"/>
      <c r="MNY30" s="1"/>
      <c r="MNZ30" s="1"/>
      <c r="MOA30" s="1"/>
      <c r="MOB30" s="1"/>
      <c r="MOC30" s="1"/>
      <c r="MOD30" s="1"/>
      <c r="MOE30" s="1"/>
      <c r="MOF30" s="1"/>
      <c r="MOG30" s="1"/>
      <c r="MOH30" s="1"/>
      <c r="MOI30" s="1"/>
      <c r="MOJ30" s="1"/>
      <c r="MOK30" s="1"/>
      <c r="MOL30" s="1"/>
      <c r="MOM30" s="1"/>
      <c r="MON30" s="1"/>
      <c r="MOO30" s="1"/>
      <c r="MOP30" s="1"/>
      <c r="MOQ30" s="1"/>
      <c r="MOR30" s="1"/>
      <c r="MOS30" s="1"/>
      <c r="MOT30" s="1"/>
      <c r="MOU30" s="1"/>
      <c r="MOV30" s="1"/>
      <c r="MOW30" s="1"/>
      <c r="MOX30" s="1"/>
      <c r="MOY30" s="1"/>
      <c r="MOZ30" s="1"/>
      <c r="MPA30" s="1"/>
      <c r="MPB30" s="1"/>
      <c r="MPC30" s="1"/>
      <c r="MPD30" s="1"/>
      <c r="MPE30" s="1"/>
      <c r="MPF30" s="1"/>
      <c r="MPG30" s="1"/>
      <c r="MPH30" s="1"/>
      <c r="MPI30" s="1"/>
      <c r="MPJ30" s="1"/>
      <c r="MPK30" s="1"/>
      <c r="MPL30" s="1"/>
      <c r="MPM30" s="1"/>
      <c r="MPN30" s="1"/>
      <c r="MPO30" s="1"/>
      <c r="MPP30" s="1"/>
      <c r="MPQ30" s="1"/>
      <c r="MPR30" s="1"/>
      <c r="MPS30" s="1"/>
      <c r="MPT30" s="1"/>
      <c r="MPU30" s="1"/>
      <c r="MPV30" s="1"/>
      <c r="MPW30" s="1"/>
      <c r="MPX30" s="1"/>
      <c r="MPY30" s="1"/>
      <c r="MPZ30" s="1"/>
      <c r="MQA30" s="1"/>
      <c r="MQB30" s="1"/>
      <c r="MQC30" s="1"/>
      <c r="MQD30" s="1"/>
      <c r="MQE30" s="1"/>
      <c r="MQF30" s="1"/>
      <c r="MQG30" s="1"/>
      <c r="MQH30" s="1"/>
      <c r="MQI30" s="1"/>
      <c r="MQJ30" s="1"/>
      <c r="MQK30" s="1"/>
      <c r="MQL30" s="1"/>
      <c r="MQM30" s="1"/>
      <c r="MQN30" s="1"/>
      <c r="MQO30" s="1"/>
      <c r="MQP30" s="1"/>
      <c r="MQQ30" s="1"/>
      <c r="MQR30" s="1"/>
      <c r="MQS30" s="1"/>
      <c r="MQT30" s="1"/>
      <c r="MQU30" s="1"/>
      <c r="MQV30" s="1"/>
      <c r="MQW30" s="1"/>
      <c r="MQX30" s="1"/>
      <c r="MQY30" s="1"/>
      <c r="MQZ30" s="1"/>
      <c r="MRA30" s="1"/>
      <c r="MRB30" s="1"/>
      <c r="MRC30" s="1"/>
      <c r="MRD30" s="1"/>
      <c r="MRE30" s="1"/>
      <c r="MRF30" s="1"/>
      <c r="MRG30" s="1"/>
      <c r="MRH30" s="1"/>
      <c r="MRI30" s="1"/>
      <c r="MRJ30" s="1"/>
      <c r="MRK30" s="1"/>
      <c r="MRL30" s="1"/>
      <c r="MRM30" s="1"/>
      <c r="MRN30" s="1"/>
      <c r="MRO30" s="1"/>
      <c r="MRP30" s="1"/>
      <c r="MRQ30" s="1"/>
      <c r="MRR30" s="1"/>
      <c r="MRS30" s="1"/>
      <c r="MRT30" s="1"/>
      <c r="MRU30" s="1"/>
      <c r="MRV30" s="1"/>
      <c r="MRW30" s="1"/>
      <c r="MRX30" s="1"/>
      <c r="MRY30" s="1"/>
      <c r="MRZ30" s="1"/>
      <c r="MSA30" s="1"/>
      <c r="MSB30" s="1"/>
      <c r="MSC30" s="1"/>
      <c r="MSD30" s="1"/>
      <c r="MSE30" s="1"/>
      <c r="MSF30" s="1"/>
      <c r="MSG30" s="1"/>
      <c r="MSH30" s="1"/>
      <c r="MSI30" s="1"/>
      <c r="MSJ30" s="1"/>
      <c r="MSK30" s="1"/>
      <c r="MSL30" s="1"/>
      <c r="MSM30" s="1"/>
      <c r="MSN30" s="1"/>
      <c r="MSO30" s="1"/>
      <c r="MSP30" s="1"/>
      <c r="MSQ30" s="1"/>
      <c r="MSR30" s="1"/>
      <c r="MSS30" s="1"/>
      <c r="MST30" s="1"/>
      <c r="MSU30" s="1"/>
      <c r="MSV30" s="1"/>
      <c r="MSW30" s="1"/>
      <c r="MSX30" s="1"/>
      <c r="MSY30" s="1"/>
      <c r="MSZ30" s="1"/>
      <c r="MTA30" s="1"/>
      <c r="MTB30" s="1"/>
      <c r="MTC30" s="1"/>
      <c r="MTD30" s="1"/>
      <c r="MTE30" s="1"/>
      <c r="MTF30" s="1"/>
      <c r="MTG30" s="1"/>
      <c r="MTH30" s="1"/>
      <c r="MTI30" s="1"/>
      <c r="MTJ30" s="1"/>
      <c r="MTK30" s="1"/>
      <c r="MTL30" s="1"/>
      <c r="MTM30" s="1"/>
      <c r="MTN30" s="1"/>
      <c r="MTO30" s="1"/>
      <c r="MTP30" s="1"/>
      <c r="MTQ30" s="1"/>
      <c r="MTR30" s="1"/>
      <c r="MTS30" s="1"/>
      <c r="MTT30" s="1"/>
      <c r="MTU30" s="1"/>
      <c r="MTV30" s="1"/>
      <c r="MTW30" s="1"/>
      <c r="MTX30" s="1"/>
      <c r="MTY30" s="1"/>
      <c r="MTZ30" s="1"/>
      <c r="MUA30" s="1"/>
      <c r="MUB30" s="1"/>
      <c r="MUC30" s="1"/>
      <c r="MUD30" s="1"/>
      <c r="MUE30" s="1"/>
      <c r="MUF30" s="1"/>
      <c r="MUG30" s="1"/>
      <c r="MUH30" s="1"/>
      <c r="MUI30" s="1"/>
      <c r="MUJ30" s="1"/>
      <c r="MUK30" s="1"/>
      <c r="MUL30" s="1"/>
      <c r="MUM30" s="1"/>
      <c r="MUN30" s="1"/>
      <c r="MUO30" s="1"/>
      <c r="MUP30" s="1"/>
      <c r="MUQ30" s="1"/>
      <c r="MUR30" s="1"/>
      <c r="MUS30" s="1"/>
      <c r="MUT30" s="1"/>
      <c r="MUU30" s="1"/>
      <c r="MUV30" s="1"/>
      <c r="MUW30" s="1"/>
      <c r="MUX30" s="1"/>
      <c r="MUY30" s="1"/>
      <c r="MUZ30" s="1"/>
      <c r="MVA30" s="1"/>
      <c r="MVB30" s="1"/>
      <c r="MVC30" s="1"/>
      <c r="MVD30" s="1"/>
      <c r="MVE30" s="1"/>
      <c r="MVF30" s="1"/>
      <c r="MVG30" s="1"/>
      <c r="MVH30" s="1"/>
      <c r="MVI30" s="1"/>
      <c r="MVJ30" s="1"/>
      <c r="MVK30" s="1"/>
      <c r="MVL30" s="1"/>
      <c r="MVM30" s="1"/>
      <c r="MVN30" s="1"/>
      <c r="MVO30" s="1"/>
      <c r="MVP30" s="1"/>
      <c r="MVQ30" s="1"/>
      <c r="MVR30" s="1"/>
      <c r="MVS30" s="1"/>
      <c r="MVT30" s="1"/>
      <c r="MVU30" s="1"/>
      <c r="MVV30" s="1"/>
      <c r="MVW30" s="1"/>
      <c r="MVX30" s="1"/>
      <c r="MVY30" s="1"/>
      <c r="MVZ30" s="1"/>
      <c r="MWA30" s="1"/>
      <c r="MWB30" s="1"/>
      <c r="MWC30" s="1"/>
      <c r="MWD30" s="1"/>
      <c r="MWE30" s="1"/>
      <c r="MWF30" s="1"/>
      <c r="MWG30" s="1"/>
      <c r="MWH30" s="1"/>
      <c r="MWI30" s="1"/>
      <c r="MWJ30" s="1"/>
      <c r="MWK30" s="1"/>
      <c r="MWL30" s="1"/>
      <c r="MWM30" s="1"/>
      <c r="MWN30" s="1"/>
      <c r="MWO30" s="1"/>
      <c r="MWP30" s="1"/>
      <c r="MWQ30" s="1"/>
      <c r="MWR30" s="1"/>
      <c r="MWS30" s="1"/>
      <c r="MWT30" s="1"/>
      <c r="MWU30" s="1"/>
      <c r="MWV30" s="1"/>
      <c r="MWW30" s="1"/>
      <c r="MWX30" s="1"/>
      <c r="MWY30" s="1"/>
      <c r="MWZ30" s="1"/>
      <c r="MXA30" s="1"/>
      <c r="MXB30" s="1"/>
      <c r="MXC30" s="1"/>
      <c r="MXD30" s="1"/>
      <c r="MXE30" s="1"/>
      <c r="MXF30" s="1"/>
      <c r="MXG30" s="1"/>
      <c r="MXH30" s="1"/>
      <c r="MXI30" s="1"/>
      <c r="MXJ30" s="1"/>
      <c r="MXK30" s="1"/>
      <c r="MXL30" s="1"/>
      <c r="MXM30" s="1"/>
      <c r="MXN30" s="1"/>
      <c r="MXO30" s="1"/>
      <c r="MXP30" s="1"/>
      <c r="MXQ30" s="1"/>
      <c r="MXR30" s="1"/>
      <c r="MXS30" s="1"/>
      <c r="MXT30" s="1"/>
      <c r="MXU30" s="1"/>
      <c r="MXV30" s="1"/>
      <c r="MXW30" s="1"/>
      <c r="MXX30" s="1"/>
      <c r="MXY30" s="1"/>
      <c r="MXZ30" s="1"/>
      <c r="MYA30" s="1"/>
      <c r="MYB30" s="1"/>
      <c r="MYC30" s="1"/>
      <c r="MYD30" s="1"/>
      <c r="MYE30" s="1"/>
      <c r="MYF30" s="1"/>
      <c r="MYG30" s="1"/>
      <c r="MYH30" s="1"/>
      <c r="MYI30" s="1"/>
      <c r="MYJ30" s="1"/>
      <c r="MYK30" s="1"/>
      <c r="MYL30" s="1"/>
      <c r="MYM30" s="1"/>
      <c r="MYN30" s="1"/>
      <c r="MYO30" s="1"/>
      <c r="MYP30" s="1"/>
      <c r="MYQ30" s="1"/>
      <c r="MYR30" s="1"/>
      <c r="MYS30" s="1"/>
      <c r="MYT30" s="1"/>
      <c r="MYU30" s="1"/>
      <c r="MYV30" s="1"/>
      <c r="MYW30" s="1"/>
      <c r="MYX30" s="1"/>
      <c r="MYY30" s="1"/>
      <c r="MYZ30" s="1"/>
      <c r="MZA30" s="1"/>
      <c r="MZB30" s="1"/>
      <c r="MZC30" s="1"/>
      <c r="MZD30" s="1"/>
      <c r="MZE30" s="1"/>
      <c r="MZF30" s="1"/>
      <c r="MZG30" s="1"/>
      <c r="MZH30" s="1"/>
      <c r="MZI30" s="1"/>
      <c r="MZJ30" s="1"/>
      <c r="MZK30" s="1"/>
      <c r="MZL30" s="1"/>
      <c r="MZM30" s="1"/>
      <c r="MZN30" s="1"/>
      <c r="MZO30" s="1"/>
      <c r="MZP30" s="1"/>
      <c r="MZQ30" s="1"/>
      <c r="MZR30" s="1"/>
      <c r="MZS30" s="1"/>
      <c r="MZT30" s="1"/>
      <c r="MZU30" s="1"/>
      <c r="MZV30" s="1"/>
      <c r="MZW30" s="1"/>
      <c r="MZX30" s="1"/>
      <c r="MZY30" s="1"/>
      <c r="MZZ30" s="1"/>
      <c r="NAA30" s="1"/>
      <c r="NAB30" s="1"/>
      <c r="NAC30" s="1"/>
      <c r="NAD30" s="1"/>
      <c r="NAE30" s="1"/>
      <c r="NAF30" s="1"/>
      <c r="NAG30" s="1"/>
      <c r="NAH30" s="1"/>
      <c r="NAI30" s="1"/>
      <c r="NAJ30" s="1"/>
      <c r="NAK30" s="1"/>
      <c r="NAL30" s="1"/>
      <c r="NAM30" s="1"/>
      <c r="NAN30" s="1"/>
      <c r="NAO30" s="1"/>
      <c r="NAP30" s="1"/>
      <c r="NAQ30" s="1"/>
      <c r="NAR30" s="1"/>
      <c r="NAS30" s="1"/>
      <c r="NAT30" s="1"/>
      <c r="NAU30" s="1"/>
      <c r="NAV30" s="1"/>
      <c r="NAW30" s="1"/>
      <c r="NAX30" s="1"/>
      <c r="NAY30" s="1"/>
      <c r="NAZ30" s="1"/>
      <c r="NBA30" s="1"/>
      <c r="NBB30" s="1"/>
      <c r="NBC30" s="1"/>
      <c r="NBD30" s="1"/>
      <c r="NBE30" s="1"/>
      <c r="NBF30" s="1"/>
      <c r="NBG30" s="1"/>
      <c r="NBH30" s="1"/>
      <c r="NBI30" s="1"/>
      <c r="NBJ30" s="1"/>
      <c r="NBK30" s="1"/>
      <c r="NBL30" s="1"/>
      <c r="NBM30" s="1"/>
      <c r="NBN30" s="1"/>
      <c r="NBO30" s="1"/>
      <c r="NBP30" s="1"/>
      <c r="NBQ30" s="1"/>
      <c r="NBR30" s="1"/>
      <c r="NBS30" s="1"/>
      <c r="NBT30" s="1"/>
      <c r="NBU30" s="1"/>
      <c r="NBV30" s="1"/>
      <c r="NBW30" s="1"/>
      <c r="NBX30" s="1"/>
      <c r="NBY30" s="1"/>
      <c r="NBZ30" s="1"/>
      <c r="NCA30" s="1"/>
      <c r="NCB30" s="1"/>
      <c r="NCC30" s="1"/>
      <c r="NCD30" s="1"/>
      <c r="NCE30" s="1"/>
      <c r="NCF30" s="1"/>
      <c r="NCG30" s="1"/>
      <c r="NCH30" s="1"/>
      <c r="NCI30" s="1"/>
      <c r="NCJ30" s="1"/>
      <c r="NCK30" s="1"/>
      <c r="NCL30" s="1"/>
      <c r="NCM30" s="1"/>
      <c r="NCN30" s="1"/>
      <c r="NCO30" s="1"/>
      <c r="NCP30" s="1"/>
      <c r="NCQ30" s="1"/>
      <c r="NCR30" s="1"/>
      <c r="NCS30" s="1"/>
      <c r="NCT30" s="1"/>
      <c r="NCU30" s="1"/>
      <c r="NCV30" s="1"/>
      <c r="NCW30" s="1"/>
      <c r="NCX30" s="1"/>
      <c r="NCY30" s="1"/>
      <c r="NCZ30" s="1"/>
      <c r="NDA30" s="1"/>
      <c r="NDB30" s="1"/>
      <c r="NDC30" s="1"/>
      <c r="NDD30" s="1"/>
      <c r="NDE30" s="1"/>
      <c r="NDF30" s="1"/>
      <c r="NDG30" s="1"/>
      <c r="NDH30" s="1"/>
      <c r="NDI30" s="1"/>
      <c r="NDJ30" s="1"/>
      <c r="NDK30" s="1"/>
      <c r="NDL30" s="1"/>
      <c r="NDM30" s="1"/>
      <c r="NDN30" s="1"/>
      <c r="NDO30" s="1"/>
      <c r="NDP30" s="1"/>
      <c r="NDQ30" s="1"/>
      <c r="NDR30" s="1"/>
      <c r="NDS30" s="1"/>
      <c r="NDT30" s="1"/>
      <c r="NDU30" s="1"/>
      <c r="NDV30" s="1"/>
      <c r="NDW30" s="1"/>
      <c r="NDX30" s="1"/>
      <c r="NDY30" s="1"/>
      <c r="NDZ30" s="1"/>
      <c r="NEA30" s="1"/>
      <c r="NEB30" s="1"/>
      <c r="NEC30" s="1"/>
      <c r="NED30" s="1"/>
      <c r="NEE30" s="1"/>
      <c r="NEF30" s="1"/>
      <c r="NEG30" s="1"/>
      <c r="NEH30" s="1"/>
      <c r="NEI30" s="1"/>
      <c r="NEJ30" s="1"/>
      <c r="NEK30" s="1"/>
      <c r="NEL30" s="1"/>
      <c r="NEM30" s="1"/>
      <c r="NEN30" s="1"/>
      <c r="NEO30" s="1"/>
      <c r="NEP30" s="1"/>
      <c r="NEQ30" s="1"/>
      <c r="NER30" s="1"/>
      <c r="NES30" s="1"/>
      <c r="NET30" s="1"/>
      <c r="NEU30" s="1"/>
      <c r="NEV30" s="1"/>
      <c r="NEW30" s="1"/>
      <c r="NEX30" s="1"/>
      <c r="NEY30" s="1"/>
      <c r="NEZ30" s="1"/>
      <c r="NFA30" s="1"/>
      <c r="NFB30" s="1"/>
      <c r="NFC30" s="1"/>
      <c r="NFD30" s="1"/>
      <c r="NFE30" s="1"/>
      <c r="NFF30" s="1"/>
      <c r="NFG30" s="1"/>
      <c r="NFH30" s="1"/>
      <c r="NFI30" s="1"/>
      <c r="NFJ30" s="1"/>
      <c r="NFK30" s="1"/>
      <c r="NFL30" s="1"/>
      <c r="NFM30" s="1"/>
      <c r="NFN30" s="1"/>
      <c r="NFO30" s="1"/>
      <c r="NFP30" s="1"/>
      <c r="NFQ30" s="1"/>
      <c r="NFR30" s="1"/>
      <c r="NFS30" s="1"/>
      <c r="NFT30" s="1"/>
      <c r="NFU30" s="1"/>
      <c r="NFV30" s="1"/>
      <c r="NFW30" s="1"/>
      <c r="NFX30" s="1"/>
      <c r="NFY30" s="1"/>
      <c r="NFZ30" s="1"/>
      <c r="NGA30" s="1"/>
      <c r="NGB30" s="1"/>
      <c r="NGC30" s="1"/>
      <c r="NGD30" s="1"/>
      <c r="NGE30" s="1"/>
      <c r="NGF30" s="1"/>
      <c r="NGG30" s="1"/>
      <c r="NGH30" s="1"/>
      <c r="NGI30" s="1"/>
      <c r="NGJ30" s="1"/>
      <c r="NGK30" s="1"/>
      <c r="NGL30" s="1"/>
      <c r="NGM30" s="1"/>
      <c r="NGN30" s="1"/>
      <c r="NGO30" s="1"/>
      <c r="NGP30" s="1"/>
      <c r="NGQ30" s="1"/>
      <c r="NGR30" s="1"/>
      <c r="NGS30" s="1"/>
      <c r="NGT30" s="1"/>
      <c r="NGU30" s="1"/>
      <c r="NGV30" s="1"/>
      <c r="NGW30" s="1"/>
      <c r="NGX30" s="1"/>
      <c r="NGY30" s="1"/>
      <c r="NGZ30" s="1"/>
      <c r="NHA30" s="1"/>
      <c r="NHB30" s="1"/>
      <c r="NHC30" s="1"/>
      <c r="NHD30" s="1"/>
      <c r="NHE30" s="1"/>
      <c r="NHF30" s="1"/>
      <c r="NHG30" s="1"/>
      <c r="NHH30" s="1"/>
      <c r="NHI30" s="1"/>
      <c r="NHJ30" s="1"/>
      <c r="NHK30" s="1"/>
      <c r="NHL30" s="1"/>
      <c r="NHM30" s="1"/>
      <c r="NHN30" s="1"/>
      <c r="NHO30" s="1"/>
      <c r="NHP30" s="1"/>
      <c r="NHQ30" s="1"/>
      <c r="NHR30" s="1"/>
      <c r="NHS30" s="1"/>
      <c r="NHT30" s="1"/>
      <c r="NHU30" s="1"/>
      <c r="NHV30" s="1"/>
      <c r="NHW30" s="1"/>
      <c r="NHX30" s="1"/>
      <c r="NHY30" s="1"/>
      <c r="NHZ30" s="1"/>
      <c r="NIA30" s="1"/>
      <c r="NIB30" s="1"/>
      <c r="NIC30" s="1"/>
      <c r="NID30" s="1"/>
      <c r="NIE30" s="1"/>
      <c r="NIF30" s="1"/>
      <c r="NIG30" s="1"/>
      <c r="NIH30" s="1"/>
      <c r="NII30" s="1"/>
      <c r="NIJ30" s="1"/>
      <c r="NIK30" s="1"/>
      <c r="NIL30" s="1"/>
      <c r="NIM30" s="1"/>
      <c r="NIN30" s="1"/>
      <c r="NIO30" s="1"/>
      <c r="NIP30" s="1"/>
      <c r="NIQ30" s="1"/>
      <c r="NIR30" s="1"/>
      <c r="NIS30" s="1"/>
      <c r="NIT30" s="1"/>
      <c r="NIU30" s="1"/>
      <c r="NIV30" s="1"/>
      <c r="NIW30" s="1"/>
      <c r="NIX30" s="1"/>
      <c r="NIY30" s="1"/>
      <c r="NIZ30" s="1"/>
      <c r="NJA30" s="1"/>
      <c r="NJB30" s="1"/>
      <c r="NJC30" s="1"/>
      <c r="NJD30" s="1"/>
      <c r="NJE30" s="1"/>
      <c r="NJF30" s="1"/>
      <c r="NJG30" s="1"/>
      <c r="NJH30" s="1"/>
      <c r="NJI30" s="1"/>
      <c r="NJJ30" s="1"/>
      <c r="NJK30" s="1"/>
      <c r="NJL30" s="1"/>
      <c r="NJM30" s="1"/>
      <c r="NJN30" s="1"/>
      <c r="NJO30" s="1"/>
      <c r="NJP30" s="1"/>
      <c r="NJQ30" s="1"/>
      <c r="NJR30" s="1"/>
      <c r="NJS30" s="1"/>
      <c r="NJT30" s="1"/>
      <c r="NJU30" s="1"/>
      <c r="NJV30" s="1"/>
      <c r="NJW30" s="1"/>
      <c r="NJX30" s="1"/>
      <c r="NJY30" s="1"/>
      <c r="NJZ30" s="1"/>
      <c r="NKA30" s="1"/>
      <c r="NKB30" s="1"/>
      <c r="NKC30" s="1"/>
      <c r="NKD30" s="1"/>
      <c r="NKE30" s="1"/>
      <c r="NKF30" s="1"/>
      <c r="NKG30" s="1"/>
      <c r="NKH30" s="1"/>
      <c r="NKI30" s="1"/>
      <c r="NKJ30" s="1"/>
      <c r="NKK30" s="1"/>
      <c r="NKL30" s="1"/>
      <c r="NKM30" s="1"/>
      <c r="NKN30" s="1"/>
      <c r="NKO30" s="1"/>
      <c r="NKP30" s="1"/>
      <c r="NKQ30" s="1"/>
      <c r="NKR30" s="1"/>
      <c r="NKS30" s="1"/>
      <c r="NKT30" s="1"/>
      <c r="NKU30" s="1"/>
      <c r="NKV30" s="1"/>
      <c r="NKW30" s="1"/>
      <c r="NKX30" s="1"/>
      <c r="NKY30" s="1"/>
      <c r="NKZ30" s="1"/>
      <c r="NLA30" s="1"/>
      <c r="NLB30" s="1"/>
      <c r="NLC30" s="1"/>
      <c r="NLD30" s="1"/>
      <c r="NLE30" s="1"/>
      <c r="NLF30" s="1"/>
      <c r="NLG30" s="1"/>
      <c r="NLH30" s="1"/>
      <c r="NLI30" s="1"/>
      <c r="NLJ30" s="1"/>
      <c r="NLK30" s="1"/>
      <c r="NLL30" s="1"/>
      <c r="NLM30" s="1"/>
      <c r="NLN30" s="1"/>
      <c r="NLO30" s="1"/>
      <c r="NLP30" s="1"/>
      <c r="NLQ30" s="1"/>
      <c r="NLR30" s="1"/>
      <c r="NLS30" s="1"/>
      <c r="NLT30" s="1"/>
      <c r="NLU30" s="1"/>
      <c r="NLV30" s="1"/>
      <c r="NLW30" s="1"/>
      <c r="NLX30" s="1"/>
      <c r="NLY30" s="1"/>
      <c r="NLZ30" s="1"/>
      <c r="NMA30" s="1"/>
      <c r="NMB30" s="1"/>
      <c r="NMC30" s="1"/>
      <c r="NMD30" s="1"/>
      <c r="NME30" s="1"/>
      <c r="NMF30" s="1"/>
      <c r="NMG30" s="1"/>
      <c r="NMH30" s="1"/>
      <c r="NMI30" s="1"/>
      <c r="NMJ30" s="1"/>
      <c r="NMK30" s="1"/>
      <c r="NML30" s="1"/>
      <c r="NMM30" s="1"/>
      <c r="NMN30" s="1"/>
      <c r="NMO30" s="1"/>
      <c r="NMP30" s="1"/>
      <c r="NMQ30" s="1"/>
      <c r="NMR30" s="1"/>
      <c r="NMS30" s="1"/>
      <c r="NMT30" s="1"/>
      <c r="NMU30" s="1"/>
      <c r="NMV30" s="1"/>
      <c r="NMW30" s="1"/>
      <c r="NMX30" s="1"/>
      <c r="NMY30" s="1"/>
      <c r="NMZ30" s="1"/>
      <c r="NNA30" s="1"/>
      <c r="NNB30" s="1"/>
      <c r="NNC30" s="1"/>
      <c r="NND30" s="1"/>
      <c r="NNE30" s="1"/>
      <c r="NNF30" s="1"/>
      <c r="NNG30" s="1"/>
      <c r="NNH30" s="1"/>
      <c r="NNI30" s="1"/>
      <c r="NNJ30" s="1"/>
      <c r="NNK30" s="1"/>
      <c r="NNL30" s="1"/>
      <c r="NNM30" s="1"/>
      <c r="NNN30" s="1"/>
      <c r="NNO30" s="1"/>
      <c r="NNP30" s="1"/>
      <c r="NNQ30" s="1"/>
      <c r="NNR30" s="1"/>
      <c r="NNS30" s="1"/>
      <c r="NNT30" s="1"/>
      <c r="NNU30" s="1"/>
      <c r="NNV30" s="1"/>
      <c r="NNW30" s="1"/>
      <c r="NNX30" s="1"/>
      <c r="NNY30" s="1"/>
      <c r="NNZ30" s="1"/>
      <c r="NOA30" s="1"/>
      <c r="NOB30" s="1"/>
      <c r="NOC30" s="1"/>
      <c r="NOD30" s="1"/>
      <c r="NOE30" s="1"/>
      <c r="NOF30" s="1"/>
      <c r="NOG30" s="1"/>
      <c r="NOH30" s="1"/>
      <c r="NOI30" s="1"/>
      <c r="NOJ30" s="1"/>
      <c r="NOK30" s="1"/>
      <c r="NOL30" s="1"/>
      <c r="NOM30" s="1"/>
      <c r="NON30" s="1"/>
      <c r="NOO30" s="1"/>
      <c r="NOP30" s="1"/>
      <c r="NOQ30" s="1"/>
      <c r="NOR30" s="1"/>
      <c r="NOS30" s="1"/>
      <c r="NOT30" s="1"/>
      <c r="NOU30" s="1"/>
      <c r="NOV30" s="1"/>
      <c r="NOW30" s="1"/>
      <c r="NOX30" s="1"/>
      <c r="NOY30" s="1"/>
      <c r="NOZ30" s="1"/>
      <c r="NPA30" s="1"/>
      <c r="NPB30" s="1"/>
      <c r="NPC30" s="1"/>
      <c r="NPD30" s="1"/>
      <c r="NPE30" s="1"/>
      <c r="NPF30" s="1"/>
      <c r="NPG30" s="1"/>
      <c r="NPH30" s="1"/>
      <c r="NPI30" s="1"/>
      <c r="NPJ30" s="1"/>
      <c r="NPK30" s="1"/>
      <c r="NPL30" s="1"/>
      <c r="NPM30" s="1"/>
      <c r="NPN30" s="1"/>
      <c r="NPO30" s="1"/>
      <c r="NPP30" s="1"/>
      <c r="NPQ30" s="1"/>
      <c r="NPR30" s="1"/>
      <c r="NPS30" s="1"/>
      <c r="NPT30" s="1"/>
      <c r="NPU30" s="1"/>
      <c r="NPV30" s="1"/>
      <c r="NPW30" s="1"/>
      <c r="NPX30" s="1"/>
      <c r="NPY30" s="1"/>
      <c r="NPZ30" s="1"/>
      <c r="NQA30" s="1"/>
      <c r="NQB30" s="1"/>
      <c r="NQC30" s="1"/>
      <c r="NQD30" s="1"/>
      <c r="NQE30" s="1"/>
      <c r="NQF30" s="1"/>
      <c r="NQG30" s="1"/>
      <c r="NQH30" s="1"/>
      <c r="NQI30" s="1"/>
      <c r="NQJ30" s="1"/>
      <c r="NQK30" s="1"/>
      <c r="NQL30" s="1"/>
      <c r="NQM30" s="1"/>
      <c r="NQN30" s="1"/>
      <c r="NQO30" s="1"/>
      <c r="NQP30" s="1"/>
      <c r="NQQ30" s="1"/>
      <c r="NQR30" s="1"/>
      <c r="NQS30" s="1"/>
      <c r="NQT30" s="1"/>
      <c r="NQU30" s="1"/>
      <c r="NQV30" s="1"/>
      <c r="NQW30" s="1"/>
      <c r="NQX30" s="1"/>
      <c r="NQY30" s="1"/>
      <c r="NQZ30" s="1"/>
      <c r="NRA30" s="1"/>
      <c r="NRB30" s="1"/>
      <c r="NRC30" s="1"/>
      <c r="NRD30" s="1"/>
      <c r="NRE30" s="1"/>
      <c r="NRF30" s="1"/>
      <c r="NRG30" s="1"/>
      <c r="NRH30" s="1"/>
      <c r="NRI30" s="1"/>
      <c r="NRJ30" s="1"/>
      <c r="NRK30" s="1"/>
      <c r="NRL30" s="1"/>
      <c r="NRM30" s="1"/>
      <c r="NRN30" s="1"/>
      <c r="NRO30" s="1"/>
      <c r="NRP30" s="1"/>
      <c r="NRQ30" s="1"/>
      <c r="NRR30" s="1"/>
      <c r="NRS30" s="1"/>
      <c r="NRT30" s="1"/>
      <c r="NRU30" s="1"/>
      <c r="NRV30" s="1"/>
      <c r="NRW30" s="1"/>
      <c r="NRX30" s="1"/>
      <c r="NRY30" s="1"/>
      <c r="NRZ30" s="1"/>
      <c r="NSA30" s="1"/>
      <c r="NSB30" s="1"/>
      <c r="NSC30" s="1"/>
      <c r="NSD30" s="1"/>
      <c r="NSE30" s="1"/>
      <c r="NSF30" s="1"/>
      <c r="NSG30" s="1"/>
      <c r="NSH30" s="1"/>
      <c r="NSI30" s="1"/>
      <c r="NSJ30" s="1"/>
      <c r="NSK30" s="1"/>
      <c r="NSL30" s="1"/>
      <c r="NSM30" s="1"/>
      <c r="NSN30" s="1"/>
      <c r="NSO30" s="1"/>
      <c r="NSP30" s="1"/>
      <c r="NSQ30" s="1"/>
      <c r="NSR30" s="1"/>
      <c r="NSS30" s="1"/>
      <c r="NST30" s="1"/>
      <c r="NSU30" s="1"/>
      <c r="NSV30" s="1"/>
      <c r="NSW30" s="1"/>
      <c r="NSX30" s="1"/>
      <c r="NSY30" s="1"/>
      <c r="NSZ30" s="1"/>
      <c r="NTA30" s="1"/>
      <c r="NTB30" s="1"/>
      <c r="NTC30" s="1"/>
      <c r="NTD30" s="1"/>
      <c r="NTE30" s="1"/>
      <c r="NTF30" s="1"/>
      <c r="NTG30" s="1"/>
      <c r="NTH30" s="1"/>
      <c r="NTI30" s="1"/>
      <c r="NTJ30" s="1"/>
      <c r="NTK30" s="1"/>
      <c r="NTL30" s="1"/>
      <c r="NTM30" s="1"/>
      <c r="NTN30" s="1"/>
      <c r="NTO30" s="1"/>
      <c r="NTP30" s="1"/>
      <c r="NTQ30" s="1"/>
      <c r="NTR30" s="1"/>
      <c r="NTS30" s="1"/>
      <c r="NTT30" s="1"/>
      <c r="NTU30" s="1"/>
      <c r="NTV30" s="1"/>
      <c r="NTW30" s="1"/>
      <c r="NTX30" s="1"/>
      <c r="NTY30" s="1"/>
      <c r="NTZ30" s="1"/>
      <c r="NUA30" s="1"/>
      <c r="NUB30" s="1"/>
      <c r="NUC30" s="1"/>
      <c r="NUD30" s="1"/>
      <c r="NUE30" s="1"/>
      <c r="NUF30" s="1"/>
      <c r="NUG30" s="1"/>
      <c r="NUH30" s="1"/>
      <c r="NUI30" s="1"/>
      <c r="NUJ30" s="1"/>
      <c r="NUK30" s="1"/>
      <c r="NUL30" s="1"/>
      <c r="NUM30" s="1"/>
      <c r="NUN30" s="1"/>
      <c r="NUO30" s="1"/>
      <c r="NUP30" s="1"/>
      <c r="NUQ30" s="1"/>
      <c r="NUR30" s="1"/>
      <c r="NUS30" s="1"/>
      <c r="NUT30" s="1"/>
      <c r="NUU30" s="1"/>
      <c r="NUV30" s="1"/>
      <c r="NUW30" s="1"/>
      <c r="NUX30" s="1"/>
      <c r="NUY30" s="1"/>
      <c r="NUZ30" s="1"/>
      <c r="NVA30" s="1"/>
      <c r="NVB30" s="1"/>
      <c r="NVC30" s="1"/>
      <c r="NVD30" s="1"/>
      <c r="NVE30" s="1"/>
      <c r="NVF30" s="1"/>
      <c r="NVG30" s="1"/>
      <c r="NVH30" s="1"/>
      <c r="NVI30" s="1"/>
      <c r="NVJ30" s="1"/>
      <c r="NVK30" s="1"/>
      <c r="NVL30" s="1"/>
      <c r="NVM30" s="1"/>
      <c r="NVN30" s="1"/>
      <c r="NVO30" s="1"/>
      <c r="NVP30" s="1"/>
      <c r="NVQ30" s="1"/>
      <c r="NVR30" s="1"/>
      <c r="NVS30" s="1"/>
      <c r="NVT30" s="1"/>
      <c r="NVU30" s="1"/>
      <c r="NVV30" s="1"/>
      <c r="NVW30" s="1"/>
      <c r="NVX30" s="1"/>
      <c r="NVY30" s="1"/>
      <c r="NVZ30" s="1"/>
      <c r="NWA30" s="1"/>
      <c r="NWB30" s="1"/>
      <c r="NWC30" s="1"/>
      <c r="NWD30" s="1"/>
      <c r="NWE30" s="1"/>
      <c r="NWF30" s="1"/>
      <c r="NWG30" s="1"/>
      <c r="NWH30" s="1"/>
      <c r="NWI30" s="1"/>
      <c r="NWJ30" s="1"/>
      <c r="NWK30" s="1"/>
      <c r="NWL30" s="1"/>
      <c r="NWM30" s="1"/>
      <c r="NWN30" s="1"/>
      <c r="NWO30" s="1"/>
      <c r="NWP30" s="1"/>
      <c r="NWQ30" s="1"/>
      <c r="NWR30" s="1"/>
      <c r="NWS30" s="1"/>
      <c r="NWT30" s="1"/>
      <c r="NWU30" s="1"/>
      <c r="NWV30" s="1"/>
      <c r="NWW30" s="1"/>
      <c r="NWX30" s="1"/>
      <c r="NWY30" s="1"/>
      <c r="NWZ30" s="1"/>
      <c r="NXA30" s="1"/>
      <c r="NXB30" s="1"/>
      <c r="NXC30" s="1"/>
      <c r="NXD30" s="1"/>
      <c r="NXE30" s="1"/>
      <c r="NXF30" s="1"/>
      <c r="NXG30" s="1"/>
      <c r="NXH30" s="1"/>
      <c r="NXI30" s="1"/>
      <c r="NXJ30" s="1"/>
      <c r="NXK30" s="1"/>
      <c r="NXL30" s="1"/>
      <c r="NXM30" s="1"/>
      <c r="NXN30" s="1"/>
      <c r="NXO30" s="1"/>
      <c r="NXP30" s="1"/>
      <c r="NXQ30" s="1"/>
      <c r="NXR30" s="1"/>
      <c r="NXS30" s="1"/>
      <c r="NXT30" s="1"/>
      <c r="NXU30" s="1"/>
      <c r="NXV30" s="1"/>
      <c r="NXW30" s="1"/>
      <c r="NXX30" s="1"/>
      <c r="NXY30" s="1"/>
      <c r="NXZ30" s="1"/>
      <c r="NYA30" s="1"/>
      <c r="NYB30" s="1"/>
      <c r="NYC30" s="1"/>
      <c r="NYD30" s="1"/>
      <c r="NYE30" s="1"/>
      <c r="NYF30" s="1"/>
      <c r="NYG30" s="1"/>
      <c r="NYH30" s="1"/>
      <c r="NYI30" s="1"/>
      <c r="NYJ30" s="1"/>
      <c r="NYK30" s="1"/>
      <c r="NYL30" s="1"/>
      <c r="NYM30" s="1"/>
      <c r="NYN30" s="1"/>
      <c r="NYO30" s="1"/>
      <c r="NYP30" s="1"/>
      <c r="NYQ30" s="1"/>
      <c r="NYR30" s="1"/>
      <c r="NYS30" s="1"/>
      <c r="NYT30" s="1"/>
      <c r="NYU30" s="1"/>
      <c r="NYV30" s="1"/>
      <c r="NYW30" s="1"/>
      <c r="NYX30" s="1"/>
      <c r="NYY30" s="1"/>
      <c r="NYZ30" s="1"/>
      <c r="NZA30" s="1"/>
      <c r="NZB30" s="1"/>
      <c r="NZC30" s="1"/>
      <c r="NZD30" s="1"/>
      <c r="NZE30" s="1"/>
      <c r="NZF30" s="1"/>
      <c r="NZG30" s="1"/>
      <c r="NZH30" s="1"/>
      <c r="NZI30" s="1"/>
      <c r="NZJ30" s="1"/>
      <c r="NZK30" s="1"/>
      <c r="NZL30" s="1"/>
      <c r="NZM30" s="1"/>
      <c r="NZN30" s="1"/>
      <c r="NZO30" s="1"/>
      <c r="NZP30" s="1"/>
      <c r="NZQ30" s="1"/>
      <c r="NZR30" s="1"/>
      <c r="NZS30" s="1"/>
      <c r="NZT30" s="1"/>
      <c r="NZU30" s="1"/>
      <c r="NZV30" s="1"/>
      <c r="NZW30" s="1"/>
      <c r="NZX30" s="1"/>
      <c r="NZY30" s="1"/>
      <c r="NZZ30" s="1"/>
      <c r="OAA30" s="1"/>
      <c r="OAB30" s="1"/>
      <c r="OAC30" s="1"/>
      <c r="OAD30" s="1"/>
      <c r="OAE30" s="1"/>
      <c r="OAF30" s="1"/>
      <c r="OAG30" s="1"/>
      <c r="OAH30" s="1"/>
      <c r="OAI30" s="1"/>
      <c r="OAJ30" s="1"/>
      <c r="OAK30" s="1"/>
      <c r="OAL30" s="1"/>
      <c r="OAM30" s="1"/>
      <c r="OAN30" s="1"/>
      <c r="OAO30" s="1"/>
      <c r="OAP30" s="1"/>
      <c r="OAQ30" s="1"/>
      <c r="OAR30" s="1"/>
      <c r="OAS30" s="1"/>
      <c r="OAT30" s="1"/>
      <c r="OAU30" s="1"/>
      <c r="OAV30" s="1"/>
      <c r="OAW30" s="1"/>
      <c r="OAX30" s="1"/>
      <c r="OAY30" s="1"/>
      <c r="OAZ30" s="1"/>
      <c r="OBA30" s="1"/>
      <c r="OBB30" s="1"/>
      <c r="OBC30" s="1"/>
      <c r="OBD30" s="1"/>
      <c r="OBE30" s="1"/>
      <c r="OBF30" s="1"/>
      <c r="OBG30" s="1"/>
      <c r="OBH30" s="1"/>
      <c r="OBI30" s="1"/>
      <c r="OBJ30" s="1"/>
      <c r="OBK30" s="1"/>
      <c r="OBL30" s="1"/>
      <c r="OBM30" s="1"/>
      <c r="OBN30" s="1"/>
      <c r="OBO30" s="1"/>
      <c r="OBP30" s="1"/>
      <c r="OBQ30" s="1"/>
      <c r="OBR30" s="1"/>
      <c r="OBS30" s="1"/>
      <c r="OBT30" s="1"/>
      <c r="OBU30" s="1"/>
      <c r="OBV30" s="1"/>
      <c r="OBW30" s="1"/>
      <c r="OBX30" s="1"/>
      <c r="OBY30" s="1"/>
      <c r="OBZ30" s="1"/>
      <c r="OCA30" s="1"/>
      <c r="OCB30" s="1"/>
      <c r="OCC30" s="1"/>
      <c r="OCD30" s="1"/>
      <c r="OCE30" s="1"/>
      <c r="OCF30" s="1"/>
      <c r="OCG30" s="1"/>
      <c r="OCH30" s="1"/>
      <c r="OCI30" s="1"/>
      <c r="OCJ30" s="1"/>
      <c r="OCK30" s="1"/>
      <c r="OCL30" s="1"/>
      <c r="OCM30" s="1"/>
      <c r="OCN30" s="1"/>
      <c r="OCO30" s="1"/>
      <c r="OCP30" s="1"/>
      <c r="OCQ30" s="1"/>
      <c r="OCR30" s="1"/>
      <c r="OCS30" s="1"/>
      <c r="OCT30" s="1"/>
      <c r="OCU30" s="1"/>
      <c r="OCV30" s="1"/>
      <c r="OCW30" s="1"/>
      <c r="OCX30" s="1"/>
      <c r="OCY30" s="1"/>
      <c r="OCZ30" s="1"/>
      <c r="ODA30" s="1"/>
      <c r="ODB30" s="1"/>
      <c r="ODC30" s="1"/>
      <c r="ODD30" s="1"/>
      <c r="ODE30" s="1"/>
      <c r="ODF30" s="1"/>
      <c r="ODG30" s="1"/>
      <c r="ODH30" s="1"/>
      <c r="ODI30" s="1"/>
      <c r="ODJ30" s="1"/>
      <c r="ODK30" s="1"/>
      <c r="ODL30" s="1"/>
      <c r="ODM30" s="1"/>
      <c r="ODN30" s="1"/>
      <c r="ODO30" s="1"/>
      <c r="ODP30" s="1"/>
      <c r="ODQ30" s="1"/>
      <c r="ODR30" s="1"/>
      <c r="ODS30" s="1"/>
      <c r="ODT30" s="1"/>
      <c r="ODU30" s="1"/>
      <c r="ODV30" s="1"/>
      <c r="ODW30" s="1"/>
      <c r="ODX30" s="1"/>
      <c r="ODY30" s="1"/>
      <c r="ODZ30" s="1"/>
      <c r="OEA30" s="1"/>
      <c r="OEB30" s="1"/>
      <c r="OEC30" s="1"/>
      <c r="OED30" s="1"/>
      <c r="OEE30" s="1"/>
      <c r="OEF30" s="1"/>
      <c r="OEG30" s="1"/>
      <c r="OEH30" s="1"/>
      <c r="OEI30" s="1"/>
      <c r="OEJ30" s="1"/>
      <c r="OEK30" s="1"/>
      <c r="OEL30" s="1"/>
      <c r="OEM30" s="1"/>
      <c r="OEN30" s="1"/>
      <c r="OEO30" s="1"/>
      <c r="OEP30" s="1"/>
      <c r="OEQ30" s="1"/>
      <c r="OER30" s="1"/>
      <c r="OES30" s="1"/>
      <c r="OET30" s="1"/>
      <c r="OEU30" s="1"/>
      <c r="OEV30" s="1"/>
      <c r="OEW30" s="1"/>
      <c r="OEX30" s="1"/>
      <c r="OEY30" s="1"/>
      <c r="OEZ30" s="1"/>
      <c r="OFA30" s="1"/>
      <c r="OFB30" s="1"/>
      <c r="OFC30" s="1"/>
      <c r="OFD30" s="1"/>
      <c r="OFE30" s="1"/>
      <c r="OFF30" s="1"/>
      <c r="OFG30" s="1"/>
      <c r="OFH30" s="1"/>
      <c r="OFI30" s="1"/>
      <c r="OFJ30" s="1"/>
      <c r="OFK30" s="1"/>
      <c r="OFL30" s="1"/>
      <c r="OFM30" s="1"/>
      <c r="OFN30" s="1"/>
      <c r="OFO30" s="1"/>
      <c r="OFP30" s="1"/>
      <c r="OFQ30" s="1"/>
      <c r="OFR30" s="1"/>
      <c r="OFS30" s="1"/>
      <c r="OFT30" s="1"/>
      <c r="OFU30" s="1"/>
      <c r="OFV30" s="1"/>
      <c r="OFW30" s="1"/>
      <c r="OFX30" s="1"/>
      <c r="OFY30" s="1"/>
      <c r="OFZ30" s="1"/>
      <c r="OGA30" s="1"/>
      <c r="OGB30" s="1"/>
      <c r="OGC30" s="1"/>
      <c r="OGD30" s="1"/>
      <c r="OGE30" s="1"/>
      <c r="OGF30" s="1"/>
      <c r="OGG30" s="1"/>
      <c r="OGH30" s="1"/>
      <c r="OGI30" s="1"/>
      <c r="OGJ30" s="1"/>
      <c r="OGK30" s="1"/>
      <c r="OGL30" s="1"/>
      <c r="OGM30" s="1"/>
      <c r="OGN30" s="1"/>
      <c r="OGO30" s="1"/>
      <c r="OGP30" s="1"/>
      <c r="OGQ30" s="1"/>
      <c r="OGR30" s="1"/>
      <c r="OGS30" s="1"/>
      <c r="OGT30" s="1"/>
      <c r="OGU30" s="1"/>
      <c r="OGV30" s="1"/>
      <c r="OGW30" s="1"/>
      <c r="OGX30" s="1"/>
      <c r="OGY30" s="1"/>
      <c r="OGZ30" s="1"/>
      <c r="OHA30" s="1"/>
      <c r="OHB30" s="1"/>
      <c r="OHC30" s="1"/>
      <c r="OHD30" s="1"/>
      <c r="OHE30" s="1"/>
      <c r="OHF30" s="1"/>
      <c r="OHG30" s="1"/>
      <c r="OHH30" s="1"/>
      <c r="OHI30" s="1"/>
      <c r="OHJ30" s="1"/>
      <c r="OHK30" s="1"/>
      <c r="OHL30" s="1"/>
      <c r="OHM30" s="1"/>
      <c r="OHN30" s="1"/>
      <c r="OHO30" s="1"/>
      <c r="OHP30" s="1"/>
      <c r="OHQ30" s="1"/>
      <c r="OHR30" s="1"/>
      <c r="OHS30" s="1"/>
      <c r="OHT30" s="1"/>
      <c r="OHU30" s="1"/>
      <c r="OHV30" s="1"/>
      <c r="OHW30" s="1"/>
      <c r="OHX30" s="1"/>
      <c r="OHY30" s="1"/>
      <c r="OHZ30" s="1"/>
      <c r="OIA30" s="1"/>
      <c r="OIB30" s="1"/>
      <c r="OIC30" s="1"/>
      <c r="OID30" s="1"/>
      <c r="OIE30" s="1"/>
      <c r="OIF30" s="1"/>
      <c r="OIG30" s="1"/>
      <c r="OIH30" s="1"/>
      <c r="OII30" s="1"/>
      <c r="OIJ30" s="1"/>
      <c r="OIK30" s="1"/>
      <c r="OIL30" s="1"/>
      <c r="OIM30" s="1"/>
      <c r="OIN30" s="1"/>
      <c r="OIO30" s="1"/>
      <c r="OIP30" s="1"/>
      <c r="OIQ30" s="1"/>
      <c r="OIR30" s="1"/>
      <c r="OIS30" s="1"/>
      <c r="OIT30" s="1"/>
      <c r="OIU30" s="1"/>
      <c r="OIV30" s="1"/>
      <c r="OIW30" s="1"/>
      <c r="OIX30" s="1"/>
      <c r="OIY30" s="1"/>
      <c r="OIZ30" s="1"/>
      <c r="OJA30" s="1"/>
      <c r="OJB30" s="1"/>
      <c r="OJC30" s="1"/>
      <c r="OJD30" s="1"/>
      <c r="OJE30" s="1"/>
      <c r="OJF30" s="1"/>
      <c r="OJG30" s="1"/>
      <c r="OJH30" s="1"/>
      <c r="OJI30" s="1"/>
      <c r="OJJ30" s="1"/>
      <c r="OJK30" s="1"/>
      <c r="OJL30" s="1"/>
      <c r="OJM30" s="1"/>
      <c r="OJN30" s="1"/>
      <c r="OJO30" s="1"/>
      <c r="OJP30" s="1"/>
      <c r="OJQ30" s="1"/>
      <c r="OJR30" s="1"/>
      <c r="OJS30" s="1"/>
      <c r="OJT30" s="1"/>
      <c r="OJU30" s="1"/>
      <c r="OJV30" s="1"/>
      <c r="OJW30" s="1"/>
      <c r="OJX30" s="1"/>
      <c r="OJY30" s="1"/>
      <c r="OJZ30" s="1"/>
      <c r="OKA30" s="1"/>
      <c r="OKB30" s="1"/>
      <c r="OKC30" s="1"/>
      <c r="OKD30" s="1"/>
      <c r="OKE30" s="1"/>
      <c r="OKF30" s="1"/>
      <c r="OKG30" s="1"/>
      <c r="OKH30" s="1"/>
      <c r="OKI30" s="1"/>
      <c r="OKJ30" s="1"/>
      <c r="OKK30" s="1"/>
      <c r="OKL30" s="1"/>
      <c r="OKM30" s="1"/>
      <c r="OKN30" s="1"/>
      <c r="OKO30" s="1"/>
      <c r="OKP30" s="1"/>
      <c r="OKQ30" s="1"/>
      <c r="OKR30" s="1"/>
      <c r="OKS30" s="1"/>
      <c r="OKT30" s="1"/>
      <c r="OKU30" s="1"/>
      <c r="OKV30" s="1"/>
      <c r="OKW30" s="1"/>
      <c r="OKX30" s="1"/>
      <c r="OKY30" s="1"/>
      <c r="OKZ30" s="1"/>
      <c r="OLA30" s="1"/>
      <c r="OLB30" s="1"/>
      <c r="OLC30" s="1"/>
      <c r="OLD30" s="1"/>
      <c r="OLE30" s="1"/>
      <c r="OLF30" s="1"/>
      <c r="OLG30" s="1"/>
      <c r="OLH30" s="1"/>
      <c r="OLI30" s="1"/>
      <c r="OLJ30" s="1"/>
      <c r="OLK30" s="1"/>
      <c r="OLL30" s="1"/>
      <c r="OLM30" s="1"/>
      <c r="OLN30" s="1"/>
      <c r="OLO30" s="1"/>
      <c r="OLP30" s="1"/>
      <c r="OLQ30" s="1"/>
      <c r="OLR30" s="1"/>
      <c r="OLS30" s="1"/>
      <c r="OLT30" s="1"/>
      <c r="OLU30" s="1"/>
      <c r="OLV30" s="1"/>
      <c r="OLW30" s="1"/>
      <c r="OLX30" s="1"/>
      <c r="OLY30" s="1"/>
      <c r="OLZ30" s="1"/>
      <c r="OMA30" s="1"/>
      <c r="OMB30" s="1"/>
      <c r="OMC30" s="1"/>
      <c r="OMD30" s="1"/>
      <c r="OME30" s="1"/>
      <c r="OMF30" s="1"/>
      <c r="OMG30" s="1"/>
      <c r="OMH30" s="1"/>
      <c r="OMI30" s="1"/>
      <c r="OMJ30" s="1"/>
      <c r="OMK30" s="1"/>
      <c r="OML30" s="1"/>
      <c r="OMM30" s="1"/>
      <c r="OMN30" s="1"/>
      <c r="OMO30" s="1"/>
      <c r="OMP30" s="1"/>
      <c r="OMQ30" s="1"/>
      <c r="OMR30" s="1"/>
      <c r="OMS30" s="1"/>
      <c r="OMT30" s="1"/>
      <c r="OMU30" s="1"/>
      <c r="OMV30" s="1"/>
      <c r="OMW30" s="1"/>
      <c r="OMX30" s="1"/>
      <c r="OMY30" s="1"/>
      <c r="OMZ30" s="1"/>
      <c r="ONA30" s="1"/>
      <c r="ONB30" s="1"/>
      <c r="ONC30" s="1"/>
      <c r="OND30" s="1"/>
      <c r="ONE30" s="1"/>
      <c r="ONF30" s="1"/>
      <c r="ONG30" s="1"/>
      <c r="ONH30" s="1"/>
      <c r="ONI30" s="1"/>
      <c r="ONJ30" s="1"/>
      <c r="ONK30" s="1"/>
      <c r="ONL30" s="1"/>
      <c r="ONM30" s="1"/>
      <c r="ONN30" s="1"/>
      <c r="ONO30" s="1"/>
      <c r="ONP30" s="1"/>
      <c r="ONQ30" s="1"/>
      <c r="ONR30" s="1"/>
      <c r="ONS30" s="1"/>
      <c r="ONT30" s="1"/>
      <c r="ONU30" s="1"/>
      <c r="ONV30" s="1"/>
      <c r="ONW30" s="1"/>
      <c r="ONX30" s="1"/>
      <c r="ONY30" s="1"/>
      <c r="ONZ30" s="1"/>
      <c r="OOA30" s="1"/>
      <c r="OOB30" s="1"/>
      <c r="OOC30" s="1"/>
      <c r="OOD30" s="1"/>
      <c r="OOE30" s="1"/>
      <c r="OOF30" s="1"/>
      <c r="OOG30" s="1"/>
      <c r="OOH30" s="1"/>
      <c r="OOI30" s="1"/>
      <c r="OOJ30" s="1"/>
      <c r="OOK30" s="1"/>
      <c r="OOL30" s="1"/>
      <c r="OOM30" s="1"/>
      <c r="OON30" s="1"/>
      <c r="OOO30" s="1"/>
      <c r="OOP30" s="1"/>
      <c r="OOQ30" s="1"/>
      <c r="OOR30" s="1"/>
      <c r="OOS30" s="1"/>
      <c r="OOT30" s="1"/>
      <c r="OOU30" s="1"/>
      <c r="OOV30" s="1"/>
      <c r="OOW30" s="1"/>
      <c r="OOX30" s="1"/>
      <c r="OOY30" s="1"/>
      <c r="OOZ30" s="1"/>
      <c r="OPA30" s="1"/>
      <c r="OPB30" s="1"/>
      <c r="OPC30" s="1"/>
      <c r="OPD30" s="1"/>
      <c r="OPE30" s="1"/>
      <c r="OPF30" s="1"/>
      <c r="OPG30" s="1"/>
      <c r="OPH30" s="1"/>
      <c r="OPI30" s="1"/>
      <c r="OPJ30" s="1"/>
      <c r="OPK30" s="1"/>
      <c r="OPL30" s="1"/>
      <c r="OPM30" s="1"/>
      <c r="OPN30" s="1"/>
      <c r="OPO30" s="1"/>
      <c r="OPP30" s="1"/>
      <c r="OPQ30" s="1"/>
      <c r="OPR30" s="1"/>
      <c r="OPS30" s="1"/>
      <c r="OPT30" s="1"/>
      <c r="OPU30" s="1"/>
      <c r="OPV30" s="1"/>
      <c r="OPW30" s="1"/>
      <c r="OPX30" s="1"/>
      <c r="OPY30" s="1"/>
      <c r="OPZ30" s="1"/>
      <c r="OQA30" s="1"/>
      <c r="OQB30" s="1"/>
      <c r="OQC30" s="1"/>
      <c r="OQD30" s="1"/>
      <c r="OQE30" s="1"/>
      <c r="OQF30" s="1"/>
      <c r="OQG30" s="1"/>
      <c r="OQH30" s="1"/>
      <c r="OQI30" s="1"/>
      <c r="OQJ30" s="1"/>
      <c r="OQK30" s="1"/>
      <c r="OQL30" s="1"/>
      <c r="OQM30" s="1"/>
      <c r="OQN30" s="1"/>
      <c r="OQO30" s="1"/>
      <c r="OQP30" s="1"/>
      <c r="OQQ30" s="1"/>
      <c r="OQR30" s="1"/>
      <c r="OQS30" s="1"/>
      <c r="OQT30" s="1"/>
      <c r="OQU30" s="1"/>
      <c r="OQV30" s="1"/>
      <c r="OQW30" s="1"/>
      <c r="OQX30" s="1"/>
      <c r="OQY30" s="1"/>
      <c r="OQZ30" s="1"/>
      <c r="ORA30" s="1"/>
      <c r="ORB30" s="1"/>
      <c r="ORC30" s="1"/>
      <c r="ORD30" s="1"/>
      <c r="ORE30" s="1"/>
      <c r="ORF30" s="1"/>
      <c r="ORG30" s="1"/>
      <c r="ORH30" s="1"/>
      <c r="ORI30" s="1"/>
      <c r="ORJ30" s="1"/>
      <c r="ORK30" s="1"/>
      <c r="ORL30" s="1"/>
      <c r="ORM30" s="1"/>
      <c r="ORN30" s="1"/>
      <c r="ORO30" s="1"/>
      <c r="ORP30" s="1"/>
      <c r="ORQ30" s="1"/>
      <c r="ORR30" s="1"/>
      <c r="ORS30" s="1"/>
      <c r="ORT30" s="1"/>
      <c r="ORU30" s="1"/>
      <c r="ORV30" s="1"/>
      <c r="ORW30" s="1"/>
      <c r="ORX30" s="1"/>
      <c r="ORY30" s="1"/>
      <c r="ORZ30" s="1"/>
      <c r="OSA30" s="1"/>
      <c r="OSB30" s="1"/>
      <c r="OSC30" s="1"/>
      <c r="OSD30" s="1"/>
      <c r="OSE30" s="1"/>
      <c r="OSF30" s="1"/>
      <c r="OSG30" s="1"/>
      <c r="OSH30" s="1"/>
      <c r="OSI30" s="1"/>
      <c r="OSJ30" s="1"/>
      <c r="OSK30" s="1"/>
      <c r="OSL30" s="1"/>
      <c r="OSM30" s="1"/>
      <c r="OSN30" s="1"/>
      <c r="OSO30" s="1"/>
      <c r="OSP30" s="1"/>
      <c r="OSQ30" s="1"/>
      <c r="OSR30" s="1"/>
      <c r="OSS30" s="1"/>
      <c r="OST30" s="1"/>
      <c r="OSU30" s="1"/>
      <c r="OSV30" s="1"/>
      <c r="OSW30" s="1"/>
      <c r="OSX30" s="1"/>
      <c r="OSY30" s="1"/>
      <c r="OSZ30" s="1"/>
      <c r="OTA30" s="1"/>
      <c r="OTB30" s="1"/>
      <c r="OTC30" s="1"/>
      <c r="OTD30" s="1"/>
      <c r="OTE30" s="1"/>
      <c r="OTF30" s="1"/>
      <c r="OTG30" s="1"/>
      <c r="OTH30" s="1"/>
      <c r="OTI30" s="1"/>
      <c r="OTJ30" s="1"/>
      <c r="OTK30" s="1"/>
      <c r="OTL30" s="1"/>
      <c r="OTM30" s="1"/>
      <c r="OTN30" s="1"/>
      <c r="OTO30" s="1"/>
      <c r="OTP30" s="1"/>
      <c r="OTQ30" s="1"/>
      <c r="OTR30" s="1"/>
      <c r="OTS30" s="1"/>
      <c r="OTT30" s="1"/>
      <c r="OTU30" s="1"/>
      <c r="OTV30" s="1"/>
      <c r="OTW30" s="1"/>
      <c r="OTX30" s="1"/>
      <c r="OTY30" s="1"/>
      <c r="OTZ30" s="1"/>
      <c r="OUA30" s="1"/>
      <c r="OUB30" s="1"/>
      <c r="OUC30" s="1"/>
      <c r="OUD30" s="1"/>
      <c r="OUE30" s="1"/>
      <c r="OUF30" s="1"/>
      <c r="OUG30" s="1"/>
      <c r="OUH30" s="1"/>
      <c r="OUI30" s="1"/>
      <c r="OUJ30" s="1"/>
      <c r="OUK30" s="1"/>
      <c r="OUL30" s="1"/>
      <c r="OUM30" s="1"/>
      <c r="OUN30" s="1"/>
      <c r="OUO30" s="1"/>
      <c r="OUP30" s="1"/>
      <c r="OUQ30" s="1"/>
      <c r="OUR30" s="1"/>
      <c r="OUS30" s="1"/>
      <c r="OUT30" s="1"/>
      <c r="OUU30" s="1"/>
      <c r="OUV30" s="1"/>
      <c r="OUW30" s="1"/>
      <c r="OUX30" s="1"/>
      <c r="OUY30" s="1"/>
      <c r="OUZ30" s="1"/>
      <c r="OVA30" s="1"/>
      <c r="OVB30" s="1"/>
      <c r="OVC30" s="1"/>
      <c r="OVD30" s="1"/>
      <c r="OVE30" s="1"/>
      <c r="OVF30" s="1"/>
      <c r="OVG30" s="1"/>
      <c r="OVH30" s="1"/>
      <c r="OVI30" s="1"/>
      <c r="OVJ30" s="1"/>
      <c r="OVK30" s="1"/>
      <c r="OVL30" s="1"/>
      <c r="OVM30" s="1"/>
      <c r="OVN30" s="1"/>
      <c r="OVO30" s="1"/>
      <c r="OVP30" s="1"/>
      <c r="OVQ30" s="1"/>
      <c r="OVR30" s="1"/>
      <c r="OVS30" s="1"/>
      <c r="OVT30" s="1"/>
      <c r="OVU30" s="1"/>
      <c r="OVV30" s="1"/>
      <c r="OVW30" s="1"/>
      <c r="OVX30" s="1"/>
      <c r="OVY30" s="1"/>
      <c r="OVZ30" s="1"/>
      <c r="OWA30" s="1"/>
      <c r="OWB30" s="1"/>
      <c r="OWC30" s="1"/>
      <c r="OWD30" s="1"/>
      <c r="OWE30" s="1"/>
      <c r="OWF30" s="1"/>
      <c r="OWG30" s="1"/>
      <c r="OWH30" s="1"/>
      <c r="OWI30" s="1"/>
      <c r="OWJ30" s="1"/>
      <c r="OWK30" s="1"/>
      <c r="OWL30" s="1"/>
      <c r="OWM30" s="1"/>
      <c r="OWN30" s="1"/>
      <c r="OWO30" s="1"/>
      <c r="OWP30" s="1"/>
      <c r="OWQ30" s="1"/>
      <c r="OWR30" s="1"/>
      <c r="OWS30" s="1"/>
      <c r="OWT30" s="1"/>
      <c r="OWU30" s="1"/>
      <c r="OWV30" s="1"/>
      <c r="OWW30" s="1"/>
      <c r="OWX30" s="1"/>
      <c r="OWY30" s="1"/>
      <c r="OWZ30" s="1"/>
      <c r="OXA30" s="1"/>
      <c r="OXB30" s="1"/>
      <c r="OXC30" s="1"/>
      <c r="OXD30" s="1"/>
      <c r="OXE30" s="1"/>
      <c r="OXF30" s="1"/>
      <c r="OXG30" s="1"/>
      <c r="OXH30" s="1"/>
      <c r="OXI30" s="1"/>
      <c r="OXJ30" s="1"/>
      <c r="OXK30" s="1"/>
      <c r="OXL30" s="1"/>
      <c r="OXM30" s="1"/>
      <c r="OXN30" s="1"/>
      <c r="OXO30" s="1"/>
      <c r="OXP30" s="1"/>
      <c r="OXQ30" s="1"/>
      <c r="OXR30" s="1"/>
      <c r="OXS30" s="1"/>
      <c r="OXT30" s="1"/>
      <c r="OXU30" s="1"/>
      <c r="OXV30" s="1"/>
      <c r="OXW30" s="1"/>
      <c r="OXX30" s="1"/>
      <c r="OXY30" s="1"/>
      <c r="OXZ30" s="1"/>
      <c r="OYA30" s="1"/>
      <c r="OYB30" s="1"/>
      <c r="OYC30" s="1"/>
      <c r="OYD30" s="1"/>
      <c r="OYE30" s="1"/>
      <c r="OYF30" s="1"/>
      <c r="OYG30" s="1"/>
      <c r="OYH30" s="1"/>
      <c r="OYI30" s="1"/>
      <c r="OYJ30" s="1"/>
      <c r="OYK30" s="1"/>
      <c r="OYL30" s="1"/>
      <c r="OYM30" s="1"/>
      <c r="OYN30" s="1"/>
      <c r="OYO30" s="1"/>
      <c r="OYP30" s="1"/>
      <c r="OYQ30" s="1"/>
      <c r="OYR30" s="1"/>
      <c r="OYS30" s="1"/>
      <c r="OYT30" s="1"/>
      <c r="OYU30" s="1"/>
      <c r="OYV30" s="1"/>
      <c r="OYW30" s="1"/>
      <c r="OYX30" s="1"/>
      <c r="OYY30" s="1"/>
      <c r="OYZ30" s="1"/>
      <c r="OZA30" s="1"/>
      <c r="OZB30" s="1"/>
      <c r="OZC30" s="1"/>
      <c r="OZD30" s="1"/>
      <c r="OZE30" s="1"/>
      <c r="OZF30" s="1"/>
      <c r="OZG30" s="1"/>
      <c r="OZH30" s="1"/>
      <c r="OZI30" s="1"/>
      <c r="OZJ30" s="1"/>
      <c r="OZK30" s="1"/>
      <c r="OZL30" s="1"/>
      <c r="OZM30" s="1"/>
      <c r="OZN30" s="1"/>
      <c r="OZO30" s="1"/>
      <c r="OZP30" s="1"/>
      <c r="OZQ30" s="1"/>
      <c r="OZR30" s="1"/>
      <c r="OZS30" s="1"/>
      <c r="OZT30" s="1"/>
      <c r="OZU30" s="1"/>
      <c r="OZV30" s="1"/>
      <c r="OZW30" s="1"/>
      <c r="OZX30" s="1"/>
      <c r="OZY30" s="1"/>
      <c r="OZZ30" s="1"/>
      <c r="PAA30" s="1"/>
      <c r="PAB30" s="1"/>
      <c r="PAC30" s="1"/>
      <c r="PAD30" s="1"/>
      <c r="PAE30" s="1"/>
      <c r="PAF30" s="1"/>
      <c r="PAG30" s="1"/>
      <c r="PAH30" s="1"/>
      <c r="PAI30" s="1"/>
      <c r="PAJ30" s="1"/>
      <c r="PAK30" s="1"/>
      <c r="PAL30" s="1"/>
      <c r="PAM30" s="1"/>
      <c r="PAN30" s="1"/>
      <c r="PAO30" s="1"/>
      <c r="PAP30" s="1"/>
      <c r="PAQ30" s="1"/>
      <c r="PAR30" s="1"/>
      <c r="PAS30" s="1"/>
      <c r="PAT30" s="1"/>
      <c r="PAU30" s="1"/>
      <c r="PAV30" s="1"/>
      <c r="PAW30" s="1"/>
      <c r="PAX30" s="1"/>
      <c r="PAY30" s="1"/>
      <c r="PAZ30" s="1"/>
      <c r="PBA30" s="1"/>
      <c r="PBB30" s="1"/>
      <c r="PBC30" s="1"/>
      <c r="PBD30" s="1"/>
      <c r="PBE30" s="1"/>
      <c r="PBF30" s="1"/>
      <c r="PBG30" s="1"/>
      <c r="PBH30" s="1"/>
      <c r="PBI30" s="1"/>
      <c r="PBJ30" s="1"/>
      <c r="PBK30" s="1"/>
      <c r="PBL30" s="1"/>
      <c r="PBM30" s="1"/>
      <c r="PBN30" s="1"/>
      <c r="PBO30" s="1"/>
      <c r="PBP30" s="1"/>
      <c r="PBQ30" s="1"/>
      <c r="PBR30" s="1"/>
      <c r="PBS30" s="1"/>
      <c r="PBT30" s="1"/>
      <c r="PBU30" s="1"/>
      <c r="PBV30" s="1"/>
      <c r="PBW30" s="1"/>
      <c r="PBX30" s="1"/>
      <c r="PBY30" s="1"/>
      <c r="PBZ30" s="1"/>
      <c r="PCA30" s="1"/>
      <c r="PCB30" s="1"/>
      <c r="PCC30" s="1"/>
      <c r="PCD30" s="1"/>
      <c r="PCE30" s="1"/>
      <c r="PCF30" s="1"/>
      <c r="PCG30" s="1"/>
      <c r="PCH30" s="1"/>
      <c r="PCI30" s="1"/>
      <c r="PCJ30" s="1"/>
      <c r="PCK30" s="1"/>
      <c r="PCL30" s="1"/>
      <c r="PCM30" s="1"/>
      <c r="PCN30" s="1"/>
      <c r="PCO30" s="1"/>
      <c r="PCP30" s="1"/>
      <c r="PCQ30" s="1"/>
      <c r="PCR30" s="1"/>
      <c r="PCS30" s="1"/>
      <c r="PCT30" s="1"/>
      <c r="PCU30" s="1"/>
      <c r="PCV30" s="1"/>
      <c r="PCW30" s="1"/>
      <c r="PCX30" s="1"/>
      <c r="PCY30" s="1"/>
      <c r="PCZ30" s="1"/>
      <c r="PDA30" s="1"/>
      <c r="PDB30" s="1"/>
      <c r="PDC30" s="1"/>
      <c r="PDD30" s="1"/>
      <c r="PDE30" s="1"/>
      <c r="PDF30" s="1"/>
      <c r="PDG30" s="1"/>
      <c r="PDH30" s="1"/>
      <c r="PDI30" s="1"/>
      <c r="PDJ30" s="1"/>
      <c r="PDK30" s="1"/>
      <c r="PDL30" s="1"/>
      <c r="PDM30" s="1"/>
      <c r="PDN30" s="1"/>
      <c r="PDO30" s="1"/>
      <c r="PDP30" s="1"/>
      <c r="PDQ30" s="1"/>
      <c r="PDR30" s="1"/>
      <c r="PDS30" s="1"/>
      <c r="PDT30" s="1"/>
      <c r="PDU30" s="1"/>
      <c r="PDV30" s="1"/>
      <c r="PDW30" s="1"/>
      <c r="PDX30" s="1"/>
      <c r="PDY30" s="1"/>
      <c r="PDZ30" s="1"/>
      <c r="PEA30" s="1"/>
      <c r="PEB30" s="1"/>
      <c r="PEC30" s="1"/>
      <c r="PED30" s="1"/>
      <c r="PEE30" s="1"/>
      <c r="PEF30" s="1"/>
      <c r="PEG30" s="1"/>
      <c r="PEH30" s="1"/>
      <c r="PEI30" s="1"/>
      <c r="PEJ30" s="1"/>
      <c r="PEK30" s="1"/>
      <c r="PEL30" s="1"/>
      <c r="PEM30" s="1"/>
      <c r="PEN30" s="1"/>
      <c r="PEO30" s="1"/>
      <c r="PEP30" s="1"/>
      <c r="PEQ30" s="1"/>
      <c r="PER30" s="1"/>
      <c r="PES30" s="1"/>
      <c r="PET30" s="1"/>
      <c r="PEU30" s="1"/>
      <c r="PEV30" s="1"/>
      <c r="PEW30" s="1"/>
      <c r="PEX30" s="1"/>
      <c r="PEY30" s="1"/>
      <c r="PEZ30" s="1"/>
      <c r="PFA30" s="1"/>
      <c r="PFB30" s="1"/>
      <c r="PFC30" s="1"/>
      <c r="PFD30" s="1"/>
      <c r="PFE30" s="1"/>
      <c r="PFF30" s="1"/>
      <c r="PFG30" s="1"/>
      <c r="PFH30" s="1"/>
      <c r="PFI30" s="1"/>
      <c r="PFJ30" s="1"/>
      <c r="PFK30" s="1"/>
      <c r="PFL30" s="1"/>
      <c r="PFM30" s="1"/>
      <c r="PFN30" s="1"/>
      <c r="PFO30" s="1"/>
      <c r="PFP30" s="1"/>
      <c r="PFQ30" s="1"/>
      <c r="PFR30" s="1"/>
      <c r="PFS30" s="1"/>
      <c r="PFT30" s="1"/>
      <c r="PFU30" s="1"/>
      <c r="PFV30" s="1"/>
      <c r="PFW30" s="1"/>
      <c r="PFX30" s="1"/>
      <c r="PFY30" s="1"/>
      <c r="PFZ30" s="1"/>
      <c r="PGA30" s="1"/>
      <c r="PGB30" s="1"/>
      <c r="PGC30" s="1"/>
      <c r="PGD30" s="1"/>
      <c r="PGE30" s="1"/>
      <c r="PGF30" s="1"/>
      <c r="PGG30" s="1"/>
      <c r="PGH30" s="1"/>
      <c r="PGI30" s="1"/>
      <c r="PGJ30" s="1"/>
      <c r="PGK30" s="1"/>
      <c r="PGL30" s="1"/>
      <c r="PGM30" s="1"/>
      <c r="PGN30" s="1"/>
      <c r="PGO30" s="1"/>
      <c r="PGP30" s="1"/>
      <c r="PGQ30" s="1"/>
      <c r="PGR30" s="1"/>
      <c r="PGS30" s="1"/>
      <c r="PGT30" s="1"/>
      <c r="PGU30" s="1"/>
      <c r="PGV30" s="1"/>
      <c r="PGW30" s="1"/>
      <c r="PGX30" s="1"/>
      <c r="PGY30" s="1"/>
      <c r="PGZ30" s="1"/>
      <c r="PHA30" s="1"/>
      <c r="PHB30" s="1"/>
      <c r="PHC30" s="1"/>
      <c r="PHD30" s="1"/>
      <c r="PHE30" s="1"/>
      <c r="PHF30" s="1"/>
      <c r="PHG30" s="1"/>
      <c r="PHH30" s="1"/>
      <c r="PHI30" s="1"/>
      <c r="PHJ30" s="1"/>
      <c r="PHK30" s="1"/>
      <c r="PHL30" s="1"/>
      <c r="PHM30" s="1"/>
      <c r="PHN30" s="1"/>
      <c r="PHO30" s="1"/>
      <c r="PHP30" s="1"/>
      <c r="PHQ30" s="1"/>
      <c r="PHR30" s="1"/>
      <c r="PHS30" s="1"/>
      <c r="PHT30" s="1"/>
      <c r="PHU30" s="1"/>
      <c r="PHV30" s="1"/>
      <c r="PHW30" s="1"/>
      <c r="PHX30" s="1"/>
      <c r="PHY30" s="1"/>
      <c r="PHZ30" s="1"/>
      <c r="PIA30" s="1"/>
      <c r="PIB30" s="1"/>
      <c r="PIC30" s="1"/>
      <c r="PID30" s="1"/>
      <c r="PIE30" s="1"/>
      <c r="PIF30" s="1"/>
      <c r="PIG30" s="1"/>
      <c r="PIH30" s="1"/>
      <c r="PII30" s="1"/>
      <c r="PIJ30" s="1"/>
      <c r="PIK30" s="1"/>
      <c r="PIL30" s="1"/>
      <c r="PIM30" s="1"/>
      <c r="PIN30" s="1"/>
      <c r="PIO30" s="1"/>
      <c r="PIP30" s="1"/>
      <c r="PIQ30" s="1"/>
      <c r="PIR30" s="1"/>
      <c r="PIS30" s="1"/>
      <c r="PIT30" s="1"/>
      <c r="PIU30" s="1"/>
      <c r="PIV30" s="1"/>
      <c r="PIW30" s="1"/>
      <c r="PIX30" s="1"/>
      <c r="PIY30" s="1"/>
      <c r="PIZ30" s="1"/>
      <c r="PJA30" s="1"/>
      <c r="PJB30" s="1"/>
      <c r="PJC30" s="1"/>
      <c r="PJD30" s="1"/>
      <c r="PJE30" s="1"/>
      <c r="PJF30" s="1"/>
      <c r="PJG30" s="1"/>
      <c r="PJH30" s="1"/>
      <c r="PJI30" s="1"/>
      <c r="PJJ30" s="1"/>
      <c r="PJK30" s="1"/>
      <c r="PJL30" s="1"/>
      <c r="PJM30" s="1"/>
      <c r="PJN30" s="1"/>
      <c r="PJO30" s="1"/>
      <c r="PJP30" s="1"/>
      <c r="PJQ30" s="1"/>
      <c r="PJR30" s="1"/>
      <c r="PJS30" s="1"/>
      <c r="PJT30" s="1"/>
      <c r="PJU30" s="1"/>
      <c r="PJV30" s="1"/>
      <c r="PJW30" s="1"/>
      <c r="PJX30" s="1"/>
      <c r="PJY30" s="1"/>
      <c r="PJZ30" s="1"/>
      <c r="PKA30" s="1"/>
      <c r="PKB30" s="1"/>
      <c r="PKC30" s="1"/>
      <c r="PKD30" s="1"/>
      <c r="PKE30" s="1"/>
      <c r="PKF30" s="1"/>
      <c r="PKG30" s="1"/>
      <c r="PKH30" s="1"/>
      <c r="PKI30" s="1"/>
      <c r="PKJ30" s="1"/>
      <c r="PKK30" s="1"/>
      <c r="PKL30" s="1"/>
      <c r="PKM30" s="1"/>
      <c r="PKN30" s="1"/>
      <c r="PKO30" s="1"/>
      <c r="PKP30" s="1"/>
      <c r="PKQ30" s="1"/>
      <c r="PKR30" s="1"/>
      <c r="PKS30" s="1"/>
      <c r="PKT30" s="1"/>
      <c r="PKU30" s="1"/>
      <c r="PKV30" s="1"/>
      <c r="PKW30" s="1"/>
      <c r="PKX30" s="1"/>
      <c r="PKY30" s="1"/>
      <c r="PKZ30" s="1"/>
      <c r="PLA30" s="1"/>
      <c r="PLB30" s="1"/>
      <c r="PLC30" s="1"/>
      <c r="PLD30" s="1"/>
      <c r="PLE30" s="1"/>
      <c r="PLF30" s="1"/>
      <c r="PLG30" s="1"/>
      <c r="PLH30" s="1"/>
      <c r="PLI30" s="1"/>
      <c r="PLJ30" s="1"/>
      <c r="PLK30" s="1"/>
      <c r="PLL30" s="1"/>
      <c r="PLM30" s="1"/>
      <c r="PLN30" s="1"/>
      <c r="PLO30" s="1"/>
      <c r="PLP30" s="1"/>
      <c r="PLQ30" s="1"/>
      <c r="PLR30" s="1"/>
      <c r="PLS30" s="1"/>
      <c r="PLT30" s="1"/>
      <c r="PLU30" s="1"/>
      <c r="PLV30" s="1"/>
      <c r="PLW30" s="1"/>
      <c r="PLX30" s="1"/>
      <c r="PLY30" s="1"/>
      <c r="PLZ30" s="1"/>
      <c r="PMA30" s="1"/>
      <c r="PMB30" s="1"/>
      <c r="PMC30" s="1"/>
      <c r="PMD30" s="1"/>
      <c r="PME30" s="1"/>
      <c r="PMF30" s="1"/>
      <c r="PMG30" s="1"/>
      <c r="PMH30" s="1"/>
      <c r="PMI30" s="1"/>
      <c r="PMJ30" s="1"/>
      <c r="PMK30" s="1"/>
      <c r="PML30" s="1"/>
      <c r="PMM30" s="1"/>
      <c r="PMN30" s="1"/>
      <c r="PMO30" s="1"/>
      <c r="PMP30" s="1"/>
      <c r="PMQ30" s="1"/>
      <c r="PMR30" s="1"/>
      <c r="PMS30" s="1"/>
      <c r="PMT30" s="1"/>
      <c r="PMU30" s="1"/>
      <c r="PMV30" s="1"/>
      <c r="PMW30" s="1"/>
      <c r="PMX30" s="1"/>
      <c r="PMY30" s="1"/>
      <c r="PMZ30" s="1"/>
      <c r="PNA30" s="1"/>
      <c r="PNB30" s="1"/>
      <c r="PNC30" s="1"/>
      <c r="PND30" s="1"/>
      <c r="PNE30" s="1"/>
      <c r="PNF30" s="1"/>
      <c r="PNG30" s="1"/>
      <c r="PNH30" s="1"/>
      <c r="PNI30" s="1"/>
      <c r="PNJ30" s="1"/>
      <c r="PNK30" s="1"/>
      <c r="PNL30" s="1"/>
      <c r="PNM30" s="1"/>
      <c r="PNN30" s="1"/>
      <c r="PNO30" s="1"/>
      <c r="PNP30" s="1"/>
      <c r="PNQ30" s="1"/>
      <c r="PNR30" s="1"/>
      <c r="PNS30" s="1"/>
      <c r="PNT30" s="1"/>
      <c r="PNU30" s="1"/>
      <c r="PNV30" s="1"/>
      <c r="PNW30" s="1"/>
      <c r="PNX30" s="1"/>
      <c r="PNY30" s="1"/>
      <c r="PNZ30" s="1"/>
      <c r="POA30" s="1"/>
      <c r="POB30" s="1"/>
      <c r="POC30" s="1"/>
      <c r="POD30" s="1"/>
      <c r="POE30" s="1"/>
      <c r="POF30" s="1"/>
      <c r="POG30" s="1"/>
      <c r="POH30" s="1"/>
      <c r="POI30" s="1"/>
      <c r="POJ30" s="1"/>
      <c r="POK30" s="1"/>
      <c r="POL30" s="1"/>
      <c r="POM30" s="1"/>
      <c r="PON30" s="1"/>
      <c r="POO30" s="1"/>
      <c r="POP30" s="1"/>
      <c r="POQ30" s="1"/>
      <c r="POR30" s="1"/>
      <c r="POS30" s="1"/>
      <c r="POT30" s="1"/>
      <c r="POU30" s="1"/>
      <c r="POV30" s="1"/>
      <c r="POW30" s="1"/>
      <c r="POX30" s="1"/>
      <c r="POY30" s="1"/>
      <c r="POZ30" s="1"/>
      <c r="PPA30" s="1"/>
      <c r="PPB30" s="1"/>
      <c r="PPC30" s="1"/>
      <c r="PPD30" s="1"/>
      <c r="PPE30" s="1"/>
      <c r="PPF30" s="1"/>
      <c r="PPG30" s="1"/>
      <c r="PPH30" s="1"/>
      <c r="PPI30" s="1"/>
      <c r="PPJ30" s="1"/>
      <c r="PPK30" s="1"/>
      <c r="PPL30" s="1"/>
      <c r="PPM30" s="1"/>
      <c r="PPN30" s="1"/>
      <c r="PPO30" s="1"/>
      <c r="PPP30" s="1"/>
      <c r="PPQ30" s="1"/>
      <c r="PPR30" s="1"/>
      <c r="PPS30" s="1"/>
      <c r="PPT30" s="1"/>
      <c r="PPU30" s="1"/>
      <c r="PPV30" s="1"/>
      <c r="PPW30" s="1"/>
      <c r="PPX30" s="1"/>
      <c r="PPY30" s="1"/>
      <c r="PPZ30" s="1"/>
      <c r="PQA30" s="1"/>
      <c r="PQB30" s="1"/>
      <c r="PQC30" s="1"/>
      <c r="PQD30" s="1"/>
      <c r="PQE30" s="1"/>
      <c r="PQF30" s="1"/>
      <c r="PQG30" s="1"/>
      <c r="PQH30" s="1"/>
      <c r="PQI30" s="1"/>
      <c r="PQJ30" s="1"/>
      <c r="PQK30" s="1"/>
      <c r="PQL30" s="1"/>
      <c r="PQM30" s="1"/>
      <c r="PQN30" s="1"/>
      <c r="PQO30" s="1"/>
      <c r="PQP30" s="1"/>
      <c r="PQQ30" s="1"/>
      <c r="PQR30" s="1"/>
      <c r="PQS30" s="1"/>
      <c r="PQT30" s="1"/>
      <c r="PQU30" s="1"/>
      <c r="PQV30" s="1"/>
      <c r="PQW30" s="1"/>
      <c r="PQX30" s="1"/>
      <c r="PQY30" s="1"/>
      <c r="PQZ30" s="1"/>
      <c r="PRA30" s="1"/>
      <c r="PRB30" s="1"/>
      <c r="PRC30" s="1"/>
      <c r="PRD30" s="1"/>
      <c r="PRE30" s="1"/>
      <c r="PRF30" s="1"/>
      <c r="PRG30" s="1"/>
      <c r="PRH30" s="1"/>
      <c r="PRI30" s="1"/>
      <c r="PRJ30" s="1"/>
      <c r="PRK30" s="1"/>
      <c r="PRL30" s="1"/>
      <c r="PRM30" s="1"/>
      <c r="PRN30" s="1"/>
      <c r="PRO30" s="1"/>
      <c r="PRP30" s="1"/>
      <c r="PRQ30" s="1"/>
      <c r="PRR30" s="1"/>
      <c r="PRS30" s="1"/>
      <c r="PRT30" s="1"/>
      <c r="PRU30" s="1"/>
      <c r="PRV30" s="1"/>
      <c r="PRW30" s="1"/>
      <c r="PRX30" s="1"/>
      <c r="PRY30" s="1"/>
      <c r="PRZ30" s="1"/>
      <c r="PSA30" s="1"/>
      <c r="PSB30" s="1"/>
      <c r="PSC30" s="1"/>
      <c r="PSD30" s="1"/>
      <c r="PSE30" s="1"/>
      <c r="PSF30" s="1"/>
      <c r="PSG30" s="1"/>
      <c r="PSH30" s="1"/>
      <c r="PSI30" s="1"/>
      <c r="PSJ30" s="1"/>
      <c r="PSK30" s="1"/>
      <c r="PSL30" s="1"/>
      <c r="PSM30" s="1"/>
      <c r="PSN30" s="1"/>
      <c r="PSO30" s="1"/>
      <c r="PSP30" s="1"/>
      <c r="PSQ30" s="1"/>
      <c r="PSR30" s="1"/>
      <c r="PSS30" s="1"/>
      <c r="PST30" s="1"/>
      <c r="PSU30" s="1"/>
      <c r="PSV30" s="1"/>
      <c r="PSW30" s="1"/>
      <c r="PSX30" s="1"/>
      <c r="PSY30" s="1"/>
      <c r="PSZ30" s="1"/>
      <c r="PTA30" s="1"/>
      <c r="PTB30" s="1"/>
      <c r="PTC30" s="1"/>
      <c r="PTD30" s="1"/>
      <c r="PTE30" s="1"/>
      <c r="PTF30" s="1"/>
      <c r="PTG30" s="1"/>
      <c r="PTH30" s="1"/>
      <c r="PTI30" s="1"/>
      <c r="PTJ30" s="1"/>
      <c r="PTK30" s="1"/>
      <c r="PTL30" s="1"/>
      <c r="PTM30" s="1"/>
      <c r="PTN30" s="1"/>
      <c r="PTO30" s="1"/>
      <c r="PTP30" s="1"/>
      <c r="PTQ30" s="1"/>
      <c r="PTR30" s="1"/>
      <c r="PTS30" s="1"/>
      <c r="PTT30" s="1"/>
      <c r="PTU30" s="1"/>
      <c r="PTV30" s="1"/>
      <c r="PTW30" s="1"/>
      <c r="PTX30" s="1"/>
      <c r="PTY30" s="1"/>
      <c r="PTZ30" s="1"/>
      <c r="PUA30" s="1"/>
      <c r="PUB30" s="1"/>
      <c r="PUC30" s="1"/>
      <c r="PUD30" s="1"/>
      <c r="PUE30" s="1"/>
      <c r="PUF30" s="1"/>
      <c r="PUG30" s="1"/>
      <c r="PUH30" s="1"/>
      <c r="PUI30" s="1"/>
      <c r="PUJ30" s="1"/>
      <c r="PUK30" s="1"/>
      <c r="PUL30" s="1"/>
      <c r="PUM30" s="1"/>
      <c r="PUN30" s="1"/>
      <c r="PUO30" s="1"/>
      <c r="PUP30" s="1"/>
      <c r="PUQ30" s="1"/>
      <c r="PUR30" s="1"/>
      <c r="PUS30" s="1"/>
      <c r="PUT30" s="1"/>
      <c r="PUU30" s="1"/>
      <c r="PUV30" s="1"/>
      <c r="PUW30" s="1"/>
      <c r="PUX30" s="1"/>
      <c r="PUY30" s="1"/>
      <c r="PUZ30" s="1"/>
      <c r="PVA30" s="1"/>
      <c r="PVB30" s="1"/>
      <c r="PVC30" s="1"/>
      <c r="PVD30" s="1"/>
      <c r="PVE30" s="1"/>
      <c r="PVF30" s="1"/>
      <c r="PVG30" s="1"/>
      <c r="PVH30" s="1"/>
      <c r="PVI30" s="1"/>
      <c r="PVJ30" s="1"/>
      <c r="PVK30" s="1"/>
      <c r="PVL30" s="1"/>
      <c r="PVM30" s="1"/>
      <c r="PVN30" s="1"/>
      <c r="PVO30" s="1"/>
      <c r="PVP30" s="1"/>
      <c r="PVQ30" s="1"/>
      <c r="PVR30" s="1"/>
      <c r="PVS30" s="1"/>
      <c r="PVT30" s="1"/>
      <c r="PVU30" s="1"/>
      <c r="PVV30" s="1"/>
      <c r="PVW30" s="1"/>
      <c r="PVX30" s="1"/>
      <c r="PVY30" s="1"/>
      <c r="PVZ30" s="1"/>
      <c r="PWA30" s="1"/>
      <c r="PWB30" s="1"/>
      <c r="PWC30" s="1"/>
      <c r="PWD30" s="1"/>
      <c r="PWE30" s="1"/>
      <c r="PWF30" s="1"/>
      <c r="PWG30" s="1"/>
      <c r="PWH30" s="1"/>
      <c r="PWI30" s="1"/>
      <c r="PWJ30" s="1"/>
      <c r="PWK30" s="1"/>
      <c r="PWL30" s="1"/>
      <c r="PWM30" s="1"/>
      <c r="PWN30" s="1"/>
      <c r="PWO30" s="1"/>
      <c r="PWP30" s="1"/>
      <c r="PWQ30" s="1"/>
      <c r="PWR30" s="1"/>
      <c r="PWS30" s="1"/>
      <c r="PWT30" s="1"/>
      <c r="PWU30" s="1"/>
      <c r="PWV30" s="1"/>
      <c r="PWW30" s="1"/>
      <c r="PWX30" s="1"/>
      <c r="PWY30" s="1"/>
      <c r="PWZ30" s="1"/>
      <c r="PXA30" s="1"/>
      <c r="PXB30" s="1"/>
      <c r="PXC30" s="1"/>
      <c r="PXD30" s="1"/>
      <c r="PXE30" s="1"/>
      <c r="PXF30" s="1"/>
      <c r="PXG30" s="1"/>
      <c r="PXH30" s="1"/>
      <c r="PXI30" s="1"/>
      <c r="PXJ30" s="1"/>
      <c r="PXK30" s="1"/>
      <c r="PXL30" s="1"/>
      <c r="PXM30" s="1"/>
      <c r="PXN30" s="1"/>
      <c r="PXO30" s="1"/>
      <c r="PXP30" s="1"/>
      <c r="PXQ30" s="1"/>
      <c r="PXR30" s="1"/>
      <c r="PXS30" s="1"/>
      <c r="PXT30" s="1"/>
      <c r="PXU30" s="1"/>
      <c r="PXV30" s="1"/>
      <c r="PXW30" s="1"/>
      <c r="PXX30" s="1"/>
      <c r="PXY30" s="1"/>
      <c r="PXZ30" s="1"/>
      <c r="PYA30" s="1"/>
      <c r="PYB30" s="1"/>
      <c r="PYC30" s="1"/>
      <c r="PYD30" s="1"/>
      <c r="PYE30" s="1"/>
      <c r="PYF30" s="1"/>
      <c r="PYG30" s="1"/>
      <c r="PYH30" s="1"/>
      <c r="PYI30" s="1"/>
      <c r="PYJ30" s="1"/>
      <c r="PYK30" s="1"/>
      <c r="PYL30" s="1"/>
      <c r="PYM30" s="1"/>
      <c r="PYN30" s="1"/>
      <c r="PYO30" s="1"/>
      <c r="PYP30" s="1"/>
      <c r="PYQ30" s="1"/>
      <c r="PYR30" s="1"/>
      <c r="PYS30" s="1"/>
      <c r="PYT30" s="1"/>
      <c r="PYU30" s="1"/>
      <c r="PYV30" s="1"/>
      <c r="PYW30" s="1"/>
      <c r="PYX30" s="1"/>
      <c r="PYY30" s="1"/>
      <c r="PYZ30" s="1"/>
      <c r="PZA30" s="1"/>
      <c r="PZB30" s="1"/>
      <c r="PZC30" s="1"/>
      <c r="PZD30" s="1"/>
      <c r="PZE30" s="1"/>
      <c r="PZF30" s="1"/>
      <c r="PZG30" s="1"/>
      <c r="PZH30" s="1"/>
      <c r="PZI30" s="1"/>
      <c r="PZJ30" s="1"/>
      <c r="PZK30" s="1"/>
      <c r="PZL30" s="1"/>
      <c r="PZM30" s="1"/>
      <c r="PZN30" s="1"/>
      <c r="PZO30" s="1"/>
      <c r="PZP30" s="1"/>
      <c r="PZQ30" s="1"/>
      <c r="PZR30" s="1"/>
      <c r="PZS30" s="1"/>
      <c r="PZT30" s="1"/>
      <c r="PZU30" s="1"/>
      <c r="PZV30" s="1"/>
      <c r="PZW30" s="1"/>
      <c r="PZX30" s="1"/>
      <c r="PZY30" s="1"/>
      <c r="PZZ30" s="1"/>
      <c r="QAA30" s="1"/>
      <c r="QAB30" s="1"/>
      <c r="QAC30" s="1"/>
      <c r="QAD30" s="1"/>
      <c r="QAE30" s="1"/>
      <c r="QAF30" s="1"/>
      <c r="QAG30" s="1"/>
      <c r="QAH30" s="1"/>
      <c r="QAI30" s="1"/>
      <c r="QAJ30" s="1"/>
      <c r="QAK30" s="1"/>
      <c r="QAL30" s="1"/>
      <c r="QAM30" s="1"/>
      <c r="QAN30" s="1"/>
      <c r="QAO30" s="1"/>
      <c r="QAP30" s="1"/>
      <c r="QAQ30" s="1"/>
      <c r="QAR30" s="1"/>
      <c r="QAS30" s="1"/>
      <c r="QAT30" s="1"/>
      <c r="QAU30" s="1"/>
      <c r="QAV30" s="1"/>
      <c r="QAW30" s="1"/>
      <c r="QAX30" s="1"/>
      <c r="QAY30" s="1"/>
      <c r="QAZ30" s="1"/>
      <c r="QBA30" s="1"/>
      <c r="QBB30" s="1"/>
      <c r="QBC30" s="1"/>
      <c r="QBD30" s="1"/>
      <c r="QBE30" s="1"/>
      <c r="QBF30" s="1"/>
      <c r="QBG30" s="1"/>
      <c r="QBH30" s="1"/>
      <c r="QBI30" s="1"/>
      <c r="QBJ30" s="1"/>
      <c r="QBK30" s="1"/>
      <c r="QBL30" s="1"/>
      <c r="QBM30" s="1"/>
      <c r="QBN30" s="1"/>
      <c r="QBO30" s="1"/>
      <c r="QBP30" s="1"/>
      <c r="QBQ30" s="1"/>
      <c r="QBR30" s="1"/>
      <c r="QBS30" s="1"/>
      <c r="QBT30" s="1"/>
      <c r="QBU30" s="1"/>
      <c r="QBV30" s="1"/>
      <c r="QBW30" s="1"/>
      <c r="QBX30" s="1"/>
      <c r="QBY30" s="1"/>
      <c r="QBZ30" s="1"/>
      <c r="QCA30" s="1"/>
      <c r="QCB30" s="1"/>
      <c r="QCC30" s="1"/>
      <c r="QCD30" s="1"/>
      <c r="QCE30" s="1"/>
      <c r="QCF30" s="1"/>
      <c r="QCG30" s="1"/>
      <c r="QCH30" s="1"/>
      <c r="QCI30" s="1"/>
      <c r="QCJ30" s="1"/>
      <c r="QCK30" s="1"/>
      <c r="QCL30" s="1"/>
      <c r="QCM30" s="1"/>
      <c r="QCN30" s="1"/>
      <c r="QCO30" s="1"/>
      <c r="QCP30" s="1"/>
      <c r="QCQ30" s="1"/>
      <c r="QCR30" s="1"/>
      <c r="QCS30" s="1"/>
      <c r="QCT30" s="1"/>
      <c r="QCU30" s="1"/>
      <c r="QCV30" s="1"/>
      <c r="QCW30" s="1"/>
      <c r="QCX30" s="1"/>
      <c r="QCY30" s="1"/>
      <c r="QCZ30" s="1"/>
      <c r="QDA30" s="1"/>
      <c r="QDB30" s="1"/>
      <c r="QDC30" s="1"/>
      <c r="QDD30" s="1"/>
      <c r="QDE30" s="1"/>
      <c r="QDF30" s="1"/>
      <c r="QDG30" s="1"/>
      <c r="QDH30" s="1"/>
      <c r="QDI30" s="1"/>
      <c r="QDJ30" s="1"/>
      <c r="QDK30" s="1"/>
      <c r="QDL30" s="1"/>
      <c r="QDM30" s="1"/>
      <c r="QDN30" s="1"/>
      <c r="QDO30" s="1"/>
      <c r="QDP30" s="1"/>
      <c r="QDQ30" s="1"/>
      <c r="QDR30" s="1"/>
      <c r="QDS30" s="1"/>
      <c r="QDT30" s="1"/>
      <c r="QDU30" s="1"/>
      <c r="QDV30" s="1"/>
      <c r="QDW30" s="1"/>
      <c r="QDX30" s="1"/>
      <c r="QDY30" s="1"/>
      <c r="QDZ30" s="1"/>
      <c r="QEA30" s="1"/>
      <c r="QEB30" s="1"/>
      <c r="QEC30" s="1"/>
      <c r="QED30" s="1"/>
      <c r="QEE30" s="1"/>
      <c r="QEF30" s="1"/>
      <c r="QEG30" s="1"/>
      <c r="QEH30" s="1"/>
      <c r="QEI30" s="1"/>
      <c r="QEJ30" s="1"/>
      <c r="QEK30" s="1"/>
      <c r="QEL30" s="1"/>
      <c r="QEM30" s="1"/>
      <c r="QEN30" s="1"/>
      <c r="QEO30" s="1"/>
      <c r="QEP30" s="1"/>
      <c r="QEQ30" s="1"/>
      <c r="QER30" s="1"/>
      <c r="QES30" s="1"/>
      <c r="QET30" s="1"/>
      <c r="QEU30" s="1"/>
      <c r="QEV30" s="1"/>
      <c r="QEW30" s="1"/>
      <c r="QEX30" s="1"/>
      <c r="QEY30" s="1"/>
      <c r="QEZ30" s="1"/>
      <c r="QFA30" s="1"/>
      <c r="QFB30" s="1"/>
      <c r="QFC30" s="1"/>
      <c r="QFD30" s="1"/>
      <c r="QFE30" s="1"/>
      <c r="QFF30" s="1"/>
      <c r="QFG30" s="1"/>
      <c r="QFH30" s="1"/>
      <c r="QFI30" s="1"/>
      <c r="QFJ30" s="1"/>
      <c r="QFK30" s="1"/>
      <c r="QFL30" s="1"/>
      <c r="QFM30" s="1"/>
      <c r="QFN30" s="1"/>
      <c r="QFO30" s="1"/>
      <c r="QFP30" s="1"/>
      <c r="QFQ30" s="1"/>
      <c r="QFR30" s="1"/>
      <c r="QFS30" s="1"/>
      <c r="QFT30" s="1"/>
      <c r="QFU30" s="1"/>
      <c r="QFV30" s="1"/>
      <c r="QFW30" s="1"/>
      <c r="QFX30" s="1"/>
      <c r="QFY30" s="1"/>
      <c r="QFZ30" s="1"/>
      <c r="QGA30" s="1"/>
      <c r="QGB30" s="1"/>
      <c r="QGC30" s="1"/>
      <c r="QGD30" s="1"/>
      <c r="QGE30" s="1"/>
      <c r="QGF30" s="1"/>
      <c r="QGG30" s="1"/>
      <c r="QGH30" s="1"/>
      <c r="QGI30" s="1"/>
      <c r="QGJ30" s="1"/>
      <c r="QGK30" s="1"/>
      <c r="QGL30" s="1"/>
      <c r="QGM30" s="1"/>
      <c r="QGN30" s="1"/>
      <c r="QGO30" s="1"/>
      <c r="QGP30" s="1"/>
      <c r="QGQ30" s="1"/>
      <c r="QGR30" s="1"/>
      <c r="QGS30" s="1"/>
      <c r="QGT30" s="1"/>
      <c r="QGU30" s="1"/>
      <c r="QGV30" s="1"/>
      <c r="QGW30" s="1"/>
      <c r="QGX30" s="1"/>
      <c r="QGY30" s="1"/>
      <c r="QGZ30" s="1"/>
      <c r="QHA30" s="1"/>
      <c r="QHB30" s="1"/>
      <c r="QHC30" s="1"/>
      <c r="QHD30" s="1"/>
      <c r="QHE30" s="1"/>
      <c r="QHF30" s="1"/>
      <c r="QHG30" s="1"/>
      <c r="QHH30" s="1"/>
      <c r="QHI30" s="1"/>
      <c r="QHJ30" s="1"/>
      <c r="QHK30" s="1"/>
      <c r="QHL30" s="1"/>
      <c r="QHM30" s="1"/>
      <c r="QHN30" s="1"/>
      <c r="QHO30" s="1"/>
      <c r="QHP30" s="1"/>
      <c r="QHQ30" s="1"/>
      <c r="QHR30" s="1"/>
      <c r="QHS30" s="1"/>
      <c r="QHT30" s="1"/>
      <c r="QHU30" s="1"/>
      <c r="QHV30" s="1"/>
      <c r="QHW30" s="1"/>
      <c r="QHX30" s="1"/>
      <c r="QHY30" s="1"/>
      <c r="QHZ30" s="1"/>
      <c r="QIA30" s="1"/>
      <c r="QIB30" s="1"/>
      <c r="QIC30" s="1"/>
      <c r="QID30" s="1"/>
      <c r="QIE30" s="1"/>
      <c r="QIF30" s="1"/>
      <c r="QIG30" s="1"/>
      <c r="QIH30" s="1"/>
      <c r="QII30" s="1"/>
      <c r="QIJ30" s="1"/>
      <c r="QIK30" s="1"/>
      <c r="QIL30" s="1"/>
      <c r="QIM30" s="1"/>
      <c r="QIN30" s="1"/>
      <c r="QIO30" s="1"/>
      <c r="QIP30" s="1"/>
      <c r="QIQ30" s="1"/>
      <c r="QIR30" s="1"/>
      <c r="QIS30" s="1"/>
      <c r="QIT30" s="1"/>
      <c r="QIU30" s="1"/>
      <c r="QIV30" s="1"/>
      <c r="QIW30" s="1"/>
      <c r="QIX30" s="1"/>
      <c r="QIY30" s="1"/>
      <c r="QIZ30" s="1"/>
      <c r="QJA30" s="1"/>
      <c r="QJB30" s="1"/>
      <c r="QJC30" s="1"/>
      <c r="QJD30" s="1"/>
      <c r="QJE30" s="1"/>
      <c r="QJF30" s="1"/>
      <c r="QJG30" s="1"/>
      <c r="QJH30" s="1"/>
      <c r="QJI30" s="1"/>
      <c r="QJJ30" s="1"/>
      <c r="QJK30" s="1"/>
      <c r="QJL30" s="1"/>
      <c r="QJM30" s="1"/>
      <c r="QJN30" s="1"/>
      <c r="QJO30" s="1"/>
      <c r="QJP30" s="1"/>
      <c r="QJQ30" s="1"/>
      <c r="QJR30" s="1"/>
      <c r="QJS30" s="1"/>
      <c r="QJT30" s="1"/>
      <c r="QJU30" s="1"/>
      <c r="QJV30" s="1"/>
      <c r="QJW30" s="1"/>
      <c r="QJX30" s="1"/>
      <c r="QJY30" s="1"/>
      <c r="QJZ30" s="1"/>
      <c r="QKA30" s="1"/>
      <c r="QKB30" s="1"/>
      <c r="QKC30" s="1"/>
      <c r="QKD30" s="1"/>
      <c r="QKE30" s="1"/>
      <c r="QKF30" s="1"/>
      <c r="QKG30" s="1"/>
      <c r="QKH30" s="1"/>
      <c r="QKI30" s="1"/>
      <c r="QKJ30" s="1"/>
      <c r="QKK30" s="1"/>
      <c r="QKL30" s="1"/>
      <c r="QKM30" s="1"/>
      <c r="QKN30" s="1"/>
      <c r="QKO30" s="1"/>
      <c r="QKP30" s="1"/>
      <c r="QKQ30" s="1"/>
      <c r="QKR30" s="1"/>
      <c r="QKS30" s="1"/>
      <c r="QKT30" s="1"/>
      <c r="QKU30" s="1"/>
      <c r="QKV30" s="1"/>
      <c r="QKW30" s="1"/>
      <c r="QKX30" s="1"/>
      <c r="QKY30" s="1"/>
      <c r="QKZ30" s="1"/>
      <c r="QLA30" s="1"/>
      <c r="QLB30" s="1"/>
      <c r="QLC30" s="1"/>
      <c r="QLD30" s="1"/>
      <c r="QLE30" s="1"/>
      <c r="QLF30" s="1"/>
      <c r="QLG30" s="1"/>
      <c r="QLH30" s="1"/>
      <c r="QLI30" s="1"/>
      <c r="QLJ30" s="1"/>
      <c r="QLK30" s="1"/>
      <c r="QLL30" s="1"/>
      <c r="QLM30" s="1"/>
      <c r="QLN30" s="1"/>
      <c r="QLO30" s="1"/>
      <c r="QLP30" s="1"/>
      <c r="QLQ30" s="1"/>
      <c r="QLR30" s="1"/>
      <c r="QLS30" s="1"/>
      <c r="QLT30" s="1"/>
      <c r="QLU30" s="1"/>
      <c r="QLV30" s="1"/>
      <c r="QLW30" s="1"/>
      <c r="QLX30" s="1"/>
      <c r="QLY30" s="1"/>
      <c r="QLZ30" s="1"/>
      <c r="QMA30" s="1"/>
      <c r="QMB30" s="1"/>
      <c r="QMC30" s="1"/>
      <c r="QMD30" s="1"/>
      <c r="QME30" s="1"/>
      <c r="QMF30" s="1"/>
      <c r="QMG30" s="1"/>
      <c r="QMH30" s="1"/>
      <c r="QMI30" s="1"/>
      <c r="QMJ30" s="1"/>
      <c r="QMK30" s="1"/>
      <c r="QML30" s="1"/>
      <c r="QMM30" s="1"/>
      <c r="QMN30" s="1"/>
      <c r="QMO30" s="1"/>
      <c r="QMP30" s="1"/>
      <c r="QMQ30" s="1"/>
      <c r="QMR30" s="1"/>
      <c r="QMS30" s="1"/>
      <c r="QMT30" s="1"/>
      <c r="QMU30" s="1"/>
      <c r="QMV30" s="1"/>
      <c r="QMW30" s="1"/>
      <c r="QMX30" s="1"/>
      <c r="QMY30" s="1"/>
      <c r="QMZ30" s="1"/>
      <c r="QNA30" s="1"/>
      <c r="QNB30" s="1"/>
      <c r="QNC30" s="1"/>
      <c r="QND30" s="1"/>
      <c r="QNE30" s="1"/>
      <c r="QNF30" s="1"/>
      <c r="QNG30" s="1"/>
      <c r="QNH30" s="1"/>
      <c r="QNI30" s="1"/>
      <c r="QNJ30" s="1"/>
      <c r="QNK30" s="1"/>
      <c r="QNL30" s="1"/>
      <c r="QNM30" s="1"/>
      <c r="QNN30" s="1"/>
      <c r="QNO30" s="1"/>
      <c r="QNP30" s="1"/>
      <c r="QNQ30" s="1"/>
      <c r="QNR30" s="1"/>
      <c r="QNS30" s="1"/>
      <c r="QNT30" s="1"/>
      <c r="QNU30" s="1"/>
      <c r="QNV30" s="1"/>
      <c r="QNW30" s="1"/>
      <c r="QNX30" s="1"/>
      <c r="QNY30" s="1"/>
      <c r="QNZ30" s="1"/>
      <c r="QOA30" s="1"/>
      <c r="QOB30" s="1"/>
      <c r="QOC30" s="1"/>
      <c r="QOD30" s="1"/>
      <c r="QOE30" s="1"/>
      <c r="QOF30" s="1"/>
      <c r="QOG30" s="1"/>
      <c r="QOH30" s="1"/>
      <c r="QOI30" s="1"/>
      <c r="QOJ30" s="1"/>
      <c r="QOK30" s="1"/>
      <c r="QOL30" s="1"/>
      <c r="QOM30" s="1"/>
      <c r="QON30" s="1"/>
      <c r="QOO30" s="1"/>
      <c r="QOP30" s="1"/>
      <c r="QOQ30" s="1"/>
      <c r="QOR30" s="1"/>
      <c r="QOS30" s="1"/>
      <c r="QOT30" s="1"/>
      <c r="QOU30" s="1"/>
      <c r="QOV30" s="1"/>
      <c r="QOW30" s="1"/>
      <c r="QOX30" s="1"/>
      <c r="QOY30" s="1"/>
      <c r="QOZ30" s="1"/>
      <c r="QPA30" s="1"/>
      <c r="QPB30" s="1"/>
      <c r="QPC30" s="1"/>
      <c r="QPD30" s="1"/>
      <c r="QPE30" s="1"/>
      <c r="QPF30" s="1"/>
      <c r="QPG30" s="1"/>
      <c r="QPH30" s="1"/>
      <c r="QPI30" s="1"/>
      <c r="QPJ30" s="1"/>
      <c r="QPK30" s="1"/>
      <c r="QPL30" s="1"/>
      <c r="QPM30" s="1"/>
      <c r="QPN30" s="1"/>
      <c r="QPO30" s="1"/>
      <c r="QPP30" s="1"/>
      <c r="QPQ30" s="1"/>
      <c r="QPR30" s="1"/>
      <c r="QPS30" s="1"/>
      <c r="QPT30" s="1"/>
      <c r="QPU30" s="1"/>
      <c r="QPV30" s="1"/>
      <c r="QPW30" s="1"/>
      <c r="QPX30" s="1"/>
      <c r="QPY30" s="1"/>
      <c r="QPZ30" s="1"/>
      <c r="QQA30" s="1"/>
      <c r="QQB30" s="1"/>
      <c r="QQC30" s="1"/>
      <c r="QQD30" s="1"/>
      <c r="QQE30" s="1"/>
      <c r="QQF30" s="1"/>
      <c r="QQG30" s="1"/>
      <c r="QQH30" s="1"/>
      <c r="QQI30" s="1"/>
      <c r="QQJ30" s="1"/>
      <c r="QQK30" s="1"/>
      <c r="QQL30" s="1"/>
      <c r="QQM30" s="1"/>
      <c r="QQN30" s="1"/>
      <c r="QQO30" s="1"/>
      <c r="QQP30" s="1"/>
      <c r="QQQ30" s="1"/>
      <c r="QQR30" s="1"/>
      <c r="QQS30" s="1"/>
      <c r="QQT30" s="1"/>
      <c r="QQU30" s="1"/>
      <c r="QQV30" s="1"/>
      <c r="QQW30" s="1"/>
      <c r="QQX30" s="1"/>
      <c r="QQY30" s="1"/>
      <c r="QQZ30" s="1"/>
      <c r="QRA30" s="1"/>
      <c r="QRB30" s="1"/>
      <c r="QRC30" s="1"/>
      <c r="QRD30" s="1"/>
      <c r="QRE30" s="1"/>
      <c r="QRF30" s="1"/>
      <c r="QRG30" s="1"/>
      <c r="QRH30" s="1"/>
      <c r="QRI30" s="1"/>
      <c r="QRJ30" s="1"/>
      <c r="QRK30" s="1"/>
      <c r="QRL30" s="1"/>
      <c r="QRM30" s="1"/>
      <c r="QRN30" s="1"/>
      <c r="QRO30" s="1"/>
      <c r="QRP30" s="1"/>
      <c r="QRQ30" s="1"/>
      <c r="QRR30" s="1"/>
      <c r="QRS30" s="1"/>
      <c r="QRT30" s="1"/>
      <c r="QRU30" s="1"/>
      <c r="QRV30" s="1"/>
      <c r="QRW30" s="1"/>
      <c r="QRX30" s="1"/>
      <c r="QRY30" s="1"/>
      <c r="QRZ30" s="1"/>
      <c r="QSA30" s="1"/>
      <c r="QSB30" s="1"/>
      <c r="QSC30" s="1"/>
      <c r="QSD30" s="1"/>
      <c r="QSE30" s="1"/>
      <c r="QSF30" s="1"/>
      <c r="QSG30" s="1"/>
      <c r="QSH30" s="1"/>
      <c r="QSI30" s="1"/>
      <c r="QSJ30" s="1"/>
      <c r="QSK30" s="1"/>
      <c r="QSL30" s="1"/>
      <c r="QSM30" s="1"/>
      <c r="QSN30" s="1"/>
      <c r="QSO30" s="1"/>
      <c r="QSP30" s="1"/>
      <c r="QSQ30" s="1"/>
      <c r="QSR30" s="1"/>
      <c r="QSS30" s="1"/>
      <c r="QST30" s="1"/>
      <c r="QSU30" s="1"/>
      <c r="QSV30" s="1"/>
      <c r="QSW30" s="1"/>
      <c r="QSX30" s="1"/>
      <c r="QSY30" s="1"/>
      <c r="QSZ30" s="1"/>
      <c r="QTA30" s="1"/>
      <c r="QTB30" s="1"/>
      <c r="QTC30" s="1"/>
      <c r="QTD30" s="1"/>
      <c r="QTE30" s="1"/>
      <c r="QTF30" s="1"/>
      <c r="QTG30" s="1"/>
      <c r="QTH30" s="1"/>
      <c r="QTI30" s="1"/>
      <c r="QTJ30" s="1"/>
      <c r="QTK30" s="1"/>
      <c r="QTL30" s="1"/>
      <c r="QTM30" s="1"/>
      <c r="QTN30" s="1"/>
      <c r="QTO30" s="1"/>
      <c r="QTP30" s="1"/>
      <c r="QTQ30" s="1"/>
      <c r="QTR30" s="1"/>
      <c r="QTS30" s="1"/>
      <c r="QTT30" s="1"/>
      <c r="QTU30" s="1"/>
      <c r="QTV30" s="1"/>
      <c r="QTW30" s="1"/>
      <c r="QTX30" s="1"/>
      <c r="QTY30" s="1"/>
      <c r="QTZ30" s="1"/>
      <c r="QUA30" s="1"/>
      <c r="QUB30" s="1"/>
      <c r="QUC30" s="1"/>
      <c r="QUD30" s="1"/>
      <c r="QUE30" s="1"/>
      <c r="QUF30" s="1"/>
      <c r="QUG30" s="1"/>
      <c r="QUH30" s="1"/>
      <c r="QUI30" s="1"/>
      <c r="QUJ30" s="1"/>
      <c r="QUK30" s="1"/>
      <c r="QUL30" s="1"/>
      <c r="QUM30" s="1"/>
      <c r="QUN30" s="1"/>
      <c r="QUO30" s="1"/>
      <c r="QUP30" s="1"/>
      <c r="QUQ30" s="1"/>
      <c r="QUR30" s="1"/>
      <c r="QUS30" s="1"/>
      <c r="QUT30" s="1"/>
      <c r="QUU30" s="1"/>
      <c r="QUV30" s="1"/>
      <c r="QUW30" s="1"/>
      <c r="QUX30" s="1"/>
      <c r="QUY30" s="1"/>
      <c r="QUZ30" s="1"/>
      <c r="QVA30" s="1"/>
      <c r="QVB30" s="1"/>
      <c r="QVC30" s="1"/>
      <c r="QVD30" s="1"/>
      <c r="QVE30" s="1"/>
      <c r="QVF30" s="1"/>
      <c r="QVG30" s="1"/>
      <c r="QVH30" s="1"/>
      <c r="QVI30" s="1"/>
      <c r="QVJ30" s="1"/>
      <c r="QVK30" s="1"/>
      <c r="QVL30" s="1"/>
      <c r="QVM30" s="1"/>
      <c r="QVN30" s="1"/>
      <c r="QVO30" s="1"/>
      <c r="QVP30" s="1"/>
      <c r="QVQ30" s="1"/>
      <c r="QVR30" s="1"/>
      <c r="QVS30" s="1"/>
      <c r="QVT30" s="1"/>
      <c r="QVU30" s="1"/>
      <c r="QVV30" s="1"/>
      <c r="QVW30" s="1"/>
      <c r="QVX30" s="1"/>
      <c r="QVY30" s="1"/>
      <c r="QVZ30" s="1"/>
      <c r="QWA30" s="1"/>
      <c r="QWB30" s="1"/>
      <c r="QWC30" s="1"/>
      <c r="QWD30" s="1"/>
      <c r="QWE30" s="1"/>
      <c r="QWF30" s="1"/>
      <c r="QWG30" s="1"/>
      <c r="QWH30" s="1"/>
      <c r="QWI30" s="1"/>
      <c r="QWJ30" s="1"/>
      <c r="QWK30" s="1"/>
      <c r="QWL30" s="1"/>
      <c r="QWM30" s="1"/>
      <c r="QWN30" s="1"/>
      <c r="QWO30" s="1"/>
      <c r="QWP30" s="1"/>
      <c r="QWQ30" s="1"/>
      <c r="QWR30" s="1"/>
      <c r="QWS30" s="1"/>
      <c r="QWT30" s="1"/>
      <c r="QWU30" s="1"/>
      <c r="QWV30" s="1"/>
      <c r="QWW30" s="1"/>
      <c r="QWX30" s="1"/>
      <c r="QWY30" s="1"/>
      <c r="QWZ30" s="1"/>
      <c r="QXA30" s="1"/>
      <c r="QXB30" s="1"/>
      <c r="QXC30" s="1"/>
      <c r="QXD30" s="1"/>
      <c r="QXE30" s="1"/>
      <c r="QXF30" s="1"/>
      <c r="QXG30" s="1"/>
      <c r="QXH30" s="1"/>
      <c r="QXI30" s="1"/>
      <c r="QXJ30" s="1"/>
      <c r="QXK30" s="1"/>
      <c r="QXL30" s="1"/>
      <c r="QXM30" s="1"/>
      <c r="QXN30" s="1"/>
      <c r="QXO30" s="1"/>
      <c r="QXP30" s="1"/>
      <c r="QXQ30" s="1"/>
      <c r="QXR30" s="1"/>
      <c r="QXS30" s="1"/>
      <c r="QXT30" s="1"/>
      <c r="QXU30" s="1"/>
      <c r="QXV30" s="1"/>
      <c r="QXW30" s="1"/>
      <c r="QXX30" s="1"/>
      <c r="QXY30" s="1"/>
      <c r="QXZ30" s="1"/>
      <c r="QYA30" s="1"/>
      <c r="QYB30" s="1"/>
      <c r="QYC30" s="1"/>
      <c r="QYD30" s="1"/>
      <c r="QYE30" s="1"/>
      <c r="QYF30" s="1"/>
      <c r="QYG30" s="1"/>
      <c r="QYH30" s="1"/>
      <c r="QYI30" s="1"/>
      <c r="QYJ30" s="1"/>
      <c r="QYK30" s="1"/>
      <c r="QYL30" s="1"/>
      <c r="QYM30" s="1"/>
      <c r="QYN30" s="1"/>
      <c r="QYO30" s="1"/>
      <c r="QYP30" s="1"/>
      <c r="QYQ30" s="1"/>
      <c r="QYR30" s="1"/>
      <c r="QYS30" s="1"/>
      <c r="QYT30" s="1"/>
      <c r="QYU30" s="1"/>
      <c r="QYV30" s="1"/>
      <c r="QYW30" s="1"/>
      <c r="QYX30" s="1"/>
      <c r="QYY30" s="1"/>
      <c r="QYZ30" s="1"/>
      <c r="QZA30" s="1"/>
      <c r="QZB30" s="1"/>
      <c r="QZC30" s="1"/>
      <c r="QZD30" s="1"/>
      <c r="QZE30" s="1"/>
      <c r="QZF30" s="1"/>
      <c r="QZG30" s="1"/>
      <c r="QZH30" s="1"/>
      <c r="QZI30" s="1"/>
      <c r="QZJ30" s="1"/>
      <c r="QZK30" s="1"/>
      <c r="QZL30" s="1"/>
      <c r="QZM30" s="1"/>
      <c r="QZN30" s="1"/>
      <c r="QZO30" s="1"/>
      <c r="QZP30" s="1"/>
      <c r="QZQ30" s="1"/>
      <c r="QZR30" s="1"/>
      <c r="QZS30" s="1"/>
      <c r="QZT30" s="1"/>
      <c r="QZU30" s="1"/>
      <c r="QZV30" s="1"/>
      <c r="QZW30" s="1"/>
      <c r="QZX30" s="1"/>
      <c r="QZY30" s="1"/>
      <c r="QZZ30" s="1"/>
      <c r="RAA30" s="1"/>
      <c r="RAB30" s="1"/>
      <c r="RAC30" s="1"/>
      <c r="RAD30" s="1"/>
      <c r="RAE30" s="1"/>
      <c r="RAF30" s="1"/>
      <c r="RAG30" s="1"/>
      <c r="RAH30" s="1"/>
      <c r="RAI30" s="1"/>
      <c r="RAJ30" s="1"/>
      <c r="RAK30" s="1"/>
      <c r="RAL30" s="1"/>
      <c r="RAM30" s="1"/>
      <c r="RAN30" s="1"/>
      <c r="RAO30" s="1"/>
      <c r="RAP30" s="1"/>
      <c r="RAQ30" s="1"/>
      <c r="RAR30" s="1"/>
      <c r="RAS30" s="1"/>
      <c r="RAT30" s="1"/>
      <c r="RAU30" s="1"/>
      <c r="RAV30" s="1"/>
      <c r="RAW30" s="1"/>
      <c r="RAX30" s="1"/>
      <c r="RAY30" s="1"/>
      <c r="RAZ30" s="1"/>
      <c r="RBA30" s="1"/>
      <c r="RBB30" s="1"/>
      <c r="RBC30" s="1"/>
      <c r="RBD30" s="1"/>
      <c r="RBE30" s="1"/>
      <c r="RBF30" s="1"/>
      <c r="RBG30" s="1"/>
      <c r="RBH30" s="1"/>
      <c r="RBI30" s="1"/>
      <c r="RBJ30" s="1"/>
      <c r="RBK30" s="1"/>
      <c r="RBL30" s="1"/>
      <c r="RBM30" s="1"/>
      <c r="RBN30" s="1"/>
      <c r="RBO30" s="1"/>
      <c r="RBP30" s="1"/>
      <c r="RBQ30" s="1"/>
      <c r="RBR30" s="1"/>
      <c r="RBS30" s="1"/>
      <c r="RBT30" s="1"/>
      <c r="RBU30" s="1"/>
      <c r="RBV30" s="1"/>
      <c r="RBW30" s="1"/>
      <c r="RBX30" s="1"/>
      <c r="RBY30" s="1"/>
      <c r="RBZ30" s="1"/>
      <c r="RCA30" s="1"/>
      <c r="RCB30" s="1"/>
      <c r="RCC30" s="1"/>
      <c r="RCD30" s="1"/>
      <c r="RCE30" s="1"/>
      <c r="RCF30" s="1"/>
      <c r="RCG30" s="1"/>
      <c r="RCH30" s="1"/>
      <c r="RCI30" s="1"/>
      <c r="RCJ30" s="1"/>
      <c r="RCK30" s="1"/>
      <c r="RCL30" s="1"/>
      <c r="RCM30" s="1"/>
      <c r="RCN30" s="1"/>
      <c r="RCO30" s="1"/>
      <c r="RCP30" s="1"/>
      <c r="RCQ30" s="1"/>
      <c r="RCR30" s="1"/>
      <c r="RCS30" s="1"/>
      <c r="RCT30" s="1"/>
      <c r="RCU30" s="1"/>
      <c r="RCV30" s="1"/>
      <c r="RCW30" s="1"/>
      <c r="RCX30" s="1"/>
      <c r="RCY30" s="1"/>
      <c r="RCZ30" s="1"/>
      <c r="RDA30" s="1"/>
      <c r="RDB30" s="1"/>
      <c r="RDC30" s="1"/>
      <c r="RDD30" s="1"/>
      <c r="RDE30" s="1"/>
      <c r="RDF30" s="1"/>
      <c r="RDG30" s="1"/>
      <c r="RDH30" s="1"/>
      <c r="RDI30" s="1"/>
      <c r="RDJ30" s="1"/>
      <c r="RDK30" s="1"/>
      <c r="RDL30" s="1"/>
      <c r="RDM30" s="1"/>
      <c r="RDN30" s="1"/>
      <c r="RDO30" s="1"/>
      <c r="RDP30" s="1"/>
      <c r="RDQ30" s="1"/>
      <c r="RDR30" s="1"/>
      <c r="RDS30" s="1"/>
      <c r="RDT30" s="1"/>
      <c r="RDU30" s="1"/>
      <c r="RDV30" s="1"/>
      <c r="RDW30" s="1"/>
      <c r="RDX30" s="1"/>
      <c r="RDY30" s="1"/>
      <c r="RDZ30" s="1"/>
      <c r="REA30" s="1"/>
      <c r="REB30" s="1"/>
      <c r="REC30" s="1"/>
      <c r="RED30" s="1"/>
      <c r="REE30" s="1"/>
      <c r="REF30" s="1"/>
      <c r="REG30" s="1"/>
      <c r="REH30" s="1"/>
      <c r="REI30" s="1"/>
      <c r="REJ30" s="1"/>
      <c r="REK30" s="1"/>
      <c r="REL30" s="1"/>
      <c r="REM30" s="1"/>
      <c r="REN30" s="1"/>
      <c r="REO30" s="1"/>
      <c r="REP30" s="1"/>
      <c r="REQ30" s="1"/>
      <c r="RER30" s="1"/>
      <c r="RES30" s="1"/>
      <c r="RET30" s="1"/>
      <c r="REU30" s="1"/>
      <c r="REV30" s="1"/>
      <c r="REW30" s="1"/>
      <c r="REX30" s="1"/>
      <c r="REY30" s="1"/>
      <c r="REZ30" s="1"/>
      <c r="RFA30" s="1"/>
      <c r="RFB30" s="1"/>
      <c r="RFC30" s="1"/>
      <c r="RFD30" s="1"/>
      <c r="RFE30" s="1"/>
      <c r="RFF30" s="1"/>
      <c r="RFG30" s="1"/>
      <c r="RFH30" s="1"/>
      <c r="RFI30" s="1"/>
      <c r="RFJ30" s="1"/>
      <c r="RFK30" s="1"/>
      <c r="RFL30" s="1"/>
      <c r="RFM30" s="1"/>
      <c r="RFN30" s="1"/>
      <c r="RFO30" s="1"/>
      <c r="RFP30" s="1"/>
      <c r="RFQ30" s="1"/>
      <c r="RFR30" s="1"/>
      <c r="RFS30" s="1"/>
      <c r="RFT30" s="1"/>
      <c r="RFU30" s="1"/>
      <c r="RFV30" s="1"/>
      <c r="RFW30" s="1"/>
      <c r="RFX30" s="1"/>
      <c r="RFY30" s="1"/>
      <c r="RFZ30" s="1"/>
      <c r="RGA30" s="1"/>
      <c r="RGB30" s="1"/>
      <c r="RGC30" s="1"/>
      <c r="RGD30" s="1"/>
      <c r="RGE30" s="1"/>
      <c r="RGF30" s="1"/>
      <c r="RGG30" s="1"/>
      <c r="RGH30" s="1"/>
      <c r="RGI30" s="1"/>
      <c r="RGJ30" s="1"/>
      <c r="RGK30" s="1"/>
      <c r="RGL30" s="1"/>
      <c r="RGM30" s="1"/>
      <c r="RGN30" s="1"/>
      <c r="RGO30" s="1"/>
      <c r="RGP30" s="1"/>
      <c r="RGQ30" s="1"/>
      <c r="RGR30" s="1"/>
      <c r="RGS30" s="1"/>
      <c r="RGT30" s="1"/>
      <c r="RGU30" s="1"/>
      <c r="RGV30" s="1"/>
      <c r="RGW30" s="1"/>
      <c r="RGX30" s="1"/>
      <c r="RGY30" s="1"/>
      <c r="RGZ30" s="1"/>
      <c r="RHA30" s="1"/>
      <c r="RHB30" s="1"/>
      <c r="RHC30" s="1"/>
      <c r="RHD30" s="1"/>
      <c r="RHE30" s="1"/>
      <c r="RHF30" s="1"/>
      <c r="RHG30" s="1"/>
      <c r="RHH30" s="1"/>
      <c r="RHI30" s="1"/>
      <c r="RHJ30" s="1"/>
      <c r="RHK30" s="1"/>
      <c r="RHL30" s="1"/>
      <c r="RHM30" s="1"/>
      <c r="RHN30" s="1"/>
      <c r="RHO30" s="1"/>
      <c r="RHP30" s="1"/>
      <c r="RHQ30" s="1"/>
      <c r="RHR30" s="1"/>
      <c r="RHS30" s="1"/>
      <c r="RHT30" s="1"/>
      <c r="RHU30" s="1"/>
      <c r="RHV30" s="1"/>
      <c r="RHW30" s="1"/>
      <c r="RHX30" s="1"/>
      <c r="RHY30" s="1"/>
      <c r="RHZ30" s="1"/>
      <c r="RIA30" s="1"/>
      <c r="RIB30" s="1"/>
      <c r="RIC30" s="1"/>
      <c r="RID30" s="1"/>
      <c r="RIE30" s="1"/>
      <c r="RIF30" s="1"/>
      <c r="RIG30" s="1"/>
      <c r="RIH30" s="1"/>
      <c r="RII30" s="1"/>
      <c r="RIJ30" s="1"/>
      <c r="RIK30" s="1"/>
      <c r="RIL30" s="1"/>
      <c r="RIM30" s="1"/>
      <c r="RIN30" s="1"/>
      <c r="RIO30" s="1"/>
      <c r="RIP30" s="1"/>
      <c r="RIQ30" s="1"/>
      <c r="RIR30" s="1"/>
      <c r="RIS30" s="1"/>
      <c r="RIT30" s="1"/>
      <c r="RIU30" s="1"/>
      <c r="RIV30" s="1"/>
      <c r="RIW30" s="1"/>
      <c r="RIX30" s="1"/>
      <c r="RIY30" s="1"/>
      <c r="RIZ30" s="1"/>
      <c r="RJA30" s="1"/>
      <c r="RJB30" s="1"/>
      <c r="RJC30" s="1"/>
      <c r="RJD30" s="1"/>
      <c r="RJE30" s="1"/>
      <c r="RJF30" s="1"/>
      <c r="RJG30" s="1"/>
      <c r="RJH30" s="1"/>
      <c r="RJI30" s="1"/>
      <c r="RJJ30" s="1"/>
      <c r="RJK30" s="1"/>
      <c r="RJL30" s="1"/>
      <c r="RJM30" s="1"/>
      <c r="RJN30" s="1"/>
      <c r="RJO30" s="1"/>
      <c r="RJP30" s="1"/>
      <c r="RJQ30" s="1"/>
      <c r="RJR30" s="1"/>
      <c r="RJS30" s="1"/>
      <c r="RJT30" s="1"/>
      <c r="RJU30" s="1"/>
      <c r="RJV30" s="1"/>
      <c r="RJW30" s="1"/>
      <c r="RJX30" s="1"/>
      <c r="RJY30" s="1"/>
      <c r="RJZ30" s="1"/>
      <c r="RKA30" s="1"/>
      <c r="RKB30" s="1"/>
      <c r="RKC30" s="1"/>
      <c r="RKD30" s="1"/>
      <c r="RKE30" s="1"/>
      <c r="RKF30" s="1"/>
      <c r="RKG30" s="1"/>
      <c r="RKH30" s="1"/>
      <c r="RKI30" s="1"/>
      <c r="RKJ30" s="1"/>
      <c r="RKK30" s="1"/>
      <c r="RKL30" s="1"/>
      <c r="RKM30" s="1"/>
      <c r="RKN30" s="1"/>
      <c r="RKO30" s="1"/>
      <c r="RKP30" s="1"/>
      <c r="RKQ30" s="1"/>
      <c r="RKR30" s="1"/>
      <c r="RKS30" s="1"/>
      <c r="RKT30" s="1"/>
      <c r="RKU30" s="1"/>
      <c r="RKV30" s="1"/>
      <c r="RKW30" s="1"/>
      <c r="RKX30" s="1"/>
      <c r="RKY30" s="1"/>
      <c r="RKZ30" s="1"/>
      <c r="RLA30" s="1"/>
      <c r="RLB30" s="1"/>
      <c r="RLC30" s="1"/>
      <c r="RLD30" s="1"/>
      <c r="RLE30" s="1"/>
      <c r="RLF30" s="1"/>
      <c r="RLG30" s="1"/>
      <c r="RLH30" s="1"/>
      <c r="RLI30" s="1"/>
      <c r="RLJ30" s="1"/>
      <c r="RLK30" s="1"/>
      <c r="RLL30" s="1"/>
      <c r="RLM30" s="1"/>
      <c r="RLN30" s="1"/>
      <c r="RLO30" s="1"/>
      <c r="RLP30" s="1"/>
      <c r="RLQ30" s="1"/>
      <c r="RLR30" s="1"/>
      <c r="RLS30" s="1"/>
      <c r="RLT30" s="1"/>
      <c r="RLU30" s="1"/>
      <c r="RLV30" s="1"/>
      <c r="RLW30" s="1"/>
      <c r="RLX30" s="1"/>
      <c r="RLY30" s="1"/>
      <c r="RLZ30" s="1"/>
      <c r="RMA30" s="1"/>
      <c r="RMB30" s="1"/>
      <c r="RMC30" s="1"/>
      <c r="RMD30" s="1"/>
      <c r="RME30" s="1"/>
      <c r="RMF30" s="1"/>
      <c r="RMG30" s="1"/>
      <c r="RMH30" s="1"/>
      <c r="RMI30" s="1"/>
      <c r="RMJ30" s="1"/>
      <c r="RMK30" s="1"/>
      <c r="RML30" s="1"/>
      <c r="RMM30" s="1"/>
      <c r="RMN30" s="1"/>
      <c r="RMO30" s="1"/>
      <c r="RMP30" s="1"/>
      <c r="RMQ30" s="1"/>
      <c r="RMR30" s="1"/>
      <c r="RMS30" s="1"/>
      <c r="RMT30" s="1"/>
      <c r="RMU30" s="1"/>
      <c r="RMV30" s="1"/>
      <c r="RMW30" s="1"/>
      <c r="RMX30" s="1"/>
      <c r="RMY30" s="1"/>
      <c r="RMZ30" s="1"/>
      <c r="RNA30" s="1"/>
      <c r="RNB30" s="1"/>
      <c r="RNC30" s="1"/>
      <c r="RND30" s="1"/>
      <c r="RNE30" s="1"/>
      <c r="RNF30" s="1"/>
      <c r="RNG30" s="1"/>
      <c r="RNH30" s="1"/>
      <c r="RNI30" s="1"/>
      <c r="RNJ30" s="1"/>
      <c r="RNK30" s="1"/>
      <c r="RNL30" s="1"/>
      <c r="RNM30" s="1"/>
      <c r="RNN30" s="1"/>
      <c r="RNO30" s="1"/>
      <c r="RNP30" s="1"/>
      <c r="RNQ30" s="1"/>
      <c r="RNR30" s="1"/>
      <c r="RNS30" s="1"/>
      <c r="RNT30" s="1"/>
      <c r="RNU30" s="1"/>
      <c r="RNV30" s="1"/>
      <c r="RNW30" s="1"/>
      <c r="RNX30" s="1"/>
      <c r="RNY30" s="1"/>
      <c r="RNZ30" s="1"/>
      <c r="ROA30" s="1"/>
      <c r="ROB30" s="1"/>
      <c r="ROC30" s="1"/>
      <c r="ROD30" s="1"/>
      <c r="ROE30" s="1"/>
      <c r="ROF30" s="1"/>
      <c r="ROG30" s="1"/>
      <c r="ROH30" s="1"/>
      <c r="ROI30" s="1"/>
      <c r="ROJ30" s="1"/>
      <c r="ROK30" s="1"/>
      <c r="ROL30" s="1"/>
      <c r="ROM30" s="1"/>
      <c r="RON30" s="1"/>
      <c r="ROO30" s="1"/>
      <c r="ROP30" s="1"/>
      <c r="ROQ30" s="1"/>
      <c r="ROR30" s="1"/>
      <c r="ROS30" s="1"/>
      <c r="ROT30" s="1"/>
      <c r="ROU30" s="1"/>
      <c r="ROV30" s="1"/>
      <c r="ROW30" s="1"/>
      <c r="ROX30" s="1"/>
      <c r="ROY30" s="1"/>
      <c r="ROZ30" s="1"/>
      <c r="RPA30" s="1"/>
      <c r="RPB30" s="1"/>
      <c r="RPC30" s="1"/>
      <c r="RPD30" s="1"/>
      <c r="RPE30" s="1"/>
      <c r="RPF30" s="1"/>
      <c r="RPG30" s="1"/>
      <c r="RPH30" s="1"/>
      <c r="RPI30" s="1"/>
      <c r="RPJ30" s="1"/>
      <c r="RPK30" s="1"/>
      <c r="RPL30" s="1"/>
      <c r="RPM30" s="1"/>
      <c r="RPN30" s="1"/>
      <c r="RPO30" s="1"/>
      <c r="RPP30" s="1"/>
      <c r="RPQ30" s="1"/>
      <c r="RPR30" s="1"/>
      <c r="RPS30" s="1"/>
      <c r="RPT30" s="1"/>
      <c r="RPU30" s="1"/>
      <c r="RPV30" s="1"/>
      <c r="RPW30" s="1"/>
      <c r="RPX30" s="1"/>
      <c r="RPY30" s="1"/>
      <c r="RPZ30" s="1"/>
      <c r="RQA30" s="1"/>
      <c r="RQB30" s="1"/>
      <c r="RQC30" s="1"/>
      <c r="RQD30" s="1"/>
      <c r="RQE30" s="1"/>
      <c r="RQF30" s="1"/>
      <c r="RQG30" s="1"/>
      <c r="RQH30" s="1"/>
      <c r="RQI30" s="1"/>
      <c r="RQJ30" s="1"/>
      <c r="RQK30" s="1"/>
      <c r="RQL30" s="1"/>
      <c r="RQM30" s="1"/>
      <c r="RQN30" s="1"/>
      <c r="RQO30" s="1"/>
      <c r="RQP30" s="1"/>
      <c r="RQQ30" s="1"/>
      <c r="RQR30" s="1"/>
      <c r="RQS30" s="1"/>
      <c r="RQT30" s="1"/>
      <c r="RQU30" s="1"/>
      <c r="RQV30" s="1"/>
      <c r="RQW30" s="1"/>
      <c r="RQX30" s="1"/>
      <c r="RQY30" s="1"/>
      <c r="RQZ30" s="1"/>
      <c r="RRA30" s="1"/>
      <c r="RRB30" s="1"/>
      <c r="RRC30" s="1"/>
      <c r="RRD30" s="1"/>
      <c r="RRE30" s="1"/>
      <c r="RRF30" s="1"/>
      <c r="RRG30" s="1"/>
      <c r="RRH30" s="1"/>
      <c r="RRI30" s="1"/>
      <c r="RRJ30" s="1"/>
      <c r="RRK30" s="1"/>
      <c r="RRL30" s="1"/>
      <c r="RRM30" s="1"/>
      <c r="RRN30" s="1"/>
      <c r="RRO30" s="1"/>
      <c r="RRP30" s="1"/>
      <c r="RRQ30" s="1"/>
      <c r="RRR30" s="1"/>
      <c r="RRS30" s="1"/>
      <c r="RRT30" s="1"/>
      <c r="RRU30" s="1"/>
      <c r="RRV30" s="1"/>
      <c r="RRW30" s="1"/>
      <c r="RRX30" s="1"/>
      <c r="RRY30" s="1"/>
      <c r="RRZ30" s="1"/>
      <c r="RSA30" s="1"/>
      <c r="RSB30" s="1"/>
      <c r="RSC30" s="1"/>
      <c r="RSD30" s="1"/>
      <c r="RSE30" s="1"/>
      <c r="RSF30" s="1"/>
      <c r="RSG30" s="1"/>
      <c r="RSH30" s="1"/>
      <c r="RSI30" s="1"/>
      <c r="RSJ30" s="1"/>
      <c r="RSK30" s="1"/>
      <c r="RSL30" s="1"/>
      <c r="RSM30" s="1"/>
      <c r="RSN30" s="1"/>
      <c r="RSO30" s="1"/>
      <c r="RSP30" s="1"/>
      <c r="RSQ30" s="1"/>
      <c r="RSR30" s="1"/>
      <c r="RSS30" s="1"/>
      <c r="RST30" s="1"/>
      <c r="RSU30" s="1"/>
      <c r="RSV30" s="1"/>
      <c r="RSW30" s="1"/>
      <c r="RSX30" s="1"/>
      <c r="RSY30" s="1"/>
      <c r="RSZ30" s="1"/>
      <c r="RTA30" s="1"/>
      <c r="RTB30" s="1"/>
      <c r="RTC30" s="1"/>
      <c r="RTD30" s="1"/>
      <c r="RTE30" s="1"/>
      <c r="RTF30" s="1"/>
      <c r="RTG30" s="1"/>
      <c r="RTH30" s="1"/>
      <c r="RTI30" s="1"/>
      <c r="RTJ30" s="1"/>
      <c r="RTK30" s="1"/>
      <c r="RTL30" s="1"/>
      <c r="RTM30" s="1"/>
      <c r="RTN30" s="1"/>
      <c r="RTO30" s="1"/>
      <c r="RTP30" s="1"/>
      <c r="RTQ30" s="1"/>
      <c r="RTR30" s="1"/>
      <c r="RTS30" s="1"/>
      <c r="RTT30" s="1"/>
      <c r="RTU30" s="1"/>
      <c r="RTV30" s="1"/>
      <c r="RTW30" s="1"/>
      <c r="RTX30" s="1"/>
      <c r="RTY30" s="1"/>
      <c r="RTZ30" s="1"/>
      <c r="RUA30" s="1"/>
      <c r="RUB30" s="1"/>
      <c r="RUC30" s="1"/>
      <c r="RUD30" s="1"/>
      <c r="RUE30" s="1"/>
      <c r="RUF30" s="1"/>
      <c r="RUG30" s="1"/>
      <c r="RUH30" s="1"/>
      <c r="RUI30" s="1"/>
      <c r="RUJ30" s="1"/>
      <c r="RUK30" s="1"/>
      <c r="RUL30" s="1"/>
      <c r="RUM30" s="1"/>
      <c r="RUN30" s="1"/>
      <c r="RUO30" s="1"/>
      <c r="RUP30" s="1"/>
      <c r="RUQ30" s="1"/>
      <c r="RUR30" s="1"/>
      <c r="RUS30" s="1"/>
      <c r="RUT30" s="1"/>
      <c r="RUU30" s="1"/>
      <c r="RUV30" s="1"/>
      <c r="RUW30" s="1"/>
      <c r="RUX30" s="1"/>
      <c r="RUY30" s="1"/>
      <c r="RUZ30" s="1"/>
      <c r="RVA30" s="1"/>
      <c r="RVB30" s="1"/>
      <c r="RVC30" s="1"/>
      <c r="RVD30" s="1"/>
      <c r="RVE30" s="1"/>
      <c r="RVF30" s="1"/>
      <c r="RVG30" s="1"/>
      <c r="RVH30" s="1"/>
      <c r="RVI30" s="1"/>
      <c r="RVJ30" s="1"/>
      <c r="RVK30" s="1"/>
      <c r="RVL30" s="1"/>
      <c r="RVM30" s="1"/>
      <c r="RVN30" s="1"/>
      <c r="RVO30" s="1"/>
      <c r="RVP30" s="1"/>
      <c r="RVQ30" s="1"/>
      <c r="RVR30" s="1"/>
      <c r="RVS30" s="1"/>
      <c r="RVT30" s="1"/>
      <c r="RVU30" s="1"/>
      <c r="RVV30" s="1"/>
      <c r="RVW30" s="1"/>
      <c r="RVX30" s="1"/>
      <c r="RVY30" s="1"/>
      <c r="RVZ30" s="1"/>
      <c r="RWA30" s="1"/>
      <c r="RWB30" s="1"/>
      <c r="RWC30" s="1"/>
      <c r="RWD30" s="1"/>
      <c r="RWE30" s="1"/>
      <c r="RWF30" s="1"/>
      <c r="RWG30" s="1"/>
      <c r="RWH30" s="1"/>
      <c r="RWI30" s="1"/>
      <c r="RWJ30" s="1"/>
      <c r="RWK30" s="1"/>
      <c r="RWL30" s="1"/>
      <c r="RWM30" s="1"/>
      <c r="RWN30" s="1"/>
      <c r="RWO30" s="1"/>
      <c r="RWP30" s="1"/>
      <c r="RWQ30" s="1"/>
      <c r="RWR30" s="1"/>
      <c r="RWS30" s="1"/>
      <c r="RWT30" s="1"/>
      <c r="RWU30" s="1"/>
      <c r="RWV30" s="1"/>
      <c r="RWW30" s="1"/>
      <c r="RWX30" s="1"/>
      <c r="RWY30" s="1"/>
      <c r="RWZ30" s="1"/>
      <c r="RXA30" s="1"/>
      <c r="RXB30" s="1"/>
      <c r="RXC30" s="1"/>
      <c r="RXD30" s="1"/>
      <c r="RXE30" s="1"/>
      <c r="RXF30" s="1"/>
      <c r="RXG30" s="1"/>
      <c r="RXH30" s="1"/>
      <c r="RXI30" s="1"/>
      <c r="RXJ30" s="1"/>
      <c r="RXK30" s="1"/>
      <c r="RXL30" s="1"/>
      <c r="RXM30" s="1"/>
      <c r="RXN30" s="1"/>
      <c r="RXO30" s="1"/>
      <c r="RXP30" s="1"/>
      <c r="RXQ30" s="1"/>
      <c r="RXR30" s="1"/>
      <c r="RXS30" s="1"/>
      <c r="RXT30" s="1"/>
      <c r="RXU30" s="1"/>
      <c r="RXV30" s="1"/>
      <c r="RXW30" s="1"/>
      <c r="RXX30" s="1"/>
      <c r="RXY30" s="1"/>
      <c r="RXZ30" s="1"/>
      <c r="RYA30" s="1"/>
      <c r="RYB30" s="1"/>
      <c r="RYC30" s="1"/>
      <c r="RYD30" s="1"/>
      <c r="RYE30" s="1"/>
      <c r="RYF30" s="1"/>
      <c r="RYG30" s="1"/>
      <c r="RYH30" s="1"/>
      <c r="RYI30" s="1"/>
      <c r="RYJ30" s="1"/>
      <c r="RYK30" s="1"/>
      <c r="RYL30" s="1"/>
      <c r="RYM30" s="1"/>
      <c r="RYN30" s="1"/>
      <c r="RYO30" s="1"/>
      <c r="RYP30" s="1"/>
      <c r="RYQ30" s="1"/>
      <c r="RYR30" s="1"/>
      <c r="RYS30" s="1"/>
      <c r="RYT30" s="1"/>
      <c r="RYU30" s="1"/>
      <c r="RYV30" s="1"/>
      <c r="RYW30" s="1"/>
      <c r="RYX30" s="1"/>
      <c r="RYY30" s="1"/>
      <c r="RYZ30" s="1"/>
      <c r="RZA30" s="1"/>
      <c r="RZB30" s="1"/>
      <c r="RZC30" s="1"/>
      <c r="RZD30" s="1"/>
      <c r="RZE30" s="1"/>
      <c r="RZF30" s="1"/>
      <c r="RZG30" s="1"/>
      <c r="RZH30" s="1"/>
      <c r="RZI30" s="1"/>
      <c r="RZJ30" s="1"/>
      <c r="RZK30" s="1"/>
      <c r="RZL30" s="1"/>
      <c r="RZM30" s="1"/>
      <c r="RZN30" s="1"/>
      <c r="RZO30" s="1"/>
      <c r="RZP30" s="1"/>
      <c r="RZQ30" s="1"/>
      <c r="RZR30" s="1"/>
      <c r="RZS30" s="1"/>
      <c r="RZT30" s="1"/>
      <c r="RZU30" s="1"/>
      <c r="RZV30" s="1"/>
      <c r="RZW30" s="1"/>
      <c r="RZX30" s="1"/>
      <c r="RZY30" s="1"/>
      <c r="RZZ30" s="1"/>
      <c r="SAA30" s="1"/>
      <c r="SAB30" s="1"/>
      <c r="SAC30" s="1"/>
      <c r="SAD30" s="1"/>
      <c r="SAE30" s="1"/>
      <c r="SAF30" s="1"/>
      <c r="SAG30" s="1"/>
      <c r="SAH30" s="1"/>
      <c r="SAI30" s="1"/>
      <c r="SAJ30" s="1"/>
      <c r="SAK30" s="1"/>
      <c r="SAL30" s="1"/>
      <c r="SAM30" s="1"/>
      <c r="SAN30" s="1"/>
      <c r="SAO30" s="1"/>
      <c r="SAP30" s="1"/>
      <c r="SAQ30" s="1"/>
      <c r="SAR30" s="1"/>
      <c r="SAS30" s="1"/>
      <c r="SAT30" s="1"/>
      <c r="SAU30" s="1"/>
      <c r="SAV30" s="1"/>
      <c r="SAW30" s="1"/>
      <c r="SAX30" s="1"/>
      <c r="SAY30" s="1"/>
      <c r="SAZ30" s="1"/>
      <c r="SBA30" s="1"/>
      <c r="SBB30" s="1"/>
      <c r="SBC30" s="1"/>
      <c r="SBD30" s="1"/>
      <c r="SBE30" s="1"/>
      <c r="SBF30" s="1"/>
      <c r="SBG30" s="1"/>
      <c r="SBH30" s="1"/>
      <c r="SBI30" s="1"/>
      <c r="SBJ30" s="1"/>
      <c r="SBK30" s="1"/>
      <c r="SBL30" s="1"/>
      <c r="SBM30" s="1"/>
      <c r="SBN30" s="1"/>
      <c r="SBO30" s="1"/>
      <c r="SBP30" s="1"/>
      <c r="SBQ30" s="1"/>
      <c r="SBR30" s="1"/>
      <c r="SBS30" s="1"/>
      <c r="SBT30" s="1"/>
      <c r="SBU30" s="1"/>
      <c r="SBV30" s="1"/>
      <c r="SBW30" s="1"/>
      <c r="SBX30" s="1"/>
      <c r="SBY30" s="1"/>
      <c r="SBZ30" s="1"/>
      <c r="SCA30" s="1"/>
      <c r="SCB30" s="1"/>
      <c r="SCC30" s="1"/>
      <c r="SCD30" s="1"/>
      <c r="SCE30" s="1"/>
      <c r="SCF30" s="1"/>
      <c r="SCG30" s="1"/>
      <c r="SCH30" s="1"/>
      <c r="SCI30" s="1"/>
      <c r="SCJ30" s="1"/>
      <c r="SCK30" s="1"/>
      <c r="SCL30" s="1"/>
      <c r="SCM30" s="1"/>
      <c r="SCN30" s="1"/>
      <c r="SCO30" s="1"/>
      <c r="SCP30" s="1"/>
      <c r="SCQ30" s="1"/>
      <c r="SCR30" s="1"/>
      <c r="SCS30" s="1"/>
      <c r="SCT30" s="1"/>
      <c r="SCU30" s="1"/>
      <c r="SCV30" s="1"/>
      <c r="SCW30" s="1"/>
      <c r="SCX30" s="1"/>
      <c r="SCY30" s="1"/>
      <c r="SCZ30" s="1"/>
      <c r="SDA30" s="1"/>
      <c r="SDB30" s="1"/>
      <c r="SDC30" s="1"/>
      <c r="SDD30" s="1"/>
      <c r="SDE30" s="1"/>
      <c r="SDF30" s="1"/>
      <c r="SDG30" s="1"/>
      <c r="SDH30" s="1"/>
      <c r="SDI30" s="1"/>
      <c r="SDJ30" s="1"/>
      <c r="SDK30" s="1"/>
      <c r="SDL30" s="1"/>
      <c r="SDM30" s="1"/>
      <c r="SDN30" s="1"/>
      <c r="SDO30" s="1"/>
      <c r="SDP30" s="1"/>
      <c r="SDQ30" s="1"/>
      <c r="SDR30" s="1"/>
      <c r="SDS30" s="1"/>
      <c r="SDT30" s="1"/>
      <c r="SDU30" s="1"/>
      <c r="SDV30" s="1"/>
      <c r="SDW30" s="1"/>
      <c r="SDX30" s="1"/>
      <c r="SDY30" s="1"/>
      <c r="SDZ30" s="1"/>
      <c r="SEA30" s="1"/>
      <c r="SEB30" s="1"/>
      <c r="SEC30" s="1"/>
      <c r="SED30" s="1"/>
      <c r="SEE30" s="1"/>
      <c r="SEF30" s="1"/>
      <c r="SEG30" s="1"/>
      <c r="SEH30" s="1"/>
      <c r="SEI30" s="1"/>
      <c r="SEJ30" s="1"/>
      <c r="SEK30" s="1"/>
      <c r="SEL30" s="1"/>
      <c r="SEM30" s="1"/>
      <c r="SEN30" s="1"/>
      <c r="SEO30" s="1"/>
      <c r="SEP30" s="1"/>
      <c r="SEQ30" s="1"/>
      <c r="SER30" s="1"/>
      <c r="SES30" s="1"/>
      <c r="SET30" s="1"/>
      <c r="SEU30" s="1"/>
      <c r="SEV30" s="1"/>
      <c r="SEW30" s="1"/>
      <c r="SEX30" s="1"/>
      <c r="SEY30" s="1"/>
      <c r="SEZ30" s="1"/>
      <c r="SFA30" s="1"/>
      <c r="SFB30" s="1"/>
      <c r="SFC30" s="1"/>
      <c r="SFD30" s="1"/>
      <c r="SFE30" s="1"/>
      <c r="SFF30" s="1"/>
      <c r="SFG30" s="1"/>
      <c r="SFH30" s="1"/>
      <c r="SFI30" s="1"/>
      <c r="SFJ30" s="1"/>
      <c r="SFK30" s="1"/>
      <c r="SFL30" s="1"/>
      <c r="SFM30" s="1"/>
      <c r="SFN30" s="1"/>
      <c r="SFO30" s="1"/>
      <c r="SFP30" s="1"/>
      <c r="SFQ30" s="1"/>
      <c r="SFR30" s="1"/>
      <c r="SFS30" s="1"/>
      <c r="SFT30" s="1"/>
      <c r="SFU30" s="1"/>
      <c r="SFV30" s="1"/>
      <c r="SFW30" s="1"/>
      <c r="SFX30" s="1"/>
      <c r="SFY30" s="1"/>
      <c r="SFZ30" s="1"/>
      <c r="SGA30" s="1"/>
      <c r="SGB30" s="1"/>
      <c r="SGC30" s="1"/>
      <c r="SGD30" s="1"/>
      <c r="SGE30" s="1"/>
      <c r="SGF30" s="1"/>
      <c r="SGG30" s="1"/>
      <c r="SGH30" s="1"/>
      <c r="SGI30" s="1"/>
      <c r="SGJ30" s="1"/>
      <c r="SGK30" s="1"/>
      <c r="SGL30" s="1"/>
      <c r="SGM30" s="1"/>
      <c r="SGN30" s="1"/>
      <c r="SGO30" s="1"/>
      <c r="SGP30" s="1"/>
      <c r="SGQ30" s="1"/>
      <c r="SGR30" s="1"/>
      <c r="SGS30" s="1"/>
      <c r="SGT30" s="1"/>
      <c r="SGU30" s="1"/>
      <c r="SGV30" s="1"/>
      <c r="SGW30" s="1"/>
      <c r="SGX30" s="1"/>
      <c r="SGY30" s="1"/>
      <c r="SGZ30" s="1"/>
      <c r="SHA30" s="1"/>
      <c r="SHB30" s="1"/>
      <c r="SHC30" s="1"/>
      <c r="SHD30" s="1"/>
      <c r="SHE30" s="1"/>
      <c r="SHF30" s="1"/>
      <c r="SHG30" s="1"/>
      <c r="SHH30" s="1"/>
      <c r="SHI30" s="1"/>
      <c r="SHJ30" s="1"/>
      <c r="SHK30" s="1"/>
      <c r="SHL30" s="1"/>
      <c r="SHM30" s="1"/>
      <c r="SHN30" s="1"/>
      <c r="SHO30" s="1"/>
      <c r="SHP30" s="1"/>
      <c r="SHQ30" s="1"/>
      <c r="SHR30" s="1"/>
      <c r="SHS30" s="1"/>
      <c r="SHT30" s="1"/>
      <c r="SHU30" s="1"/>
      <c r="SHV30" s="1"/>
      <c r="SHW30" s="1"/>
      <c r="SHX30" s="1"/>
      <c r="SHY30" s="1"/>
      <c r="SHZ30" s="1"/>
      <c r="SIA30" s="1"/>
      <c r="SIB30" s="1"/>
      <c r="SIC30" s="1"/>
      <c r="SID30" s="1"/>
      <c r="SIE30" s="1"/>
      <c r="SIF30" s="1"/>
      <c r="SIG30" s="1"/>
      <c r="SIH30" s="1"/>
      <c r="SII30" s="1"/>
      <c r="SIJ30" s="1"/>
      <c r="SIK30" s="1"/>
      <c r="SIL30" s="1"/>
      <c r="SIM30" s="1"/>
      <c r="SIN30" s="1"/>
      <c r="SIO30" s="1"/>
      <c r="SIP30" s="1"/>
      <c r="SIQ30" s="1"/>
      <c r="SIR30" s="1"/>
      <c r="SIS30" s="1"/>
      <c r="SIT30" s="1"/>
      <c r="SIU30" s="1"/>
      <c r="SIV30" s="1"/>
      <c r="SIW30" s="1"/>
      <c r="SIX30" s="1"/>
      <c r="SIY30" s="1"/>
      <c r="SIZ30" s="1"/>
      <c r="SJA30" s="1"/>
      <c r="SJB30" s="1"/>
      <c r="SJC30" s="1"/>
      <c r="SJD30" s="1"/>
      <c r="SJE30" s="1"/>
      <c r="SJF30" s="1"/>
      <c r="SJG30" s="1"/>
      <c r="SJH30" s="1"/>
      <c r="SJI30" s="1"/>
      <c r="SJJ30" s="1"/>
      <c r="SJK30" s="1"/>
      <c r="SJL30" s="1"/>
      <c r="SJM30" s="1"/>
      <c r="SJN30" s="1"/>
      <c r="SJO30" s="1"/>
      <c r="SJP30" s="1"/>
      <c r="SJQ30" s="1"/>
      <c r="SJR30" s="1"/>
      <c r="SJS30" s="1"/>
      <c r="SJT30" s="1"/>
      <c r="SJU30" s="1"/>
      <c r="SJV30" s="1"/>
      <c r="SJW30" s="1"/>
      <c r="SJX30" s="1"/>
      <c r="SJY30" s="1"/>
      <c r="SJZ30" s="1"/>
      <c r="SKA30" s="1"/>
      <c r="SKB30" s="1"/>
      <c r="SKC30" s="1"/>
      <c r="SKD30" s="1"/>
      <c r="SKE30" s="1"/>
      <c r="SKF30" s="1"/>
      <c r="SKG30" s="1"/>
      <c r="SKH30" s="1"/>
      <c r="SKI30" s="1"/>
      <c r="SKJ30" s="1"/>
      <c r="SKK30" s="1"/>
      <c r="SKL30" s="1"/>
      <c r="SKM30" s="1"/>
      <c r="SKN30" s="1"/>
      <c r="SKO30" s="1"/>
      <c r="SKP30" s="1"/>
      <c r="SKQ30" s="1"/>
      <c r="SKR30" s="1"/>
      <c r="SKS30" s="1"/>
      <c r="SKT30" s="1"/>
      <c r="SKU30" s="1"/>
      <c r="SKV30" s="1"/>
      <c r="SKW30" s="1"/>
      <c r="SKX30" s="1"/>
      <c r="SKY30" s="1"/>
      <c r="SKZ30" s="1"/>
      <c r="SLA30" s="1"/>
      <c r="SLB30" s="1"/>
      <c r="SLC30" s="1"/>
      <c r="SLD30" s="1"/>
      <c r="SLE30" s="1"/>
      <c r="SLF30" s="1"/>
      <c r="SLG30" s="1"/>
      <c r="SLH30" s="1"/>
      <c r="SLI30" s="1"/>
      <c r="SLJ30" s="1"/>
      <c r="SLK30" s="1"/>
      <c r="SLL30" s="1"/>
      <c r="SLM30" s="1"/>
      <c r="SLN30" s="1"/>
      <c r="SLO30" s="1"/>
      <c r="SLP30" s="1"/>
      <c r="SLQ30" s="1"/>
      <c r="SLR30" s="1"/>
      <c r="SLS30" s="1"/>
      <c r="SLT30" s="1"/>
      <c r="SLU30" s="1"/>
      <c r="SLV30" s="1"/>
      <c r="SLW30" s="1"/>
      <c r="SLX30" s="1"/>
      <c r="SLY30" s="1"/>
      <c r="SLZ30" s="1"/>
      <c r="SMA30" s="1"/>
      <c r="SMB30" s="1"/>
      <c r="SMC30" s="1"/>
      <c r="SMD30" s="1"/>
      <c r="SME30" s="1"/>
      <c r="SMF30" s="1"/>
      <c r="SMG30" s="1"/>
      <c r="SMH30" s="1"/>
      <c r="SMI30" s="1"/>
      <c r="SMJ30" s="1"/>
      <c r="SMK30" s="1"/>
      <c r="SML30" s="1"/>
      <c r="SMM30" s="1"/>
      <c r="SMN30" s="1"/>
      <c r="SMO30" s="1"/>
      <c r="SMP30" s="1"/>
      <c r="SMQ30" s="1"/>
      <c r="SMR30" s="1"/>
      <c r="SMS30" s="1"/>
      <c r="SMT30" s="1"/>
      <c r="SMU30" s="1"/>
      <c r="SMV30" s="1"/>
      <c r="SMW30" s="1"/>
      <c r="SMX30" s="1"/>
      <c r="SMY30" s="1"/>
      <c r="SMZ30" s="1"/>
      <c r="SNA30" s="1"/>
      <c r="SNB30" s="1"/>
      <c r="SNC30" s="1"/>
      <c r="SND30" s="1"/>
      <c r="SNE30" s="1"/>
      <c r="SNF30" s="1"/>
      <c r="SNG30" s="1"/>
      <c r="SNH30" s="1"/>
      <c r="SNI30" s="1"/>
      <c r="SNJ30" s="1"/>
      <c r="SNK30" s="1"/>
      <c r="SNL30" s="1"/>
      <c r="SNM30" s="1"/>
      <c r="SNN30" s="1"/>
      <c r="SNO30" s="1"/>
      <c r="SNP30" s="1"/>
      <c r="SNQ30" s="1"/>
      <c r="SNR30" s="1"/>
      <c r="SNS30" s="1"/>
      <c r="SNT30" s="1"/>
      <c r="SNU30" s="1"/>
      <c r="SNV30" s="1"/>
      <c r="SNW30" s="1"/>
      <c r="SNX30" s="1"/>
      <c r="SNY30" s="1"/>
      <c r="SNZ30" s="1"/>
      <c r="SOA30" s="1"/>
      <c r="SOB30" s="1"/>
      <c r="SOC30" s="1"/>
      <c r="SOD30" s="1"/>
      <c r="SOE30" s="1"/>
      <c r="SOF30" s="1"/>
      <c r="SOG30" s="1"/>
      <c r="SOH30" s="1"/>
      <c r="SOI30" s="1"/>
      <c r="SOJ30" s="1"/>
      <c r="SOK30" s="1"/>
      <c r="SOL30" s="1"/>
      <c r="SOM30" s="1"/>
      <c r="SON30" s="1"/>
      <c r="SOO30" s="1"/>
      <c r="SOP30" s="1"/>
      <c r="SOQ30" s="1"/>
      <c r="SOR30" s="1"/>
      <c r="SOS30" s="1"/>
      <c r="SOT30" s="1"/>
      <c r="SOU30" s="1"/>
      <c r="SOV30" s="1"/>
      <c r="SOW30" s="1"/>
      <c r="SOX30" s="1"/>
      <c r="SOY30" s="1"/>
      <c r="SOZ30" s="1"/>
      <c r="SPA30" s="1"/>
      <c r="SPB30" s="1"/>
      <c r="SPC30" s="1"/>
      <c r="SPD30" s="1"/>
      <c r="SPE30" s="1"/>
      <c r="SPF30" s="1"/>
      <c r="SPG30" s="1"/>
      <c r="SPH30" s="1"/>
      <c r="SPI30" s="1"/>
      <c r="SPJ30" s="1"/>
      <c r="SPK30" s="1"/>
      <c r="SPL30" s="1"/>
      <c r="SPM30" s="1"/>
      <c r="SPN30" s="1"/>
      <c r="SPO30" s="1"/>
      <c r="SPP30" s="1"/>
      <c r="SPQ30" s="1"/>
      <c r="SPR30" s="1"/>
      <c r="SPS30" s="1"/>
      <c r="SPT30" s="1"/>
      <c r="SPU30" s="1"/>
      <c r="SPV30" s="1"/>
      <c r="SPW30" s="1"/>
      <c r="SPX30" s="1"/>
      <c r="SPY30" s="1"/>
      <c r="SPZ30" s="1"/>
      <c r="SQA30" s="1"/>
      <c r="SQB30" s="1"/>
      <c r="SQC30" s="1"/>
      <c r="SQD30" s="1"/>
      <c r="SQE30" s="1"/>
      <c r="SQF30" s="1"/>
      <c r="SQG30" s="1"/>
      <c r="SQH30" s="1"/>
      <c r="SQI30" s="1"/>
      <c r="SQJ30" s="1"/>
      <c r="SQK30" s="1"/>
      <c r="SQL30" s="1"/>
      <c r="SQM30" s="1"/>
      <c r="SQN30" s="1"/>
      <c r="SQO30" s="1"/>
      <c r="SQP30" s="1"/>
      <c r="SQQ30" s="1"/>
      <c r="SQR30" s="1"/>
      <c r="SQS30" s="1"/>
      <c r="SQT30" s="1"/>
      <c r="SQU30" s="1"/>
      <c r="SQV30" s="1"/>
      <c r="SQW30" s="1"/>
      <c r="SQX30" s="1"/>
      <c r="SQY30" s="1"/>
      <c r="SQZ30" s="1"/>
      <c r="SRA30" s="1"/>
      <c r="SRB30" s="1"/>
      <c r="SRC30" s="1"/>
      <c r="SRD30" s="1"/>
      <c r="SRE30" s="1"/>
      <c r="SRF30" s="1"/>
      <c r="SRG30" s="1"/>
      <c r="SRH30" s="1"/>
      <c r="SRI30" s="1"/>
      <c r="SRJ30" s="1"/>
      <c r="SRK30" s="1"/>
      <c r="SRL30" s="1"/>
      <c r="SRM30" s="1"/>
      <c r="SRN30" s="1"/>
      <c r="SRO30" s="1"/>
      <c r="SRP30" s="1"/>
      <c r="SRQ30" s="1"/>
      <c r="SRR30" s="1"/>
      <c r="SRS30" s="1"/>
      <c r="SRT30" s="1"/>
      <c r="SRU30" s="1"/>
      <c r="SRV30" s="1"/>
      <c r="SRW30" s="1"/>
      <c r="SRX30" s="1"/>
      <c r="SRY30" s="1"/>
      <c r="SRZ30" s="1"/>
      <c r="SSA30" s="1"/>
      <c r="SSB30" s="1"/>
      <c r="SSC30" s="1"/>
      <c r="SSD30" s="1"/>
      <c r="SSE30" s="1"/>
      <c r="SSF30" s="1"/>
      <c r="SSG30" s="1"/>
      <c r="SSH30" s="1"/>
      <c r="SSI30" s="1"/>
      <c r="SSJ30" s="1"/>
      <c r="SSK30" s="1"/>
      <c r="SSL30" s="1"/>
      <c r="SSM30" s="1"/>
      <c r="SSN30" s="1"/>
      <c r="SSO30" s="1"/>
      <c r="SSP30" s="1"/>
      <c r="SSQ30" s="1"/>
      <c r="SSR30" s="1"/>
      <c r="SSS30" s="1"/>
      <c r="SST30" s="1"/>
      <c r="SSU30" s="1"/>
      <c r="SSV30" s="1"/>
      <c r="SSW30" s="1"/>
      <c r="SSX30" s="1"/>
      <c r="SSY30" s="1"/>
      <c r="SSZ30" s="1"/>
      <c r="STA30" s="1"/>
      <c r="STB30" s="1"/>
      <c r="STC30" s="1"/>
      <c r="STD30" s="1"/>
      <c r="STE30" s="1"/>
      <c r="STF30" s="1"/>
      <c r="STG30" s="1"/>
      <c r="STH30" s="1"/>
      <c r="STI30" s="1"/>
      <c r="STJ30" s="1"/>
      <c r="STK30" s="1"/>
      <c r="STL30" s="1"/>
      <c r="STM30" s="1"/>
      <c r="STN30" s="1"/>
      <c r="STO30" s="1"/>
      <c r="STP30" s="1"/>
      <c r="STQ30" s="1"/>
      <c r="STR30" s="1"/>
      <c r="STS30" s="1"/>
      <c r="STT30" s="1"/>
      <c r="STU30" s="1"/>
      <c r="STV30" s="1"/>
      <c r="STW30" s="1"/>
      <c r="STX30" s="1"/>
      <c r="STY30" s="1"/>
      <c r="STZ30" s="1"/>
      <c r="SUA30" s="1"/>
      <c r="SUB30" s="1"/>
      <c r="SUC30" s="1"/>
      <c r="SUD30" s="1"/>
      <c r="SUE30" s="1"/>
      <c r="SUF30" s="1"/>
      <c r="SUG30" s="1"/>
      <c r="SUH30" s="1"/>
      <c r="SUI30" s="1"/>
      <c r="SUJ30" s="1"/>
      <c r="SUK30" s="1"/>
      <c r="SUL30" s="1"/>
      <c r="SUM30" s="1"/>
      <c r="SUN30" s="1"/>
      <c r="SUO30" s="1"/>
      <c r="SUP30" s="1"/>
      <c r="SUQ30" s="1"/>
      <c r="SUR30" s="1"/>
      <c r="SUS30" s="1"/>
      <c r="SUT30" s="1"/>
      <c r="SUU30" s="1"/>
      <c r="SUV30" s="1"/>
      <c r="SUW30" s="1"/>
      <c r="SUX30" s="1"/>
      <c r="SUY30" s="1"/>
      <c r="SUZ30" s="1"/>
      <c r="SVA30" s="1"/>
      <c r="SVB30" s="1"/>
      <c r="SVC30" s="1"/>
      <c r="SVD30" s="1"/>
      <c r="SVE30" s="1"/>
      <c r="SVF30" s="1"/>
      <c r="SVG30" s="1"/>
      <c r="SVH30" s="1"/>
      <c r="SVI30" s="1"/>
      <c r="SVJ30" s="1"/>
      <c r="SVK30" s="1"/>
      <c r="SVL30" s="1"/>
      <c r="SVM30" s="1"/>
      <c r="SVN30" s="1"/>
      <c r="SVO30" s="1"/>
      <c r="SVP30" s="1"/>
      <c r="SVQ30" s="1"/>
      <c r="SVR30" s="1"/>
      <c r="SVS30" s="1"/>
      <c r="SVT30" s="1"/>
      <c r="SVU30" s="1"/>
      <c r="SVV30" s="1"/>
      <c r="SVW30" s="1"/>
      <c r="SVX30" s="1"/>
      <c r="SVY30" s="1"/>
      <c r="SVZ30" s="1"/>
      <c r="SWA30" s="1"/>
      <c r="SWB30" s="1"/>
      <c r="SWC30" s="1"/>
      <c r="SWD30" s="1"/>
      <c r="SWE30" s="1"/>
      <c r="SWF30" s="1"/>
      <c r="SWG30" s="1"/>
      <c r="SWH30" s="1"/>
      <c r="SWI30" s="1"/>
      <c r="SWJ30" s="1"/>
      <c r="SWK30" s="1"/>
      <c r="SWL30" s="1"/>
      <c r="SWM30" s="1"/>
      <c r="SWN30" s="1"/>
      <c r="SWO30" s="1"/>
      <c r="SWP30" s="1"/>
      <c r="SWQ30" s="1"/>
      <c r="SWR30" s="1"/>
      <c r="SWS30" s="1"/>
      <c r="SWT30" s="1"/>
      <c r="SWU30" s="1"/>
      <c r="SWV30" s="1"/>
      <c r="SWW30" s="1"/>
      <c r="SWX30" s="1"/>
      <c r="SWY30" s="1"/>
      <c r="SWZ30" s="1"/>
      <c r="SXA30" s="1"/>
      <c r="SXB30" s="1"/>
      <c r="SXC30" s="1"/>
      <c r="SXD30" s="1"/>
      <c r="SXE30" s="1"/>
      <c r="SXF30" s="1"/>
      <c r="SXG30" s="1"/>
      <c r="SXH30" s="1"/>
      <c r="SXI30" s="1"/>
      <c r="SXJ30" s="1"/>
      <c r="SXK30" s="1"/>
      <c r="SXL30" s="1"/>
      <c r="SXM30" s="1"/>
      <c r="SXN30" s="1"/>
      <c r="SXO30" s="1"/>
      <c r="SXP30" s="1"/>
      <c r="SXQ30" s="1"/>
      <c r="SXR30" s="1"/>
      <c r="SXS30" s="1"/>
      <c r="SXT30" s="1"/>
      <c r="SXU30" s="1"/>
      <c r="SXV30" s="1"/>
      <c r="SXW30" s="1"/>
      <c r="SXX30" s="1"/>
      <c r="SXY30" s="1"/>
      <c r="SXZ30" s="1"/>
      <c r="SYA30" s="1"/>
      <c r="SYB30" s="1"/>
      <c r="SYC30" s="1"/>
      <c r="SYD30" s="1"/>
      <c r="SYE30" s="1"/>
      <c r="SYF30" s="1"/>
      <c r="SYG30" s="1"/>
      <c r="SYH30" s="1"/>
      <c r="SYI30" s="1"/>
      <c r="SYJ30" s="1"/>
      <c r="SYK30" s="1"/>
      <c r="SYL30" s="1"/>
      <c r="SYM30" s="1"/>
      <c r="SYN30" s="1"/>
      <c r="SYO30" s="1"/>
      <c r="SYP30" s="1"/>
      <c r="SYQ30" s="1"/>
      <c r="SYR30" s="1"/>
      <c r="SYS30" s="1"/>
      <c r="SYT30" s="1"/>
      <c r="SYU30" s="1"/>
      <c r="SYV30" s="1"/>
      <c r="SYW30" s="1"/>
      <c r="SYX30" s="1"/>
      <c r="SYY30" s="1"/>
      <c r="SYZ30" s="1"/>
      <c r="SZA30" s="1"/>
      <c r="SZB30" s="1"/>
      <c r="SZC30" s="1"/>
      <c r="SZD30" s="1"/>
      <c r="SZE30" s="1"/>
      <c r="SZF30" s="1"/>
      <c r="SZG30" s="1"/>
      <c r="SZH30" s="1"/>
      <c r="SZI30" s="1"/>
      <c r="SZJ30" s="1"/>
      <c r="SZK30" s="1"/>
      <c r="SZL30" s="1"/>
      <c r="SZM30" s="1"/>
      <c r="SZN30" s="1"/>
      <c r="SZO30" s="1"/>
      <c r="SZP30" s="1"/>
      <c r="SZQ30" s="1"/>
      <c r="SZR30" s="1"/>
      <c r="SZS30" s="1"/>
      <c r="SZT30" s="1"/>
      <c r="SZU30" s="1"/>
      <c r="SZV30" s="1"/>
      <c r="SZW30" s="1"/>
      <c r="SZX30" s="1"/>
      <c r="SZY30" s="1"/>
      <c r="SZZ30" s="1"/>
      <c r="TAA30" s="1"/>
      <c r="TAB30" s="1"/>
      <c r="TAC30" s="1"/>
      <c r="TAD30" s="1"/>
      <c r="TAE30" s="1"/>
      <c r="TAF30" s="1"/>
      <c r="TAG30" s="1"/>
      <c r="TAH30" s="1"/>
      <c r="TAI30" s="1"/>
      <c r="TAJ30" s="1"/>
      <c r="TAK30" s="1"/>
      <c r="TAL30" s="1"/>
      <c r="TAM30" s="1"/>
      <c r="TAN30" s="1"/>
      <c r="TAO30" s="1"/>
      <c r="TAP30" s="1"/>
      <c r="TAQ30" s="1"/>
      <c r="TAR30" s="1"/>
      <c r="TAS30" s="1"/>
      <c r="TAT30" s="1"/>
      <c r="TAU30" s="1"/>
      <c r="TAV30" s="1"/>
      <c r="TAW30" s="1"/>
      <c r="TAX30" s="1"/>
      <c r="TAY30" s="1"/>
      <c r="TAZ30" s="1"/>
      <c r="TBA30" s="1"/>
      <c r="TBB30" s="1"/>
      <c r="TBC30" s="1"/>
      <c r="TBD30" s="1"/>
      <c r="TBE30" s="1"/>
      <c r="TBF30" s="1"/>
      <c r="TBG30" s="1"/>
      <c r="TBH30" s="1"/>
      <c r="TBI30" s="1"/>
      <c r="TBJ30" s="1"/>
      <c r="TBK30" s="1"/>
      <c r="TBL30" s="1"/>
      <c r="TBM30" s="1"/>
      <c r="TBN30" s="1"/>
      <c r="TBO30" s="1"/>
      <c r="TBP30" s="1"/>
      <c r="TBQ30" s="1"/>
      <c r="TBR30" s="1"/>
      <c r="TBS30" s="1"/>
      <c r="TBT30" s="1"/>
      <c r="TBU30" s="1"/>
      <c r="TBV30" s="1"/>
      <c r="TBW30" s="1"/>
      <c r="TBX30" s="1"/>
      <c r="TBY30" s="1"/>
      <c r="TBZ30" s="1"/>
      <c r="TCA30" s="1"/>
      <c r="TCB30" s="1"/>
      <c r="TCC30" s="1"/>
      <c r="TCD30" s="1"/>
      <c r="TCE30" s="1"/>
      <c r="TCF30" s="1"/>
      <c r="TCG30" s="1"/>
      <c r="TCH30" s="1"/>
      <c r="TCI30" s="1"/>
      <c r="TCJ30" s="1"/>
      <c r="TCK30" s="1"/>
      <c r="TCL30" s="1"/>
      <c r="TCM30" s="1"/>
      <c r="TCN30" s="1"/>
      <c r="TCO30" s="1"/>
      <c r="TCP30" s="1"/>
      <c r="TCQ30" s="1"/>
      <c r="TCR30" s="1"/>
      <c r="TCS30" s="1"/>
      <c r="TCT30" s="1"/>
      <c r="TCU30" s="1"/>
      <c r="TCV30" s="1"/>
      <c r="TCW30" s="1"/>
      <c r="TCX30" s="1"/>
      <c r="TCY30" s="1"/>
      <c r="TCZ30" s="1"/>
      <c r="TDA30" s="1"/>
      <c r="TDB30" s="1"/>
      <c r="TDC30" s="1"/>
      <c r="TDD30" s="1"/>
      <c r="TDE30" s="1"/>
      <c r="TDF30" s="1"/>
      <c r="TDG30" s="1"/>
      <c r="TDH30" s="1"/>
      <c r="TDI30" s="1"/>
      <c r="TDJ30" s="1"/>
      <c r="TDK30" s="1"/>
      <c r="TDL30" s="1"/>
      <c r="TDM30" s="1"/>
      <c r="TDN30" s="1"/>
      <c r="TDO30" s="1"/>
      <c r="TDP30" s="1"/>
      <c r="TDQ30" s="1"/>
      <c r="TDR30" s="1"/>
      <c r="TDS30" s="1"/>
      <c r="TDT30" s="1"/>
      <c r="TDU30" s="1"/>
      <c r="TDV30" s="1"/>
      <c r="TDW30" s="1"/>
      <c r="TDX30" s="1"/>
      <c r="TDY30" s="1"/>
      <c r="TDZ30" s="1"/>
      <c r="TEA30" s="1"/>
      <c r="TEB30" s="1"/>
      <c r="TEC30" s="1"/>
      <c r="TED30" s="1"/>
      <c r="TEE30" s="1"/>
      <c r="TEF30" s="1"/>
      <c r="TEG30" s="1"/>
      <c r="TEH30" s="1"/>
      <c r="TEI30" s="1"/>
      <c r="TEJ30" s="1"/>
      <c r="TEK30" s="1"/>
      <c r="TEL30" s="1"/>
      <c r="TEM30" s="1"/>
      <c r="TEN30" s="1"/>
      <c r="TEO30" s="1"/>
      <c r="TEP30" s="1"/>
      <c r="TEQ30" s="1"/>
      <c r="TER30" s="1"/>
      <c r="TES30" s="1"/>
      <c r="TET30" s="1"/>
      <c r="TEU30" s="1"/>
      <c r="TEV30" s="1"/>
      <c r="TEW30" s="1"/>
      <c r="TEX30" s="1"/>
      <c r="TEY30" s="1"/>
      <c r="TEZ30" s="1"/>
      <c r="TFA30" s="1"/>
      <c r="TFB30" s="1"/>
      <c r="TFC30" s="1"/>
      <c r="TFD30" s="1"/>
      <c r="TFE30" s="1"/>
      <c r="TFF30" s="1"/>
      <c r="TFG30" s="1"/>
      <c r="TFH30" s="1"/>
      <c r="TFI30" s="1"/>
      <c r="TFJ30" s="1"/>
      <c r="TFK30" s="1"/>
      <c r="TFL30" s="1"/>
      <c r="TFM30" s="1"/>
      <c r="TFN30" s="1"/>
      <c r="TFO30" s="1"/>
      <c r="TFP30" s="1"/>
      <c r="TFQ30" s="1"/>
      <c r="TFR30" s="1"/>
      <c r="TFS30" s="1"/>
      <c r="TFT30" s="1"/>
      <c r="TFU30" s="1"/>
      <c r="TFV30" s="1"/>
      <c r="TFW30" s="1"/>
      <c r="TFX30" s="1"/>
      <c r="TFY30" s="1"/>
      <c r="TFZ30" s="1"/>
      <c r="TGA30" s="1"/>
      <c r="TGB30" s="1"/>
      <c r="TGC30" s="1"/>
      <c r="TGD30" s="1"/>
      <c r="TGE30" s="1"/>
      <c r="TGF30" s="1"/>
      <c r="TGG30" s="1"/>
      <c r="TGH30" s="1"/>
      <c r="TGI30" s="1"/>
      <c r="TGJ30" s="1"/>
      <c r="TGK30" s="1"/>
      <c r="TGL30" s="1"/>
      <c r="TGM30" s="1"/>
      <c r="TGN30" s="1"/>
      <c r="TGO30" s="1"/>
      <c r="TGP30" s="1"/>
      <c r="TGQ30" s="1"/>
      <c r="TGR30" s="1"/>
      <c r="TGS30" s="1"/>
      <c r="TGT30" s="1"/>
      <c r="TGU30" s="1"/>
      <c r="TGV30" s="1"/>
      <c r="TGW30" s="1"/>
      <c r="TGX30" s="1"/>
      <c r="TGY30" s="1"/>
      <c r="TGZ30" s="1"/>
      <c r="THA30" s="1"/>
      <c r="THB30" s="1"/>
      <c r="THC30" s="1"/>
      <c r="THD30" s="1"/>
      <c r="THE30" s="1"/>
      <c r="THF30" s="1"/>
      <c r="THG30" s="1"/>
      <c r="THH30" s="1"/>
      <c r="THI30" s="1"/>
      <c r="THJ30" s="1"/>
      <c r="THK30" s="1"/>
      <c r="THL30" s="1"/>
      <c r="THM30" s="1"/>
      <c r="THN30" s="1"/>
      <c r="THO30" s="1"/>
      <c r="THP30" s="1"/>
      <c r="THQ30" s="1"/>
      <c r="THR30" s="1"/>
      <c r="THS30" s="1"/>
      <c r="THT30" s="1"/>
      <c r="THU30" s="1"/>
      <c r="THV30" s="1"/>
      <c r="THW30" s="1"/>
      <c r="THX30" s="1"/>
      <c r="THY30" s="1"/>
      <c r="THZ30" s="1"/>
      <c r="TIA30" s="1"/>
      <c r="TIB30" s="1"/>
      <c r="TIC30" s="1"/>
      <c r="TID30" s="1"/>
      <c r="TIE30" s="1"/>
      <c r="TIF30" s="1"/>
      <c r="TIG30" s="1"/>
      <c r="TIH30" s="1"/>
      <c r="TII30" s="1"/>
      <c r="TIJ30" s="1"/>
      <c r="TIK30" s="1"/>
      <c r="TIL30" s="1"/>
      <c r="TIM30" s="1"/>
      <c r="TIN30" s="1"/>
      <c r="TIO30" s="1"/>
      <c r="TIP30" s="1"/>
      <c r="TIQ30" s="1"/>
      <c r="TIR30" s="1"/>
      <c r="TIS30" s="1"/>
      <c r="TIT30" s="1"/>
      <c r="TIU30" s="1"/>
      <c r="TIV30" s="1"/>
      <c r="TIW30" s="1"/>
      <c r="TIX30" s="1"/>
      <c r="TIY30" s="1"/>
      <c r="TIZ30" s="1"/>
      <c r="TJA30" s="1"/>
      <c r="TJB30" s="1"/>
      <c r="TJC30" s="1"/>
      <c r="TJD30" s="1"/>
      <c r="TJE30" s="1"/>
      <c r="TJF30" s="1"/>
      <c r="TJG30" s="1"/>
      <c r="TJH30" s="1"/>
      <c r="TJI30" s="1"/>
      <c r="TJJ30" s="1"/>
      <c r="TJK30" s="1"/>
      <c r="TJL30" s="1"/>
      <c r="TJM30" s="1"/>
      <c r="TJN30" s="1"/>
      <c r="TJO30" s="1"/>
      <c r="TJP30" s="1"/>
      <c r="TJQ30" s="1"/>
      <c r="TJR30" s="1"/>
      <c r="TJS30" s="1"/>
      <c r="TJT30" s="1"/>
      <c r="TJU30" s="1"/>
      <c r="TJV30" s="1"/>
      <c r="TJW30" s="1"/>
      <c r="TJX30" s="1"/>
      <c r="TJY30" s="1"/>
      <c r="TJZ30" s="1"/>
      <c r="TKA30" s="1"/>
      <c r="TKB30" s="1"/>
      <c r="TKC30" s="1"/>
      <c r="TKD30" s="1"/>
      <c r="TKE30" s="1"/>
      <c r="TKF30" s="1"/>
      <c r="TKG30" s="1"/>
      <c r="TKH30" s="1"/>
      <c r="TKI30" s="1"/>
      <c r="TKJ30" s="1"/>
      <c r="TKK30" s="1"/>
      <c r="TKL30" s="1"/>
      <c r="TKM30" s="1"/>
      <c r="TKN30" s="1"/>
      <c r="TKO30" s="1"/>
      <c r="TKP30" s="1"/>
      <c r="TKQ30" s="1"/>
      <c r="TKR30" s="1"/>
      <c r="TKS30" s="1"/>
      <c r="TKT30" s="1"/>
      <c r="TKU30" s="1"/>
      <c r="TKV30" s="1"/>
      <c r="TKW30" s="1"/>
      <c r="TKX30" s="1"/>
      <c r="TKY30" s="1"/>
      <c r="TKZ30" s="1"/>
      <c r="TLA30" s="1"/>
      <c r="TLB30" s="1"/>
      <c r="TLC30" s="1"/>
      <c r="TLD30" s="1"/>
      <c r="TLE30" s="1"/>
      <c r="TLF30" s="1"/>
      <c r="TLG30" s="1"/>
      <c r="TLH30" s="1"/>
      <c r="TLI30" s="1"/>
      <c r="TLJ30" s="1"/>
      <c r="TLK30" s="1"/>
      <c r="TLL30" s="1"/>
      <c r="TLM30" s="1"/>
      <c r="TLN30" s="1"/>
      <c r="TLO30" s="1"/>
      <c r="TLP30" s="1"/>
      <c r="TLQ30" s="1"/>
      <c r="TLR30" s="1"/>
      <c r="TLS30" s="1"/>
      <c r="TLT30" s="1"/>
      <c r="TLU30" s="1"/>
      <c r="TLV30" s="1"/>
      <c r="TLW30" s="1"/>
      <c r="TLX30" s="1"/>
      <c r="TLY30" s="1"/>
      <c r="TLZ30" s="1"/>
      <c r="TMA30" s="1"/>
      <c r="TMB30" s="1"/>
      <c r="TMC30" s="1"/>
      <c r="TMD30" s="1"/>
      <c r="TME30" s="1"/>
      <c r="TMF30" s="1"/>
      <c r="TMG30" s="1"/>
      <c r="TMH30" s="1"/>
      <c r="TMI30" s="1"/>
      <c r="TMJ30" s="1"/>
      <c r="TMK30" s="1"/>
      <c r="TML30" s="1"/>
      <c r="TMM30" s="1"/>
      <c r="TMN30" s="1"/>
      <c r="TMO30" s="1"/>
      <c r="TMP30" s="1"/>
      <c r="TMQ30" s="1"/>
      <c r="TMR30" s="1"/>
      <c r="TMS30" s="1"/>
      <c r="TMT30" s="1"/>
      <c r="TMU30" s="1"/>
      <c r="TMV30" s="1"/>
      <c r="TMW30" s="1"/>
      <c r="TMX30" s="1"/>
      <c r="TMY30" s="1"/>
      <c r="TMZ30" s="1"/>
      <c r="TNA30" s="1"/>
      <c r="TNB30" s="1"/>
      <c r="TNC30" s="1"/>
      <c r="TND30" s="1"/>
      <c r="TNE30" s="1"/>
      <c r="TNF30" s="1"/>
      <c r="TNG30" s="1"/>
      <c r="TNH30" s="1"/>
      <c r="TNI30" s="1"/>
      <c r="TNJ30" s="1"/>
      <c r="TNK30" s="1"/>
      <c r="TNL30" s="1"/>
      <c r="TNM30" s="1"/>
      <c r="TNN30" s="1"/>
      <c r="TNO30" s="1"/>
      <c r="TNP30" s="1"/>
      <c r="TNQ30" s="1"/>
      <c r="TNR30" s="1"/>
      <c r="TNS30" s="1"/>
      <c r="TNT30" s="1"/>
      <c r="TNU30" s="1"/>
      <c r="TNV30" s="1"/>
      <c r="TNW30" s="1"/>
      <c r="TNX30" s="1"/>
      <c r="TNY30" s="1"/>
      <c r="TNZ30" s="1"/>
      <c r="TOA30" s="1"/>
      <c r="TOB30" s="1"/>
      <c r="TOC30" s="1"/>
      <c r="TOD30" s="1"/>
      <c r="TOE30" s="1"/>
      <c r="TOF30" s="1"/>
      <c r="TOG30" s="1"/>
      <c r="TOH30" s="1"/>
      <c r="TOI30" s="1"/>
      <c r="TOJ30" s="1"/>
      <c r="TOK30" s="1"/>
      <c r="TOL30" s="1"/>
      <c r="TOM30" s="1"/>
      <c r="TON30" s="1"/>
      <c r="TOO30" s="1"/>
      <c r="TOP30" s="1"/>
      <c r="TOQ30" s="1"/>
      <c r="TOR30" s="1"/>
      <c r="TOS30" s="1"/>
      <c r="TOT30" s="1"/>
      <c r="TOU30" s="1"/>
      <c r="TOV30" s="1"/>
      <c r="TOW30" s="1"/>
      <c r="TOX30" s="1"/>
      <c r="TOY30" s="1"/>
      <c r="TOZ30" s="1"/>
      <c r="TPA30" s="1"/>
      <c r="TPB30" s="1"/>
      <c r="TPC30" s="1"/>
      <c r="TPD30" s="1"/>
      <c r="TPE30" s="1"/>
      <c r="TPF30" s="1"/>
      <c r="TPG30" s="1"/>
      <c r="TPH30" s="1"/>
      <c r="TPI30" s="1"/>
      <c r="TPJ30" s="1"/>
      <c r="TPK30" s="1"/>
      <c r="TPL30" s="1"/>
      <c r="TPM30" s="1"/>
      <c r="TPN30" s="1"/>
      <c r="TPO30" s="1"/>
      <c r="TPP30" s="1"/>
      <c r="TPQ30" s="1"/>
      <c r="TPR30" s="1"/>
      <c r="TPS30" s="1"/>
      <c r="TPT30" s="1"/>
      <c r="TPU30" s="1"/>
      <c r="TPV30" s="1"/>
      <c r="TPW30" s="1"/>
      <c r="TPX30" s="1"/>
      <c r="TPY30" s="1"/>
      <c r="TPZ30" s="1"/>
      <c r="TQA30" s="1"/>
      <c r="TQB30" s="1"/>
      <c r="TQC30" s="1"/>
      <c r="TQD30" s="1"/>
      <c r="TQE30" s="1"/>
      <c r="TQF30" s="1"/>
      <c r="TQG30" s="1"/>
      <c r="TQH30" s="1"/>
      <c r="TQI30" s="1"/>
      <c r="TQJ30" s="1"/>
      <c r="TQK30" s="1"/>
      <c r="TQL30" s="1"/>
      <c r="TQM30" s="1"/>
      <c r="TQN30" s="1"/>
      <c r="TQO30" s="1"/>
      <c r="TQP30" s="1"/>
      <c r="TQQ30" s="1"/>
      <c r="TQR30" s="1"/>
      <c r="TQS30" s="1"/>
      <c r="TQT30" s="1"/>
      <c r="TQU30" s="1"/>
      <c r="TQV30" s="1"/>
      <c r="TQW30" s="1"/>
      <c r="TQX30" s="1"/>
      <c r="TQY30" s="1"/>
      <c r="TQZ30" s="1"/>
      <c r="TRA30" s="1"/>
      <c r="TRB30" s="1"/>
      <c r="TRC30" s="1"/>
      <c r="TRD30" s="1"/>
      <c r="TRE30" s="1"/>
      <c r="TRF30" s="1"/>
      <c r="TRG30" s="1"/>
      <c r="TRH30" s="1"/>
      <c r="TRI30" s="1"/>
      <c r="TRJ30" s="1"/>
      <c r="TRK30" s="1"/>
      <c r="TRL30" s="1"/>
      <c r="TRM30" s="1"/>
      <c r="TRN30" s="1"/>
      <c r="TRO30" s="1"/>
      <c r="TRP30" s="1"/>
      <c r="TRQ30" s="1"/>
      <c r="TRR30" s="1"/>
      <c r="TRS30" s="1"/>
      <c r="TRT30" s="1"/>
      <c r="TRU30" s="1"/>
      <c r="TRV30" s="1"/>
      <c r="TRW30" s="1"/>
      <c r="TRX30" s="1"/>
      <c r="TRY30" s="1"/>
      <c r="TRZ30" s="1"/>
      <c r="TSA30" s="1"/>
      <c r="TSB30" s="1"/>
      <c r="TSC30" s="1"/>
      <c r="TSD30" s="1"/>
      <c r="TSE30" s="1"/>
      <c r="TSF30" s="1"/>
      <c r="TSG30" s="1"/>
      <c r="TSH30" s="1"/>
      <c r="TSI30" s="1"/>
      <c r="TSJ30" s="1"/>
      <c r="TSK30" s="1"/>
      <c r="TSL30" s="1"/>
      <c r="TSM30" s="1"/>
      <c r="TSN30" s="1"/>
      <c r="TSO30" s="1"/>
      <c r="TSP30" s="1"/>
      <c r="TSQ30" s="1"/>
      <c r="TSR30" s="1"/>
      <c r="TSS30" s="1"/>
      <c r="TST30" s="1"/>
      <c r="TSU30" s="1"/>
      <c r="TSV30" s="1"/>
      <c r="TSW30" s="1"/>
      <c r="TSX30" s="1"/>
      <c r="TSY30" s="1"/>
      <c r="TSZ30" s="1"/>
      <c r="TTA30" s="1"/>
      <c r="TTB30" s="1"/>
      <c r="TTC30" s="1"/>
      <c r="TTD30" s="1"/>
      <c r="TTE30" s="1"/>
      <c r="TTF30" s="1"/>
      <c r="TTG30" s="1"/>
      <c r="TTH30" s="1"/>
      <c r="TTI30" s="1"/>
      <c r="TTJ30" s="1"/>
      <c r="TTK30" s="1"/>
      <c r="TTL30" s="1"/>
      <c r="TTM30" s="1"/>
      <c r="TTN30" s="1"/>
      <c r="TTO30" s="1"/>
      <c r="TTP30" s="1"/>
      <c r="TTQ30" s="1"/>
      <c r="TTR30" s="1"/>
      <c r="TTS30" s="1"/>
      <c r="TTT30" s="1"/>
      <c r="TTU30" s="1"/>
      <c r="TTV30" s="1"/>
      <c r="TTW30" s="1"/>
      <c r="TTX30" s="1"/>
      <c r="TTY30" s="1"/>
      <c r="TTZ30" s="1"/>
      <c r="TUA30" s="1"/>
      <c r="TUB30" s="1"/>
      <c r="TUC30" s="1"/>
      <c r="TUD30" s="1"/>
      <c r="TUE30" s="1"/>
      <c r="TUF30" s="1"/>
      <c r="TUG30" s="1"/>
      <c r="TUH30" s="1"/>
      <c r="TUI30" s="1"/>
      <c r="TUJ30" s="1"/>
      <c r="TUK30" s="1"/>
      <c r="TUL30" s="1"/>
      <c r="TUM30" s="1"/>
      <c r="TUN30" s="1"/>
      <c r="TUO30" s="1"/>
      <c r="TUP30" s="1"/>
      <c r="TUQ30" s="1"/>
      <c r="TUR30" s="1"/>
      <c r="TUS30" s="1"/>
      <c r="TUT30" s="1"/>
      <c r="TUU30" s="1"/>
      <c r="TUV30" s="1"/>
      <c r="TUW30" s="1"/>
      <c r="TUX30" s="1"/>
      <c r="TUY30" s="1"/>
      <c r="TUZ30" s="1"/>
      <c r="TVA30" s="1"/>
      <c r="TVB30" s="1"/>
      <c r="TVC30" s="1"/>
      <c r="TVD30" s="1"/>
      <c r="TVE30" s="1"/>
      <c r="TVF30" s="1"/>
      <c r="TVG30" s="1"/>
      <c r="TVH30" s="1"/>
      <c r="TVI30" s="1"/>
      <c r="TVJ30" s="1"/>
      <c r="TVK30" s="1"/>
      <c r="TVL30" s="1"/>
      <c r="TVM30" s="1"/>
      <c r="TVN30" s="1"/>
      <c r="TVO30" s="1"/>
      <c r="TVP30" s="1"/>
      <c r="TVQ30" s="1"/>
      <c r="TVR30" s="1"/>
      <c r="TVS30" s="1"/>
      <c r="TVT30" s="1"/>
      <c r="TVU30" s="1"/>
      <c r="TVV30" s="1"/>
      <c r="TVW30" s="1"/>
      <c r="TVX30" s="1"/>
      <c r="TVY30" s="1"/>
      <c r="TVZ30" s="1"/>
      <c r="TWA30" s="1"/>
      <c r="TWB30" s="1"/>
      <c r="TWC30" s="1"/>
      <c r="TWD30" s="1"/>
      <c r="TWE30" s="1"/>
      <c r="TWF30" s="1"/>
      <c r="TWG30" s="1"/>
      <c r="TWH30" s="1"/>
      <c r="TWI30" s="1"/>
      <c r="TWJ30" s="1"/>
      <c r="TWK30" s="1"/>
      <c r="TWL30" s="1"/>
      <c r="TWM30" s="1"/>
      <c r="TWN30" s="1"/>
      <c r="TWO30" s="1"/>
      <c r="TWP30" s="1"/>
      <c r="TWQ30" s="1"/>
      <c r="TWR30" s="1"/>
      <c r="TWS30" s="1"/>
      <c r="TWT30" s="1"/>
      <c r="TWU30" s="1"/>
      <c r="TWV30" s="1"/>
      <c r="TWW30" s="1"/>
      <c r="TWX30" s="1"/>
      <c r="TWY30" s="1"/>
      <c r="TWZ30" s="1"/>
      <c r="TXA30" s="1"/>
      <c r="TXB30" s="1"/>
      <c r="TXC30" s="1"/>
      <c r="TXD30" s="1"/>
      <c r="TXE30" s="1"/>
      <c r="TXF30" s="1"/>
      <c r="TXG30" s="1"/>
      <c r="TXH30" s="1"/>
      <c r="TXI30" s="1"/>
      <c r="TXJ30" s="1"/>
      <c r="TXK30" s="1"/>
      <c r="TXL30" s="1"/>
      <c r="TXM30" s="1"/>
      <c r="TXN30" s="1"/>
      <c r="TXO30" s="1"/>
      <c r="TXP30" s="1"/>
      <c r="TXQ30" s="1"/>
      <c r="TXR30" s="1"/>
      <c r="TXS30" s="1"/>
      <c r="TXT30" s="1"/>
      <c r="TXU30" s="1"/>
      <c r="TXV30" s="1"/>
      <c r="TXW30" s="1"/>
      <c r="TXX30" s="1"/>
      <c r="TXY30" s="1"/>
      <c r="TXZ30" s="1"/>
      <c r="TYA30" s="1"/>
      <c r="TYB30" s="1"/>
      <c r="TYC30" s="1"/>
      <c r="TYD30" s="1"/>
      <c r="TYE30" s="1"/>
      <c r="TYF30" s="1"/>
      <c r="TYG30" s="1"/>
      <c r="TYH30" s="1"/>
      <c r="TYI30" s="1"/>
      <c r="TYJ30" s="1"/>
      <c r="TYK30" s="1"/>
      <c r="TYL30" s="1"/>
      <c r="TYM30" s="1"/>
      <c r="TYN30" s="1"/>
      <c r="TYO30" s="1"/>
      <c r="TYP30" s="1"/>
      <c r="TYQ30" s="1"/>
      <c r="TYR30" s="1"/>
      <c r="TYS30" s="1"/>
      <c r="TYT30" s="1"/>
      <c r="TYU30" s="1"/>
      <c r="TYV30" s="1"/>
      <c r="TYW30" s="1"/>
      <c r="TYX30" s="1"/>
      <c r="TYY30" s="1"/>
      <c r="TYZ30" s="1"/>
      <c r="TZA30" s="1"/>
      <c r="TZB30" s="1"/>
      <c r="TZC30" s="1"/>
      <c r="TZD30" s="1"/>
      <c r="TZE30" s="1"/>
      <c r="TZF30" s="1"/>
      <c r="TZG30" s="1"/>
      <c r="TZH30" s="1"/>
      <c r="TZI30" s="1"/>
      <c r="TZJ30" s="1"/>
      <c r="TZK30" s="1"/>
      <c r="TZL30" s="1"/>
      <c r="TZM30" s="1"/>
      <c r="TZN30" s="1"/>
      <c r="TZO30" s="1"/>
      <c r="TZP30" s="1"/>
      <c r="TZQ30" s="1"/>
      <c r="TZR30" s="1"/>
      <c r="TZS30" s="1"/>
      <c r="TZT30" s="1"/>
      <c r="TZU30" s="1"/>
      <c r="TZV30" s="1"/>
      <c r="TZW30" s="1"/>
      <c r="TZX30" s="1"/>
      <c r="TZY30" s="1"/>
      <c r="TZZ30" s="1"/>
      <c r="UAA30" s="1"/>
      <c r="UAB30" s="1"/>
      <c r="UAC30" s="1"/>
      <c r="UAD30" s="1"/>
      <c r="UAE30" s="1"/>
      <c r="UAF30" s="1"/>
      <c r="UAG30" s="1"/>
      <c r="UAH30" s="1"/>
      <c r="UAI30" s="1"/>
      <c r="UAJ30" s="1"/>
      <c r="UAK30" s="1"/>
      <c r="UAL30" s="1"/>
      <c r="UAM30" s="1"/>
      <c r="UAN30" s="1"/>
      <c r="UAO30" s="1"/>
      <c r="UAP30" s="1"/>
      <c r="UAQ30" s="1"/>
      <c r="UAR30" s="1"/>
      <c r="UAS30" s="1"/>
      <c r="UAT30" s="1"/>
      <c r="UAU30" s="1"/>
      <c r="UAV30" s="1"/>
      <c r="UAW30" s="1"/>
      <c r="UAX30" s="1"/>
      <c r="UAY30" s="1"/>
      <c r="UAZ30" s="1"/>
      <c r="UBA30" s="1"/>
      <c r="UBB30" s="1"/>
      <c r="UBC30" s="1"/>
      <c r="UBD30" s="1"/>
      <c r="UBE30" s="1"/>
      <c r="UBF30" s="1"/>
      <c r="UBG30" s="1"/>
      <c r="UBH30" s="1"/>
      <c r="UBI30" s="1"/>
      <c r="UBJ30" s="1"/>
      <c r="UBK30" s="1"/>
      <c r="UBL30" s="1"/>
      <c r="UBM30" s="1"/>
      <c r="UBN30" s="1"/>
      <c r="UBO30" s="1"/>
      <c r="UBP30" s="1"/>
      <c r="UBQ30" s="1"/>
      <c r="UBR30" s="1"/>
      <c r="UBS30" s="1"/>
      <c r="UBT30" s="1"/>
      <c r="UBU30" s="1"/>
      <c r="UBV30" s="1"/>
      <c r="UBW30" s="1"/>
      <c r="UBX30" s="1"/>
      <c r="UBY30" s="1"/>
      <c r="UBZ30" s="1"/>
      <c r="UCA30" s="1"/>
      <c r="UCB30" s="1"/>
      <c r="UCC30" s="1"/>
      <c r="UCD30" s="1"/>
      <c r="UCE30" s="1"/>
      <c r="UCF30" s="1"/>
      <c r="UCG30" s="1"/>
      <c r="UCH30" s="1"/>
      <c r="UCI30" s="1"/>
      <c r="UCJ30" s="1"/>
      <c r="UCK30" s="1"/>
      <c r="UCL30" s="1"/>
      <c r="UCM30" s="1"/>
      <c r="UCN30" s="1"/>
      <c r="UCO30" s="1"/>
      <c r="UCP30" s="1"/>
      <c r="UCQ30" s="1"/>
      <c r="UCR30" s="1"/>
      <c r="UCS30" s="1"/>
      <c r="UCT30" s="1"/>
      <c r="UCU30" s="1"/>
      <c r="UCV30" s="1"/>
      <c r="UCW30" s="1"/>
      <c r="UCX30" s="1"/>
      <c r="UCY30" s="1"/>
      <c r="UCZ30" s="1"/>
      <c r="UDA30" s="1"/>
      <c r="UDB30" s="1"/>
      <c r="UDC30" s="1"/>
      <c r="UDD30" s="1"/>
      <c r="UDE30" s="1"/>
      <c r="UDF30" s="1"/>
      <c r="UDG30" s="1"/>
      <c r="UDH30" s="1"/>
      <c r="UDI30" s="1"/>
      <c r="UDJ30" s="1"/>
      <c r="UDK30" s="1"/>
      <c r="UDL30" s="1"/>
      <c r="UDM30" s="1"/>
      <c r="UDN30" s="1"/>
      <c r="UDO30" s="1"/>
      <c r="UDP30" s="1"/>
      <c r="UDQ30" s="1"/>
      <c r="UDR30" s="1"/>
      <c r="UDS30" s="1"/>
      <c r="UDT30" s="1"/>
      <c r="UDU30" s="1"/>
      <c r="UDV30" s="1"/>
      <c r="UDW30" s="1"/>
      <c r="UDX30" s="1"/>
      <c r="UDY30" s="1"/>
      <c r="UDZ30" s="1"/>
      <c r="UEA30" s="1"/>
      <c r="UEB30" s="1"/>
      <c r="UEC30" s="1"/>
      <c r="UED30" s="1"/>
      <c r="UEE30" s="1"/>
      <c r="UEF30" s="1"/>
      <c r="UEG30" s="1"/>
      <c r="UEH30" s="1"/>
      <c r="UEI30" s="1"/>
      <c r="UEJ30" s="1"/>
      <c r="UEK30" s="1"/>
      <c r="UEL30" s="1"/>
      <c r="UEM30" s="1"/>
      <c r="UEN30" s="1"/>
      <c r="UEO30" s="1"/>
      <c r="UEP30" s="1"/>
      <c r="UEQ30" s="1"/>
      <c r="UER30" s="1"/>
      <c r="UES30" s="1"/>
      <c r="UET30" s="1"/>
      <c r="UEU30" s="1"/>
      <c r="UEV30" s="1"/>
      <c r="UEW30" s="1"/>
      <c r="UEX30" s="1"/>
      <c r="UEY30" s="1"/>
      <c r="UEZ30" s="1"/>
      <c r="UFA30" s="1"/>
      <c r="UFB30" s="1"/>
      <c r="UFC30" s="1"/>
      <c r="UFD30" s="1"/>
      <c r="UFE30" s="1"/>
      <c r="UFF30" s="1"/>
      <c r="UFG30" s="1"/>
      <c r="UFH30" s="1"/>
      <c r="UFI30" s="1"/>
      <c r="UFJ30" s="1"/>
      <c r="UFK30" s="1"/>
      <c r="UFL30" s="1"/>
      <c r="UFM30" s="1"/>
      <c r="UFN30" s="1"/>
      <c r="UFO30" s="1"/>
      <c r="UFP30" s="1"/>
      <c r="UFQ30" s="1"/>
      <c r="UFR30" s="1"/>
      <c r="UFS30" s="1"/>
      <c r="UFT30" s="1"/>
      <c r="UFU30" s="1"/>
      <c r="UFV30" s="1"/>
      <c r="UFW30" s="1"/>
      <c r="UFX30" s="1"/>
      <c r="UFY30" s="1"/>
      <c r="UFZ30" s="1"/>
      <c r="UGA30" s="1"/>
      <c r="UGB30" s="1"/>
      <c r="UGC30" s="1"/>
      <c r="UGD30" s="1"/>
      <c r="UGE30" s="1"/>
      <c r="UGF30" s="1"/>
      <c r="UGG30" s="1"/>
      <c r="UGH30" s="1"/>
      <c r="UGI30" s="1"/>
      <c r="UGJ30" s="1"/>
      <c r="UGK30" s="1"/>
      <c r="UGL30" s="1"/>
      <c r="UGM30" s="1"/>
      <c r="UGN30" s="1"/>
      <c r="UGO30" s="1"/>
      <c r="UGP30" s="1"/>
      <c r="UGQ30" s="1"/>
      <c r="UGR30" s="1"/>
      <c r="UGS30" s="1"/>
      <c r="UGT30" s="1"/>
      <c r="UGU30" s="1"/>
      <c r="UGV30" s="1"/>
      <c r="UGW30" s="1"/>
      <c r="UGX30" s="1"/>
      <c r="UGY30" s="1"/>
      <c r="UGZ30" s="1"/>
      <c r="UHA30" s="1"/>
      <c r="UHB30" s="1"/>
      <c r="UHC30" s="1"/>
      <c r="UHD30" s="1"/>
      <c r="UHE30" s="1"/>
      <c r="UHF30" s="1"/>
      <c r="UHG30" s="1"/>
      <c r="UHH30" s="1"/>
      <c r="UHI30" s="1"/>
      <c r="UHJ30" s="1"/>
      <c r="UHK30" s="1"/>
      <c r="UHL30" s="1"/>
      <c r="UHM30" s="1"/>
      <c r="UHN30" s="1"/>
      <c r="UHO30" s="1"/>
      <c r="UHP30" s="1"/>
      <c r="UHQ30" s="1"/>
      <c r="UHR30" s="1"/>
      <c r="UHS30" s="1"/>
      <c r="UHT30" s="1"/>
      <c r="UHU30" s="1"/>
      <c r="UHV30" s="1"/>
      <c r="UHW30" s="1"/>
      <c r="UHX30" s="1"/>
      <c r="UHY30" s="1"/>
      <c r="UHZ30" s="1"/>
      <c r="UIA30" s="1"/>
      <c r="UIB30" s="1"/>
      <c r="UIC30" s="1"/>
      <c r="UID30" s="1"/>
      <c r="UIE30" s="1"/>
      <c r="UIF30" s="1"/>
      <c r="UIG30" s="1"/>
      <c r="UIH30" s="1"/>
      <c r="UII30" s="1"/>
      <c r="UIJ30" s="1"/>
      <c r="UIK30" s="1"/>
      <c r="UIL30" s="1"/>
      <c r="UIM30" s="1"/>
      <c r="UIN30" s="1"/>
      <c r="UIO30" s="1"/>
      <c r="UIP30" s="1"/>
      <c r="UIQ30" s="1"/>
      <c r="UIR30" s="1"/>
      <c r="UIS30" s="1"/>
      <c r="UIT30" s="1"/>
      <c r="UIU30" s="1"/>
      <c r="UIV30" s="1"/>
      <c r="UIW30" s="1"/>
      <c r="UIX30" s="1"/>
      <c r="UIY30" s="1"/>
      <c r="UIZ30" s="1"/>
      <c r="UJA30" s="1"/>
      <c r="UJB30" s="1"/>
      <c r="UJC30" s="1"/>
      <c r="UJD30" s="1"/>
      <c r="UJE30" s="1"/>
      <c r="UJF30" s="1"/>
      <c r="UJG30" s="1"/>
      <c r="UJH30" s="1"/>
      <c r="UJI30" s="1"/>
      <c r="UJJ30" s="1"/>
      <c r="UJK30" s="1"/>
      <c r="UJL30" s="1"/>
      <c r="UJM30" s="1"/>
      <c r="UJN30" s="1"/>
      <c r="UJO30" s="1"/>
      <c r="UJP30" s="1"/>
      <c r="UJQ30" s="1"/>
      <c r="UJR30" s="1"/>
      <c r="UJS30" s="1"/>
      <c r="UJT30" s="1"/>
      <c r="UJU30" s="1"/>
      <c r="UJV30" s="1"/>
      <c r="UJW30" s="1"/>
      <c r="UJX30" s="1"/>
      <c r="UJY30" s="1"/>
      <c r="UJZ30" s="1"/>
      <c r="UKA30" s="1"/>
      <c r="UKB30" s="1"/>
      <c r="UKC30" s="1"/>
      <c r="UKD30" s="1"/>
      <c r="UKE30" s="1"/>
      <c r="UKF30" s="1"/>
      <c r="UKG30" s="1"/>
      <c r="UKH30" s="1"/>
      <c r="UKI30" s="1"/>
      <c r="UKJ30" s="1"/>
      <c r="UKK30" s="1"/>
      <c r="UKL30" s="1"/>
      <c r="UKM30" s="1"/>
      <c r="UKN30" s="1"/>
      <c r="UKO30" s="1"/>
      <c r="UKP30" s="1"/>
      <c r="UKQ30" s="1"/>
      <c r="UKR30" s="1"/>
      <c r="UKS30" s="1"/>
      <c r="UKT30" s="1"/>
      <c r="UKU30" s="1"/>
      <c r="UKV30" s="1"/>
      <c r="UKW30" s="1"/>
      <c r="UKX30" s="1"/>
      <c r="UKY30" s="1"/>
      <c r="UKZ30" s="1"/>
      <c r="ULA30" s="1"/>
      <c r="ULB30" s="1"/>
      <c r="ULC30" s="1"/>
      <c r="ULD30" s="1"/>
      <c r="ULE30" s="1"/>
      <c r="ULF30" s="1"/>
      <c r="ULG30" s="1"/>
      <c r="ULH30" s="1"/>
      <c r="ULI30" s="1"/>
      <c r="ULJ30" s="1"/>
      <c r="ULK30" s="1"/>
      <c r="ULL30" s="1"/>
      <c r="ULM30" s="1"/>
      <c r="ULN30" s="1"/>
      <c r="ULO30" s="1"/>
      <c r="ULP30" s="1"/>
      <c r="ULQ30" s="1"/>
      <c r="ULR30" s="1"/>
      <c r="ULS30" s="1"/>
      <c r="ULT30" s="1"/>
      <c r="ULU30" s="1"/>
      <c r="ULV30" s="1"/>
      <c r="ULW30" s="1"/>
      <c r="ULX30" s="1"/>
      <c r="ULY30" s="1"/>
      <c r="ULZ30" s="1"/>
      <c r="UMA30" s="1"/>
      <c r="UMB30" s="1"/>
      <c r="UMC30" s="1"/>
      <c r="UMD30" s="1"/>
      <c r="UME30" s="1"/>
      <c r="UMF30" s="1"/>
      <c r="UMG30" s="1"/>
      <c r="UMH30" s="1"/>
      <c r="UMI30" s="1"/>
      <c r="UMJ30" s="1"/>
      <c r="UMK30" s="1"/>
      <c r="UML30" s="1"/>
      <c r="UMM30" s="1"/>
      <c r="UMN30" s="1"/>
      <c r="UMO30" s="1"/>
      <c r="UMP30" s="1"/>
      <c r="UMQ30" s="1"/>
      <c r="UMR30" s="1"/>
      <c r="UMS30" s="1"/>
      <c r="UMT30" s="1"/>
      <c r="UMU30" s="1"/>
      <c r="UMV30" s="1"/>
      <c r="UMW30" s="1"/>
      <c r="UMX30" s="1"/>
      <c r="UMY30" s="1"/>
      <c r="UMZ30" s="1"/>
      <c r="UNA30" s="1"/>
      <c r="UNB30" s="1"/>
      <c r="UNC30" s="1"/>
      <c r="UND30" s="1"/>
      <c r="UNE30" s="1"/>
      <c r="UNF30" s="1"/>
      <c r="UNG30" s="1"/>
      <c r="UNH30" s="1"/>
      <c r="UNI30" s="1"/>
      <c r="UNJ30" s="1"/>
      <c r="UNK30" s="1"/>
      <c r="UNL30" s="1"/>
      <c r="UNM30" s="1"/>
      <c r="UNN30" s="1"/>
      <c r="UNO30" s="1"/>
      <c r="UNP30" s="1"/>
      <c r="UNQ30" s="1"/>
      <c r="UNR30" s="1"/>
      <c r="UNS30" s="1"/>
      <c r="UNT30" s="1"/>
      <c r="UNU30" s="1"/>
      <c r="UNV30" s="1"/>
      <c r="UNW30" s="1"/>
      <c r="UNX30" s="1"/>
      <c r="UNY30" s="1"/>
      <c r="UNZ30" s="1"/>
      <c r="UOA30" s="1"/>
      <c r="UOB30" s="1"/>
      <c r="UOC30" s="1"/>
      <c r="UOD30" s="1"/>
      <c r="UOE30" s="1"/>
      <c r="UOF30" s="1"/>
      <c r="UOG30" s="1"/>
      <c r="UOH30" s="1"/>
      <c r="UOI30" s="1"/>
      <c r="UOJ30" s="1"/>
      <c r="UOK30" s="1"/>
      <c r="UOL30" s="1"/>
      <c r="UOM30" s="1"/>
      <c r="UON30" s="1"/>
      <c r="UOO30" s="1"/>
      <c r="UOP30" s="1"/>
      <c r="UOQ30" s="1"/>
      <c r="UOR30" s="1"/>
      <c r="UOS30" s="1"/>
      <c r="UOT30" s="1"/>
      <c r="UOU30" s="1"/>
      <c r="UOV30" s="1"/>
      <c r="UOW30" s="1"/>
      <c r="UOX30" s="1"/>
      <c r="UOY30" s="1"/>
      <c r="UOZ30" s="1"/>
      <c r="UPA30" s="1"/>
      <c r="UPB30" s="1"/>
      <c r="UPC30" s="1"/>
      <c r="UPD30" s="1"/>
      <c r="UPE30" s="1"/>
      <c r="UPF30" s="1"/>
      <c r="UPG30" s="1"/>
      <c r="UPH30" s="1"/>
      <c r="UPI30" s="1"/>
      <c r="UPJ30" s="1"/>
      <c r="UPK30" s="1"/>
      <c r="UPL30" s="1"/>
      <c r="UPM30" s="1"/>
      <c r="UPN30" s="1"/>
      <c r="UPO30" s="1"/>
      <c r="UPP30" s="1"/>
      <c r="UPQ30" s="1"/>
      <c r="UPR30" s="1"/>
      <c r="UPS30" s="1"/>
      <c r="UPT30" s="1"/>
      <c r="UPU30" s="1"/>
      <c r="UPV30" s="1"/>
      <c r="UPW30" s="1"/>
      <c r="UPX30" s="1"/>
      <c r="UPY30" s="1"/>
      <c r="UPZ30" s="1"/>
      <c r="UQA30" s="1"/>
      <c r="UQB30" s="1"/>
      <c r="UQC30" s="1"/>
      <c r="UQD30" s="1"/>
      <c r="UQE30" s="1"/>
      <c r="UQF30" s="1"/>
      <c r="UQG30" s="1"/>
      <c r="UQH30" s="1"/>
      <c r="UQI30" s="1"/>
      <c r="UQJ30" s="1"/>
      <c r="UQK30" s="1"/>
      <c r="UQL30" s="1"/>
      <c r="UQM30" s="1"/>
      <c r="UQN30" s="1"/>
      <c r="UQO30" s="1"/>
      <c r="UQP30" s="1"/>
      <c r="UQQ30" s="1"/>
      <c r="UQR30" s="1"/>
      <c r="UQS30" s="1"/>
      <c r="UQT30" s="1"/>
      <c r="UQU30" s="1"/>
      <c r="UQV30" s="1"/>
      <c r="UQW30" s="1"/>
      <c r="UQX30" s="1"/>
      <c r="UQY30" s="1"/>
      <c r="UQZ30" s="1"/>
      <c r="URA30" s="1"/>
      <c r="URB30" s="1"/>
      <c r="URC30" s="1"/>
      <c r="URD30" s="1"/>
      <c r="URE30" s="1"/>
      <c r="URF30" s="1"/>
      <c r="URG30" s="1"/>
      <c r="URH30" s="1"/>
      <c r="URI30" s="1"/>
      <c r="URJ30" s="1"/>
      <c r="URK30" s="1"/>
      <c r="URL30" s="1"/>
      <c r="URM30" s="1"/>
      <c r="URN30" s="1"/>
      <c r="URO30" s="1"/>
      <c r="URP30" s="1"/>
      <c r="URQ30" s="1"/>
      <c r="URR30" s="1"/>
      <c r="URS30" s="1"/>
      <c r="URT30" s="1"/>
      <c r="URU30" s="1"/>
      <c r="URV30" s="1"/>
      <c r="URW30" s="1"/>
      <c r="URX30" s="1"/>
      <c r="URY30" s="1"/>
      <c r="URZ30" s="1"/>
      <c r="USA30" s="1"/>
      <c r="USB30" s="1"/>
      <c r="USC30" s="1"/>
      <c r="USD30" s="1"/>
      <c r="USE30" s="1"/>
      <c r="USF30" s="1"/>
      <c r="USG30" s="1"/>
      <c r="USH30" s="1"/>
      <c r="USI30" s="1"/>
      <c r="USJ30" s="1"/>
      <c r="USK30" s="1"/>
      <c r="USL30" s="1"/>
      <c r="USM30" s="1"/>
      <c r="USN30" s="1"/>
      <c r="USO30" s="1"/>
      <c r="USP30" s="1"/>
      <c r="USQ30" s="1"/>
      <c r="USR30" s="1"/>
      <c r="USS30" s="1"/>
      <c r="UST30" s="1"/>
      <c r="USU30" s="1"/>
      <c r="USV30" s="1"/>
      <c r="USW30" s="1"/>
      <c r="USX30" s="1"/>
      <c r="USY30" s="1"/>
      <c r="USZ30" s="1"/>
      <c r="UTA30" s="1"/>
      <c r="UTB30" s="1"/>
      <c r="UTC30" s="1"/>
      <c r="UTD30" s="1"/>
      <c r="UTE30" s="1"/>
      <c r="UTF30" s="1"/>
      <c r="UTG30" s="1"/>
      <c r="UTH30" s="1"/>
      <c r="UTI30" s="1"/>
      <c r="UTJ30" s="1"/>
      <c r="UTK30" s="1"/>
      <c r="UTL30" s="1"/>
      <c r="UTM30" s="1"/>
      <c r="UTN30" s="1"/>
      <c r="UTO30" s="1"/>
      <c r="UTP30" s="1"/>
      <c r="UTQ30" s="1"/>
      <c r="UTR30" s="1"/>
      <c r="UTS30" s="1"/>
      <c r="UTT30" s="1"/>
      <c r="UTU30" s="1"/>
      <c r="UTV30" s="1"/>
      <c r="UTW30" s="1"/>
      <c r="UTX30" s="1"/>
      <c r="UTY30" s="1"/>
      <c r="UTZ30" s="1"/>
      <c r="UUA30" s="1"/>
      <c r="UUB30" s="1"/>
      <c r="UUC30" s="1"/>
      <c r="UUD30" s="1"/>
      <c r="UUE30" s="1"/>
      <c r="UUF30" s="1"/>
      <c r="UUG30" s="1"/>
      <c r="UUH30" s="1"/>
      <c r="UUI30" s="1"/>
      <c r="UUJ30" s="1"/>
      <c r="UUK30" s="1"/>
      <c r="UUL30" s="1"/>
      <c r="UUM30" s="1"/>
      <c r="UUN30" s="1"/>
      <c r="UUO30" s="1"/>
      <c r="UUP30" s="1"/>
      <c r="UUQ30" s="1"/>
      <c r="UUR30" s="1"/>
      <c r="UUS30" s="1"/>
      <c r="UUT30" s="1"/>
      <c r="UUU30" s="1"/>
      <c r="UUV30" s="1"/>
      <c r="UUW30" s="1"/>
      <c r="UUX30" s="1"/>
      <c r="UUY30" s="1"/>
      <c r="UUZ30" s="1"/>
      <c r="UVA30" s="1"/>
      <c r="UVB30" s="1"/>
      <c r="UVC30" s="1"/>
      <c r="UVD30" s="1"/>
      <c r="UVE30" s="1"/>
      <c r="UVF30" s="1"/>
      <c r="UVG30" s="1"/>
      <c r="UVH30" s="1"/>
      <c r="UVI30" s="1"/>
      <c r="UVJ30" s="1"/>
      <c r="UVK30" s="1"/>
      <c r="UVL30" s="1"/>
      <c r="UVM30" s="1"/>
      <c r="UVN30" s="1"/>
      <c r="UVO30" s="1"/>
      <c r="UVP30" s="1"/>
      <c r="UVQ30" s="1"/>
      <c r="UVR30" s="1"/>
      <c r="UVS30" s="1"/>
      <c r="UVT30" s="1"/>
      <c r="UVU30" s="1"/>
      <c r="UVV30" s="1"/>
      <c r="UVW30" s="1"/>
      <c r="UVX30" s="1"/>
      <c r="UVY30" s="1"/>
      <c r="UVZ30" s="1"/>
      <c r="UWA30" s="1"/>
      <c r="UWB30" s="1"/>
      <c r="UWC30" s="1"/>
      <c r="UWD30" s="1"/>
      <c r="UWE30" s="1"/>
      <c r="UWF30" s="1"/>
      <c r="UWG30" s="1"/>
      <c r="UWH30" s="1"/>
      <c r="UWI30" s="1"/>
      <c r="UWJ30" s="1"/>
      <c r="UWK30" s="1"/>
      <c r="UWL30" s="1"/>
      <c r="UWM30" s="1"/>
      <c r="UWN30" s="1"/>
      <c r="UWO30" s="1"/>
      <c r="UWP30" s="1"/>
      <c r="UWQ30" s="1"/>
      <c r="UWR30" s="1"/>
      <c r="UWS30" s="1"/>
      <c r="UWT30" s="1"/>
      <c r="UWU30" s="1"/>
      <c r="UWV30" s="1"/>
      <c r="UWW30" s="1"/>
      <c r="UWX30" s="1"/>
      <c r="UWY30" s="1"/>
      <c r="UWZ30" s="1"/>
      <c r="UXA30" s="1"/>
      <c r="UXB30" s="1"/>
      <c r="UXC30" s="1"/>
      <c r="UXD30" s="1"/>
      <c r="UXE30" s="1"/>
      <c r="UXF30" s="1"/>
      <c r="UXG30" s="1"/>
      <c r="UXH30" s="1"/>
      <c r="UXI30" s="1"/>
      <c r="UXJ30" s="1"/>
      <c r="UXK30" s="1"/>
      <c r="UXL30" s="1"/>
      <c r="UXM30" s="1"/>
      <c r="UXN30" s="1"/>
      <c r="UXO30" s="1"/>
      <c r="UXP30" s="1"/>
      <c r="UXQ30" s="1"/>
      <c r="UXR30" s="1"/>
      <c r="UXS30" s="1"/>
      <c r="UXT30" s="1"/>
      <c r="UXU30" s="1"/>
      <c r="UXV30" s="1"/>
      <c r="UXW30" s="1"/>
      <c r="UXX30" s="1"/>
      <c r="UXY30" s="1"/>
      <c r="UXZ30" s="1"/>
      <c r="UYA30" s="1"/>
      <c r="UYB30" s="1"/>
      <c r="UYC30" s="1"/>
      <c r="UYD30" s="1"/>
      <c r="UYE30" s="1"/>
      <c r="UYF30" s="1"/>
      <c r="UYG30" s="1"/>
      <c r="UYH30" s="1"/>
      <c r="UYI30" s="1"/>
      <c r="UYJ30" s="1"/>
      <c r="UYK30" s="1"/>
      <c r="UYL30" s="1"/>
      <c r="UYM30" s="1"/>
      <c r="UYN30" s="1"/>
      <c r="UYO30" s="1"/>
      <c r="UYP30" s="1"/>
      <c r="UYQ30" s="1"/>
      <c r="UYR30" s="1"/>
      <c r="UYS30" s="1"/>
      <c r="UYT30" s="1"/>
      <c r="UYU30" s="1"/>
      <c r="UYV30" s="1"/>
      <c r="UYW30" s="1"/>
      <c r="UYX30" s="1"/>
      <c r="UYY30" s="1"/>
      <c r="UYZ30" s="1"/>
      <c r="UZA30" s="1"/>
      <c r="UZB30" s="1"/>
      <c r="UZC30" s="1"/>
      <c r="UZD30" s="1"/>
      <c r="UZE30" s="1"/>
      <c r="UZF30" s="1"/>
      <c r="UZG30" s="1"/>
      <c r="UZH30" s="1"/>
      <c r="UZI30" s="1"/>
      <c r="UZJ30" s="1"/>
      <c r="UZK30" s="1"/>
      <c r="UZL30" s="1"/>
      <c r="UZM30" s="1"/>
      <c r="UZN30" s="1"/>
      <c r="UZO30" s="1"/>
      <c r="UZP30" s="1"/>
      <c r="UZQ30" s="1"/>
      <c r="UZR30" s="1"/>
      <c r="UZS30" s="1"/>
      <c r="UZT30" s="1"/>
      <c r="UZU30" s="1"/>
      <c r="UZV30" s="1"/>
      <c r="UZW30" s="1"/>
      <c r="UZX30" s="1"/>
      <c r="UZY30" s="1"/>
      <c r="UZZ30" s="1"/>
      <c r="VAA30" s="1"/>
      <c r="VAB30" s="1"/>
      <c r="VAC30" s="1"/>
      <c r="VAD30" s="1"/>
      <c r="VAE30" s="1"/>
      <c r="VAF30" s="1"/>
      <c r="VAG30" s="1"/>
      <c r="VAH30" s="1"/>
      <c r="VAI30" s="1"/>
      <c r="VAJ30" s="1"/>
      <c r="VAK30" s="1"/>
      <c r="VAL30" s="1"/>
      <c r="VAM30" s="1"/>
      <c r="VAN30" s="1"/>
      <c r="VAO30" s="1"/>
      <c r="VAP30" s="1"/>
      <c r="VAQ30" s="1"/>
      <c r="VAR30" s="1"/>
      <c r="VAS30" s="1"/>
      <c r="VAT30" s="1"/>
      <c r="VAU30" s="1"/>
      <c r="VAV30" s="1"/>
      <c r="VAW30" s="1"/>
      <c r="VAX30" s="1"/>
      <c r="VAY30" s="1"/>
      <c r="VAZ30" s="1"/>
      <c r="VBA30" s="1"/>
      <c r="VBB30" s="1"/>
      <c r="VBC30" s="1"/>
      <c r="VBD30" s="1"/>
      <c r="VBE30" s="1"/>
      <c r="VBF30" s="1"/>
      <c r="VBG30" s="1"/>
      <c r="VBH30" s="1"/>
      <c r="VBI30" s="1"/>
      <c r="VBJ30" s="1"/>
      <c r="VBK30" s="1"/>
      <c r="VBL30" s="1"/>
      <c r="VBM30" s="1"/>
      <c r="VBN30" s="1"/>
      <c r="VBO30" s="1"/>
      <c r="VBP30" s="1"/>
      <c r="VBQ30" s="1"/>
      <c r="VBR30" s="1"/>
      <c r="VBS30" s="1"/>
      <c r="VBT30" s="1"/>
      <c r="VBU30" s="1"/>
      <c r="VBV30" s="1"/>
      <c r="VBW30" s="1"/>
      <c r="VBX30" s="1"/>
      <c r="VBY30" s="1"/>
      <c r="VBZ30" s="1"/>
      <c r="VCA30" s="1"/>
      <c r="VCB30" s="1"/>
      <c r="VCC30" s="1"/>
      <c r="VCD30" s="1"/>
      <c r="VCE30" s="1"/>
      <c r="VCF30" s="1"/>
      <c r="VCG30" s="1"/>
      <c r="VCH30" s="1"/>
      <c r="VCI30" s="1"/>
      <c r="VCJ30" s="1"/>
      <c r="VCK30" s="1"/>
      <c r="VCL30" s="1"/>
      <c r="VCM30" s="1"/>
      <c r="VCN30" s="1"/>
      <c r="VCO30" s="1"/>
      <c r="VCP30" s="1"/>
      <c r="VCQ30" s="1"/>
      <c r="VCR30" s="1"/>
      <c r="VCS30" s="1"/>
      <c r="VCT30" s="1"/>
      <c r="VCU30" s="1"/>
      <c r="VCV30" s="1"/>
      <c r="VCW30" s="1"/>
      <c r="VCX30" s="1"/>
      <c r="VCY30" s="1"/>
      <c r="VCZ30" s="1"/>
      <c r="VDA30" s="1"/>
      <c r="VDB30" s="1"/>
      <c r="VDC30" s="1"/>
      <c r="VDD30" s="1"/>
      <c r="VDE30" s="1"/>
      <c r="VDF30" s="1"/>
      <c r="VDG30" s="1"/>
      <c r="VDH30" s="1"/>
      <c r="VDI30" s="1"/>
      <c r="VDJ30" s="1"/>
      <c r="VDK30" s="1"/>
      <c r="VDL30" s="1"/>
      <c r="VDM30" s="1"/>
      <c r="VDN30" s="1"/>
      <c r="VDO30" s="1"/>
      <c r="VDP30" s="1"/>
      <c r="VDQ30" s="1"/>
      <c r="VDR30" s="1"/>
      <c r="VDS30" s="1"/>
      <c r="VDT30" s="1"/>
      <c r="VDU30" s="1"/>
      <c r="VDV30" s="1"/>
      <c r="VDW30" s="1"/>
      <c r="VDX30" s="1"/>
      <c r="VDY30" s="1"/>
      <c r="VDZ30" s="1"/>
      <c r="VEA30" s="1"/>
      <c r="VEB30" s="1"/>
      <c r="VEC30" s="1"/>
      <c r="VED30" s="1"/>
      <c r="VEE30" s="1"/>
      <c r="VEF30" s="1"/>
      <c r="VEG30" s="1"/>
      <c r="VEH30" s="1"/>
      <c r="VEI30" s="1"/>
      <c r="VEJ30" s="1"/>
      <c r="VEK30" s="1"/>
      <c r="VEL30" s="1"/>
      <c r="VEM30" s="1"/>
      <c r="VEN30" s="1"/>
      <c r="VEO30" s="1"/>
      <c r="VEP30" s="1"/>
      <c r="VEQ30" s="1"/>
      <c r="VER30" s="1"/>
      <c r="VES30" s="1"/>
      <c r="VET30" s="1"/>
      <c r="VEU30" s="1"/>
      <c r="VEV30" s="1"/>
      <c r="VEW30" s="1"/>
      <c r="VEX30" s="1"/>
      <c r="VEY30" s="1"/>
      <c r="VEZ30" s="1"/>
      <c r="VFA30" s="1"/>
      <c r="VFB30" s="1"/>
      <c r="VFC30" s="1"/>
      <c r="VFD30" s="1"/>
      <c r="VFE30" s="1"/>
      <c r="VFF30" s="1"/>
      <c r="VFG30" s="1"/>
      <c r="VFH30" s="1"/>
      <c r="VFI30" s="1"/>
      <c r="VFJ30" s="1"/>
      <c r="VFK30" s="1"/>
      <c r="VFL30" s="1"/>
      <c r="VFM30" s="1"/>
      <c r="VFN30" s="1"/>
      <c r="VFO30" s="1"/>
      <c r="VFP30" s="1"/>
      <c r="VFQ30" s="1"/>
      <c r="VFR30" s="1"/>
      <c r="VFS30" s="1"/>
      <c r="VFT30" s="1"/>
      <c r="VFU30" s="1"/>
      <c r="VFV30" s="1"/>
      <c r="VFW30" s="1"/>
      <c r="VFX30" s="1"/>
      <c r="VFY30" s="1"/>
      <c r="VFZ30" s="1"/>
      <c r="VGA30" s="1"/>
      <c r="VGB30" s="1"/>
      <c r="VGC30" s="1"/>
      <c r="VGD30" s="1"/>
      <c r="VGE30" s="1"/>
      <c r="VGF30" s="1"/>
      <c r="VGG30" s="1"/>
      <c r="VGH30" s="1"/>
      <c r="VGI30" s="1"/>
      <c r="VGJ30" s="1"/>
      <c r="VGK30" s="1"/>
      <c r="VGL30" s="1"/>
      <c r="VGM30" s="1"/>
      <c r="VGN30" s="1"/>
      <c r="VGO30" s="1"/>
      <c r="VGP30" s="1"/>
      <c r="VGQ30" s="1"/>
      <c r="VGR30" s="1"/>
      <c r="VGS30" s="1"/>
      <c r="VGT30" s="1"/>
      <c r="VGU30" s="1"/>
      <c r="VGV30" s="1"/>
      <c r="VGW30" s="1"/>
      <c r="VGX30" s="1"/>
      <c r="VGY30" s="1"/>
      <c r="VGZ30" s="1"/>
      <c r="VHA30" s="1"/>
      <c r="VHB30" s="1"/>
      <c r="VHC30" s="1"/>
      <c r="VHD30" s="1"/>
      <c r="VHE30" s="1"/>
      <c r="VHF30" s="1"/>
      <c r="VHG30" s="1"/>
      <c r="VHH30" s="1"/>
      <c r="VHI30" s="1"/>
      <c r="VHJ30" s="1"/>
      <c r="VHK30" s="1"/>
      <c r="VHL30" s="1"/>
      <c r="VHM30" s="1"/>
      <c r="VHN30" s="1"/>
      <c r="VHO30" s="1"/>
      <c r="VHP30" s="1"/>
      <c r="VHQ30" s="1"/>
      <c r="VHR30" s="1"/>
      <c r="VHS30" s="1"/>
      <c r="VHT30" s="1"/>
      <c r="VHU30" s="1"/>
      <c r="VHV30" s="1"/>
      <c r="VHW30" s="1"/>
      <c r="VHX30" s="1"/>
      <c r="VHY30" s="1"/>
      <c r="VHZ30" s="1"/>
      <c r="VIA30" s="1"/>
      <c r="VIB30" s="1"/>
      <c r="VIC30" s="1"/>
      <c r="VID30" s="1"/>
      <c r="VIE30" s="1"/>
      <c r="VIF30" s="1"/>
      <c r="VIG30" s="1"/>
      <c r="VIH30" s="1"/>
      <c r="VII30" s="1"/>
      <c r="VIJ30" s="1"/>
      <c r="VIK30" s="1"/>
      <c r="VIL30" s="1"/>
      <c r="VIM30" s="1"/>
      <c r="VIN30" s="1"/>
      <c r="VIO30" s="1"/>
      <c r="VIP30" s="1"/>
      <c r="VIQ30" s="1"/>
      <c r="VIR30" s="1"/>
      <c r="VIS30" s="1"/>
      <c r="VIT30" s="1"/>
      <c r="VIU30" s="1"/>
      <c r="VIV30" s="1"/>
      <c r="VIW30" s="1"/>
      <c r="VIX30" s="1"/>
      <c r="VIY30" s="1"/>
      <c r="VIZ30" s="1"/>
      <c r="VJA30" s="1"/>
      <c r="VJB30" s="1"/>
      <c r="VJC30" s="1"/>
      <c r="VJD30" s="1"/>
      <c r="VJE30" s="1"/>
      <c r="VJF30" s="1"/>
      <c r="VJG30" s="1"/>
      <c r="VJH30" s="1"/>
      <c r="VJI30" s="1"/>
      <c r="VJJ30" s="1"/>
      <c r="VJK30" s="1"/>
      <c r="VJL30" s="1"/>
      <c r="VJM30" s="1"/>
      <c r="VJN30" s="1"/>
      <c r="VJO30" s="1"/>
      <c r="VJP30" s="1"/>
      <c r="VJQ30" s="1"/>
      <c r="VJR30" s="1"/>
      <c r="VJS30" s="1"/>
      <c r="VJT30" s="1"/>
      <c r="VJU30" s="1"/>
      <c r="VJV30" s="1"/>
      <c r="VJW30" s="1"/>
      <c r="VJX30" s="1"/>
      <c r="VJY30" s="1"/>
      <c r="VJZ30" s="1"/>
      <c r="VKA30" s="1"/>
      <c r="VKB30" s="1"/>
      <c r="VKC30" s="1"/>
      <c r="VKD30" s="1"/>
      <c r="VKE30" s="1"/>
      <c r="VKF30" s="1"/>
      <c r="VKG30" s="1"/>
      <c r="VKH30" s="1"/>
      <c r="VKI30" s="1"/>
      <c r="VKJ30" s="1"/>
      <c r="VKK30" s="1"/>
      <c r="VKL30" s="1"/>
      <c r="VKM30" s="1"/>
      <c r="VKN30" s="1"/>
      <c r="VKO30" s="1"/>
      <c r="VKP30" s="1"/>
      <c r="VKQ30" s="1"/>
      <c r="VKR30" s="1"/>
      <c r="VKS30" s="1"/>
      <c r="VKT30" s="1"/>
      <c r="VKU30" s="1"/>
      <c r="VKV30" s="1"/>
      <c r="VKW30" s="1"/>
      <c r="VKX30" s="1"/>
      <c r="VKY30" s="1"/>
      <c r="VKZ30" s="1"/>
      <c r="VLA30" s="1"/>
      <c r="VLB30" s="1"/>
      <c r="VLC30" s="1"/>
      <c r="VLD30" s="1"/>
      <c r="VLE30" s="1"/>
      <c r="VLF30" s="1"/>
      <c r="VLG30" s="1"/>
      <c r="VLH30" s="1"/>
      <c r="VLI30" s="1"/>
      <c r="VLJ30" s="1"/>
      <c r="VLK30" s="1"/>
      <c r="VLL30" s="1"/>
      <c r="VLM30" s="1"/>
      <c r="VLN30" s="1"/>
      <c r="VLO30" s="1"/>
      <c r="VLP30" s="1"/>
      <c r="VLQ30" s="1"/>
      <c r="VLR30" s="1"/>
      <c r="VLS30" s="1"/>
      <c r="VLT30" s="1"/>
      <c r="VLU30" s="1"/>
      <c r="VLV30" s="1"/>
      <c r="VLW30" s="1"/>
      <c r="VLX30" s="1"/>
      <c r="VLY30" s="1"/>
      <c r="VLZ30" s="1"/>
      <c r="VMA30" s="1"/>
      <c r="VMB30" s="1"/>
      <c r="VMC30" s="1"/>
      <c r="VMD30" s="1"/>
      <c r="VME30" s="1"/>
      <c r="VMF30" s="1"/>
      <c r="VMG30" s="1"/>
      <c r="VMH30" s="1"/>
      <c r="VMI30" s="1"/>
      <c r="VMJ30" s="1"/>
      <c r="VMK30" s="1"/>
      <c r="VML30" s="1"/>
      <c r="VMM30" s="1"/>
      <c r="VMN30" s="1"/>
      <c r="VMO30" s="1"/>
      <c r="VMP30" s="1"/>
      <c r="VMQ30" s="1"/>
      <c r="VMR30" s="1"/>
      <c r="VMS30" s="1"/>
      <c r="VMT30" s="1"/>
      <c r="VMU30" s="1"/>
      <c r="VMV30" s="1"/>
      <c r="VMW30" s="1"/>
      <c r="VMX30" s="1"/>
      <c r="VMY30" s="1"/>
      <c r="VMZ30" s="1"/>
      <c r="VNA30" s="1"/>
      <c r="VNB30" s="1"/>
      <c r="VNC30" s="1"/>
      <c r="VND30" s="1"/>
      <c r="VNE30" s="1"/>
      <c r="VNF30" s="1"/>
      <c r="VNG30" s="1"/>
      <c r="VNH30" s="1"/>
      <c r="VNI30" s="1"/>
      <c r="VNJ30" s="1"/>
      <c r="VNK30" s="1"/>
      <c r="VNL30" s="1"/>
      <c r="VNM30" s="1"/>
      <c r="VNN30" s="1"/>
      <c r="VNO30" s="1"/>
      <c r="VNP30" s="1"/>
      <c r="VNQ30" s="1"/>
      <c r="VNR30" s="1"/>
      <c r="VNS30" s="1"/>
      <c r="VNT30" s="1"/>
      <c r="VNU30" s="1"/>
      <c r="VNV30" s="1"/>
      <c r="VNW30" s="1"/>
      <c r="VNX30" s="1"/>
      <c r="VNY30" s="1"/>
      <c r="VNZ30" s="1"/>
      <c r="VOA30" s="1"/>
      <c r="VOB30" s="1"/>
      <c r="VOC30" s="1"/>
      <c r="VOD30" s="1"/>
      <c r="VOE30" s="1"/>
      <c r="VOF30" s="1"/>
      <c r="VOG30" s="1"/>
      <c r="VOH30" s="1"/>
      <c r="VOI30" s="1"/>
      <c r="VOJ30" s="1"/>
      <c r="VOK30" s="1"/>
      <c r="VOL30" s="1"/>
      <c r="VOM30" s="1"/>
      <c r="VON30" s="1"/>
      <c r="VOO30" s="1"/>
      <c r="VOP30" s="1"/>
      <c r="VOQ30" s="1"/>
      <c r="VOR30" s="1"/>
      <c r="VOS30" s="1"/>
      <c r="VOT30" s="1"/>
      <c r="VOU30" s="1"/>
      <c r="VOV30" s="1"/>
      <c r="VOW30" s="1"/>
      <c r="VOX30" s="1"/>
      <c r="VOY30" s="1"/>
      <c r="VOZ30" s="1"/>
      <c r="VPA30" s="1"/>
      <c r="VPB30" s="1"/>
      <c r="VPC30" s="1"/>
      <c r="VPD30" s="1"/>
      <c r="VPE30" s="1"/>
      <c r="VPF30" s="1"/>
      <c r="VPG30" s="1"/>
      <c r="VPH30" s="1"/>
      <c r="VPI30" s="1"/>
      <c r="VPJ30" s="1"/>
      <c r="VPK30" s="1"/>
      <c r="VPL30" s="1"/>
      <c r="VPM30" s="1"/>
      <c r="VPN30" s="1"/>
      <c r="VPO30" s="1"/>
      <c r="VPP30" s="1"/>
      <c r="VPQ30" s="1"/>
      <c r="VPR30" s="1"/>
      <c r="VPS30" s="1"/>
      <c r="VPT30" s="1"/>
      <c r="VPU30" s="1"/>
      <c r="VPV30" s="1"/>
      <c r="VPW30" s="1"/>
      <c r="VPX30" s="1"/>
      <c r="VPY30" s="1"/>
      <c r="VPZ30" s="1"/>
      <c r="VQA30" s="1"/>
      <c r="VQB30" s="1"/>
      <c r="VQC30" s="1"/>
      <c r="VQD30" s="1"/>
      <c r="VQE30" s="1"/>
      <c r="VQF30" s="1"/>
      <c r="VQG30" s="1"/>
      <c r="VQH30" s="1"/>
      <c r="VQI30" s="1"/>
      <c r="VQJ30" s="1"/>
      <c r="VQK30" s="1"/>
      <c r="VQL30" s="1"/>
      <c r="VQM30" s="1"/>
      <c r="VQN30" s="1"/>
      <c r="VQO30" s="1"/>
      <c r="VQP30" s="1"/>
      <c r="VQQ30" s="1"/>
      <c r="VQR30" s="1"/>
      <c r="VQS30" s="1"/>
      <c r="VQT30" s="1"/>
      <c r="VQU30" s="1"/>
      <c r="VQV30" s="1"/>
      <c r="VQW30" s="1"/>
      <c r="VQX30" s="1"/>
      <c r="VQY30" s="1"/>
      <c r="VQZ30" s="1"/>
      <c r="VRA30" s="1"/>
      <c r="VRB30" s="1"/>
      <c r="VRC30" s="1"/>
      <c r="VRD30" s="1"/>
      <c r="VRE30" s="1"/>
      <c r="VRF30" s="1"/>
      <c r="VRG30" s="1"/>
      <c r="VRH30" s="1"/>
      <c r="VRI30" s="1"/>
      <c r="VRJ30" s="1"/>
      <c r="VRK30" s="1"/>
      <c r="VRL30" s="1"/>
      <c r="VRM30" s="1"/>
      <c r="VRN30" s="1"/>
      <c r="VRO30" s="1"/>
      <c r="VRP30" s="1"/>
      <c r="VRQ30" s="1"/>
      <c r="VRR30" s="1"/>
      <c r="VRS30" s="1"/>
      <c r="VRT30" s="1"/>
      <c r="VRU30" s="1"/>
      <c r="VRV30" s="1"/>
      <c r="VRW30" s="1"/>
      <c r="VRX30" s="1"/>
      <c r="VRY30" s="1"/>
      <c r="VRZ30" s="1"/>
      <c r="VSA30" s="1"/>
      <c r="VSB30" s="1"/>
      <c r="VSC30" s="1"/>
      <c r="VSD30" s="1"/>
      <c r="VSE30" s="1"/>
      <c r="VSF30" s="1"/>
      <c r="VSG30" s="1"/>
      <c r="VSH30" s="1"/>
      <c r="VSI30" s="1"/>
      <c r="VSJ30" s="1"/>
      <c r="VSK30" s="1"/>
      <c r="VSL30" s="1"/>
      <c r="VSM30" s="1"/>
      <c r="VSN30" s="1"/>
      <c r="VSO30" s="1"/>
      <c r="VSP30" s="1"/>
      <c r="VSQ30" s="1"/>
      <c r="VSR30" s="1"/>
      <c r="VSS30" s="1"/>
      <c r="VST30" s="1"/>
      <c r="VSU30" s="1"/>
      <c r="VSV30" s="1"/>
      <c r="VSW30" s="1"/>
      <c r="VSX30" s="1"/>
      <c r="VSY30" s="1"/>
      <c r="VSZ30" s="1"/>
      <c r="VTA30" s="1"/>
      <c r="VTB30" s="1"/>
      <c r="VTC30" s="1"/>
      <c r="VTD30" s="1"/>
      <c r="VTE30" s="1"/>
      <c r="VTF30" s="1"/>
      <c r="VTG30" s="1"/>
      <c r="VTH30" s="1"/>
      <c r="VTI30" s="1"/>
      <c r="VTJ30" s="1"/>
      <c r="VTK30" s="1"/>
      <c r="VTL30" s="1"/>
      <c r="VTM30" s="1"/>
      <c r="VTN30" s="1"/>
      <c r="VTO30" s="1"/>
      <c r="VTP30" s="1"/>
      <c r="VTQ30" s="1"/>
      <c r="VTR30" s="1"/>
      <c r="VTS30" s="1"/>
      <c r="VTT30" s="1"/>
      <c r="VTU30" s="1"/>
      <c r="VTV30" s="1"/>
      <c r="VTW30" s="1"/>
      <c r="VTX30" s="1"/>
      <c r="VTY30" s="1"/>
      <c r="VTZ30" s="1"/>
      <c r="VUA30" s="1"/>
      <c r="VUB30" s="1"/>
      <c r="VUC30" s="1"/>
      <c r="VUD30" s="1"/>
      <c r="VUE30" s="1"/>
      <c r="VUF30" s="1"/>
      <c r="VUG30" s="1"/>
      <c r="VUH30" s="1"/>
      <c r="VUI30" s="1"/>
      <c r="VUJ30" s="1"/>
      <c r="VUK30" s="1"/>
      <c r="VUL30" s="1"/>
      <c r="VUM30" s="1"/>
      <c r="VUN30" s="1"/>
      <c r="VUO30" s="1"/>
      <c r="VUP30" s="1"/>
      <c r="VUQ30" s="1"/>
      <c r="VUR30" s="1"/>
      <c r="VUS30" s="1"/>
      <c r="VUT30" s="1"/>
      <c r="VUU30" s="1"/>
      <c r="VUV30" s="1"/>
      <c r="VUW30" s="1"/>
      <c r="VUX30" s="1"/>
      <c r="VUY30" s="1"/>
      <c r="VUZ30" s="1"/>
      <c r="VVA30" s="1"/>
      <c r="VVB30" s="1"/>
      <c r="VVC30" s="1"/>
      <c r="VVD30" s="1"/>
      <c r="VVE30" s="1"/>
      <c r="VVF30" s="1"/>
      <c r="VVG30" s="1"/>
      <c r="VVH30" s="1"/>
      <c r="VVI30" s="1"/>
      <c r="VVJ30" s="1"/>
      <c r="VVK30" s="1"/>
      <c r="VVL30" s="1"/>
      <c r="VVM30" s="1"/>
      <c r="VVN30" s="1"/>
      <c r="VVO30" s="1"/>
      <c r="VVP30" s="1"/>
      <c r="VVQ30" s="1"/>
      <c r="VVR30" s="1"/>
      <c r="VVS30" s="1"/>
      <c r="VVT30" s="1"/>
      <c r="VVU30" s="1"/>
      <c r="VVV30" s="1"/>
      <c r="VVW30" s="1"/>
      <c r="VVX30" s="1"/>
      <c r="VVY30" s="1"/>
      <c r="VVZ30" s="1"/>
      <c r="VWA30" s="1"/>
      <c r="VWB30" s="1"/>
      <c r="VWC30" s="1"/>
      <c r="VWD30" s="1"/>
      <c r="VWE30" s="1"/>
      <c r="VWF30" s="1"/>
      <c r="VWG30" s="1"/>
      <c r="VWH30" s="1"/>
      <c r="VWI30" s="1"/>
      <c r="VWJ30" s="1"/>
      <c r="VWK30" s="1"/>
      <c r="VWL30" s="1"/>
      <c r="VWM30" s="1"/>
      <c r="VWN30" s="1"/>
      <c r="VWO30" s="1"/>
      <c r="VWP30" s="1"/>
      <c r="VWQ30" s="1"/>
      <c r="VWR30" s="1"/>
      <c r="VWS30" s="1"/>
      <c r="VWT30" s="1"/>
      <c r="VWU30" s="1"/>
      <c r="VWV30" s="1"/>
      <c r="VWW30" s="1"/>
      <c r="VWX30" s="1"/>
      <c r="VWY30" s="1"/>
      <c r="VWZ30" s="1"/>
      <c r="VXA30" s="1"/>
      <c r="VXB30" s="1"/>
      <c r="VXC30" s="1"/>
      <c r="VXD30" s="1"/>
      <c r="VXE30" s="1"/>
      <c r="VXF30" s="1"/>
      <c r="VXG30" s="1"/>
      <c r="VXH30" s="1"/>
      <c r="VXI30" s="1"/>
      <c r="VXJ30" s="1"/>
      <c r="VXK30" s="1"/>
      <c r="VXL30" s="1"/>
      <c r="VXM30" s="1"/>
      <c r="VXN30" s="1"/>
      <c r="VXO30" s="1"/>
      <c r="VXP30" s="1"/>
      <c r="VXQ30" s="1"/>
      <c r="VXR30" s="1"/>
      <c r="VXS30" s="1"/>
      <c r="VXT30" s="1"/>
      <c r="VXU30" s="1"/>
      <c r="VXV30" s="1"/>
      <c r="VXW30" s="1"/>
      <c r="VXX30" s="1"/>
      <c r="VXY30" s="1"/>
      <c r="VXZ30" s="1"/>
      <c r="VYA30" s="1"/>
      <c r="VYB30" s="1"/>
      <c r="VYC30" s="1"/>
      <c r="VYD30" s="1"/>
      <c r="VYE30" s="1"/>
      <c r="VYF30" s="1"/>
      <c r="VYG30" s="1"/>
      <c r="VYH30" s="1"/>
      <c r="VYI30" s="1"/>
      <c r="VYJ30" s="1"/>
      <c r="VYK30" s="1"/>
      <c r="VYL30" s="1"/>
      <c r="VYM30" s="1"/>
      <c r="VYN30" s="1"/>
      <c r="VYO30" s="1"/>
      <c r="VYP30" s="1"/>
      <c r="VYQ30" s="1"/>
      <c r="VYR30" s="1"/>
      <c r="VYS30" s="1"/>
      <c r="VYT30" s="1"/>
      <c r="VYU30" s="1"/>
      <c r="VYV30" s="1"/>
      <c r="VYW30" s="1"/>
      <c r="VYX30" s="1"/>
      <c r="VYY30" s="1"/>
      <c r="VYZ30" s="1"/>
      <c r="VZA30" s="1"/>
      <c r="VZB30" s="1"/>
      <c r="VZC30" s="1"/>
      <c r="VZD30" s="1"/>
      <c r="VZE30" s="1"/>
      <c r="VZF30" s="1"/>
      <c r="VZG30" s="1"/>
      <c r="VZH30" s="1"/>
      <c r="VZI30" s="1"/>
      <c r="VZJ30" s="1"/>
      <c r="VZK30" s="1"/>
      <c r="VZL30" s="1"/>
      <c r="VZM30" s="1"/>
      <c r="VZN30" s="1"/>
      <c r="VZO30" s="1"/>
      <c r="VZP30" s="1"/>
      <c r="VZQ30" s="1"/>
      <c r="VZR30" s="1"/>
      <c r="VZS30" s="1"/>
      <c r="VZT30" s="1"/>
      <c r="VZU30" s="1"/>
      <c r="VZV30" s="1"/>
      <c r="VZW30" s="1"/>
      <c r="VZX30" s="1"/>
      <c r="VZY30" s="1"/>
      <c r="VZZ30" s="1"/>
      <c r="WAA30" s="1"/>
      <c r="WAB30" s="1"/>
      <c r="WAC30" s="1"/>
      <c r="WAD30" s="1"/>
      <c r="WAE30" s="1"/>
      <c r="WAF30" s="1"/>
      <c r="WAG30" s="1"/>
      <c r="WAH30" s="1"/>
      <c r="WAI30" s="1"/>
      <c r="WAJ30" s="1"/>
      <c r="WAK30" s="1"/>
      <c r="WAL30" s="1"/>
      <c r="WAM30" s="1"/>
      <c r="WAN30" s="1"/>
      <c r="WAO30" s="1"/>
      <c r="WAP30" s="1"/>
      <c r="WAQ30" s="1"/>
      <c r="WAR30" s="1"/>
      <c r="WAS30" s="1"/>
      <c r="WAT30" s="1"/>
      <c r="WAU30" s="1"/>
      <c r="WAV30" s="1"/>
      <c r="WAW30" s="1"/>
      <c r="WAX30" s="1"/>
      <c r="WAY30" s="1"/>
      <c r="WAZ30" s="1"/>
      <c r="WBA30" s="1"/>
      <c r="WBB30" s="1"/>
      <c r="WBC30" s="1"/>
      <c r="WBD30" s="1"/>
      <c r="WBE30" s="1"/>
      <c r="WBF30" s="1"/>
      <c r="WBG30" s="1"/>
      <c r="WBH30" s="1"/>
      <c r="WBI30" s="1"/>
      <c r="WBJ30" s="1"/>
      <c r="WBK30" s="1"/>
      <c r="WBL30" s="1"/>
      <c r="WBM30" s="1"/>
      <c r="WBN30" s="1"/>
      <c r="WBO30" s="1"/>
      <c r="WBP30" s="1"/>
      <c r="WBQ30" s="1"/>
      <c r="WBR30" s="1"/>
      <c r="WBS30" s="1"/>
      <c r="WBT30" s="1"/>
      <c r="WBU30" s="1"/>
      <c r="WBV30" s="1"/>
      <c r="WBW30" s="1"/>
      <c r="WBX30" s="1"/>
      <c r="WBY30" s="1"/>
      <c r="WBZ30" s="1"/>
      <c r="WCA30" s="1"/>
      <c r="WCB30" s="1"/>
      <c r="WCC30" s="1"/>
      <c r="WCD30" s="1"/>
      <c r="WCE30" s="1"/>
      <c r="WCF30" s="1"/>
      <c r="WCG30" s="1"/>
      <c r="WCH30" s="1"/>
      <c r="WCI30" s="1"/>
      <c r="WCJ30" s="1"/>
      <c r="WCK30" s="1"/>
      <c r="WCL30" s="1"/>
      <c r="WCM30" s="1"/>
      <c r="WCN30" s="1"/>
      <c r="WCO30" s="1"/>
      <c r="WCP30" s="1"/>
      <c r="WCQ30" s="1"/>
      <c r="WCR30" s="1"/>
      <c r="WCS30" s="1"/>
      <c r="WCT30" s="1"/>
      <c r="WCU30" s="1"/>
      <c r="WCV30" s="1"/>
      <c r="WCW30" s="1"/>
      <c r="WCX30" s="1"/>
      <c r="WCY30" s="1"/>
      <c r="WCZ30" s="1"/>
      <c r="WDA30" s="1"/>
      <c r="WDB30" s="1"/>
      <c r="WDC30" s="1"/>
      <c r="WDD30" s="1"/>
      <c r="WDE30" s="1"/>
      <c r="WDF30" s="1"/>
      <c r="WDG30" s="1"/>
      <c r="WDH30" s="1"/>
      <c r="WDI30" s="1"/>
      <c r="WDJ30" s="1"/>
      <c r="WDK30" s="1"/>
      <c r="WDL30" s="1"/>
      <c r="WDM30" s="1"/>
      <c r="WDN30" s="1"/>
      <c r="WDO30" s="1"/>
      <c r="WDP30" s="1"/>
      <c r="WDQ30" s="1"/>
      <c r="WDR30" s="1"/>
      <c r="WDS30" s="1"/>
      <c r="WDT30" s="1"/>
      <c r="WDU30" s="1"/>
      <c r="WDV30" s="1"/>
      <c r="WDW30" s="1"/>
      <c r="WDX30" s="1"/>
      <c r="WDY30" s="1"/>
      <c r="WDZ30" s="1"/>
      <c r="WEA30" s="1"/>
      <c r="WEB30" s="1"/>
      <c r="WEC30" s="1"/>
      <c r="WED30" s="1"/>
      <c r="WEE30" s="1"/>
      <c r="WEF30" s="1"/>
      <c r="WEG30" s="1"/>
      <c r="WEH30" s="1"/>
      <c r="WEI30" s="1"/>
      <c r="WEJ30" s="1"/>
      <c r="WEK30" s="1"/>
      <c r="WEL30" s="1"/>
      <c r="WEM30" s="1"/>
      <c r="WEN30" s="1"/>
      <c r="WEO30" s="1"/>
      <c r="WEP30" s="1"/>
      <c r="WEQ30" s="1"/>
      <c r="WER30" s="1"/>
      <c r="WES30" s="1"/>
      <c r="WET30" s="1"/>
      <c r="WEU30" s="1"/>
      <c r="WEV30" s="1"/>
      <c r="WEW30" s="1"/>
      <c r="WEX30" s="1"/>
      <c r="WEY30" s="1"/>
      <c r="WEZ30" s="1"/>
      <c r="WFA30" s="1"/>
      <c r="WFB30" s="1"/>
      <c r="WFC30" s="1"/>
      <c r="WFD30" s="1"/>
      <c r="WFE30" s="1"/>
      <c r="WFF30" s="1"/>
      <c r="WFG30" s="1"/>
      <c r="WFH30" s="1"/>
      <c r="WFI30" s="1"/>
      <c r="WFJ30" s="1"/>
      <c r="WFK30" s="1"/>
      <c r="WFL30" s="1"/>
      <c r="WFM30" s="1"/>
      <c r="WFN30" s="1"/>
      <c r="WFO30" s="1"/>
      <c r="WFP30" s="1"/>
      <c r="WFQ30" s="1"/>
      <c r="WFR30" s="1"/>
      <c r="WFS30" s="1"/>
      <c r="WFT30" s="1"/>
      <c r="WFU30" s="1"/>
      <c r="WFV30" s="1"/>
      <c r="WFW30" s="1"/>
      <c r="WFX30" s="1"/>
      <c r="WFY30" s="1"/>
      <c r="WFZ30" s="1"/>
      <c r="WGA30" s="1"/>
      <c r="WGB30" s="1"/>
      <c r="WGC30" s="1"/>
      <c r="WGD30" s="1"/>
      <c r="WGE30" s="1"/>
      <c r="WGF30" s="1"/>
      <c r="WGG30" s="1"/>
      <c r="WGH30" s="1"/>
      <c r="WGI30" s="1"/>
      <c r="WGJ30" s="1"/>
      <c r="WGK30" s="1"/>
      <c r="WGL30" s="1"/>
      <c r="WGM30" s="1"/>
      <c r="WGN30" s="1"/>
      <c r="WGO30" s="1"/>
      <c r="WGP30" s="1"/>
      <c r="WGQ30" s="1"/>
      <c r="WGR30" s="1"/>
      <c r="WGS30" s="1"/>
      <c r="WGT30" s="1"/>
      <c r="WGU30" s="1"/>
      <c r="WGV30" s="1"/>
      <c r="WGW30" s="1"/>
      <c r="WGX30" s="1"/>
      <c r="WGY30" s="1"/>
      <c r="WGZ30" s="1"/>
      <c r="WHA30" s="1"/>
      <c r="WHB30" s="1"/>
      <c r="WHC30" s="1"/>
      <c r="WHD30" s="1"/>
      <c r="WHE30" s="1"/>
      <c r="WHF30" s="1"/>
      <c r="WHG30" s="1"/>
      <c r="WHH30" s="1"/>
      <c r="WHI30" s="1"/>
      <c r="WHJ30" s="1"/>
      <c r="WHK30" s="1"/>
      <c r="WHL30" s="1"/>
      <c r="WHM30" s="1"/>
      <c r="WHN30" s="1"/>
      <c r="WHO30" s="1"/>
      <c r="WHP30" s="1"/>
      <c r="WHQ30" s="1"/>
      <c r="WHR30" s="1"/>
      <c r="WHS30" s="1"/>
      <c r="WHT30" s="1"/>
      <c r="WHU30" s="1"/>
      <c r="WHV30" s="1"/>
      <c r="WHW30" s="1"/>
      <c r="WHX30" s="1"/>
      <c r="WHY30" s="1"/>
      <c r="WHZ30" s="1"/>
      <c r="WIA30" s="1"/>
      <c r="WIB30" s="1"/>
      <c r="WIC30" s="1"/>
      <c r="WID30" s="1"/>
      <c r="WIE30" s="1"/>
      <c r="WIF30" s="1"/>
      <c r="WIG30" s="1"/>
      <c r="WIH30" s="1"/>
      <c r="WII30" s="1"/>
      <c r="WIJ30" s="1"/>
      <c r="WIK30" s="1"/>
      <c r="WIL30" s="1"/>
      <c r="WIM30" s="1"/>
      <c r="WIN30" s="1"/>
      <c r="WIO30" s="1"/>
      <c r="WIP30" s="1"/>
      <c r="WIQ30" s="1"/>
      <c r="WIR30" s="1"/>
      <c r="WIS30" s="1"/>
      <c r="WIT30" s="1"/>
      <c r="WIU30" s="1"/>
      <c r="WIV30" s="1"/>
      <c r="WIW30" s="1"/>
      <c r="WIX30" s="1"/>
      <c r="WIY30" s="1"/>
      <c r="WIZ30" s="1"/>
      <c r="WJA30" s="1"/>
      <c r="WJB30" s="1"/>
      <c r="WJC30" s="1"/>
      <c r="WJD30" s="1"/>
      <c r="WJE30" s="1"/>
      <c r="WJF30" s="1"/>
      <c r="WJG30" s="1"/>
      <c r="WJH30" s="1"/>
      <c r="WJI30" s="1"/>
      <c r="WJJ30" s="1"/>
      <c r="WJK30" s="1"/>
      <c r="WJL30" s="1"/>
      <c r="WJM30" s="1"/>
      <c r="WJN30" s="1"/>
      <c r="WJO30" s="1"/>
      <c r="WJP30" s="1"/>
      <c r="WJQ30" s="1"/>
      <c r="WJR30" s="1"/>
      <c r="WJS30" s="1"/>
      <c r="WJT30" s="1"/>
      <c r="WJU30" s="1"/>
      <c r="WJV30" s="1"/>
      <c r="WJW30" s="1"/>
      <c r="WJX30" s="1"/>
      <c r="WJY30" s="1"/>
      <c r="WJZ30" s="1"/>
      <c r="WKA30" s="1"/>
      <c r="WKB30" s="1"/>
      <c r="WKC30" s="1"/>
      <c r="WKD30" s="1"/>
      <c r="WKE30" s="1"/>
      <c r="WKF30" s="1"/>
      <c r="WKG30" s="1"/>
      <c r="WKH30" s="1"/>
      <c r="WKI30" s="1"/>
      <c r="WKJ30" s="1"/>
      <c r="WKK30" s="1"/>
      <c r="WKL30" s="1"/>
      <c r="WKM30" s="1"/>
      <c r="WKN30" s="1"/>
      <c r="WKO30" s="1"/>
      <c r="WKP30" s="1"/>
      <c r="WKQ30" s="1"/>
      <c r="WKR30" s="1"/>
      <c r="WKS30" s="1"/>
      <c r="WKT30" s="1"/>
      <c r="WKU30" s="1"/>
      <c r="WKV30" s="1"/>
      <c r="WKW30" s="1"/>
      <c r="WKX30" s="1"/>
      <c r="WKY30" s="1"/>
      <c r="WKZ30" s="1"/>
      <c r="WLA30" s="1"/>
      <c r="WLB30" s="1"/>
      <c r="WLC30" s="1"/>
      <c r="WLD30" s="1"/>
      <c r="WLE30" s="1"/>
      <c r="WLF30" s="1"/>
      <c r="WLG30" s="1"/>
      <c r="WLH30" s="1"/>
      <c r="WLI30" s="1"/>
      <c r="WLJ30" s="1"/>
      <c r="WLK30" s="1"/>
      <c r="WLL30" s="1"/>
      <c r="WLM30" s="1"/>
      <c r="WLN30" s="1"/>
      <c r="WLO30" s="1"/>
      <c r="WLP30" s="1"/>
      <c r="WLQ30" s="1"/>
      <c r="WLR30" s="1"/>
      <c r="WLS30" s="1"/>
      <c r="WLT30" s="1"/>
      <c r="WLU30" s="1"/>
      <c r="WLV30" s="1"/>
      <c r="WLW30" s="1"/>
      <c r="WLX30" s="1"/>
      <c r="WLY30" s="1"/>
      <c r="WLZ30" s="1"/>
      <c r="WMA30" s="1"/>
      <c r="WMB30" s="1"/>
      <c r="WMC30" s="1"/>
      <c r="WMD30" s="1"/>
      <c r="WME30" s="1"/>
      <c r="WMF30" s="1"/>
      <c r="WMG30" s="1"/>
      <c r="WMH30" s="1"/>
      <c r="WMI30" s="1"/>
      <c r="WMJ30" s="1"/>
      <c r="WMK30" s="1"/>
      <c r="WML30" s="1"/>
      <c r="WMM30" s="1"/>
      <c r="WMN30" s="1"/>
      <c r="WMO30" s="1"/>
      <c r="WMP30" s="1"/>
      <c r="WMQ30" s="1"/>
      <c r="WMR30" s="1"/>
      <c r="WMS30" s="1"/>
      <c r="WMT30" s="1"/>
      <c r="WMU30" s="1"/>
      <c r="WMV30" s="1"/>
      <c r="WMW30" s="1"/>
      <c r="WMX30" s="1"/>
      <c r="WMY30" s="1"/>
      <c r="WMZ30" s="1"/>
      <c r="WNA30" s="1"/>
      <c r="WNB30" s="1"/>
      <c r="WNC30" s="1"/>
      <c r="WND30" s="1"/>
      <c r="WNE30" s="1"/>
      <c r="WNF30" s="1"/>
      <c r="WNG30" s="1"/>
      <c r="WNH30" s="1"/>
      <c r="WNI30" s="1"/>
      <c r="WNJ30" s="1"/>
      <c r="WNK30" s="1"/>
      <c r="WNL30" s="1"/>
      <c r="WNM30" s="1"/>
      <c r="WNN30" s="1"/>
      <c r="WNO30" s="1"/>
      <c r="WNP30" s="1"/>
      <c r="WNQ30" s="1"/>
      <c r="WNR30" s="1"/>
      <c r="WNS30" s="1"/>
      <c r="WNT30" s="1"/>
      <c r="WNU30" s="1"/>
      <c r="WNV30" s="1"/>
      <c r="WNW30" s="1"/>
      <c r="WNX30" s="1"/>
      <c r="WNY30" s="1"/>
      <c r="WNZ30" s="1"/>
      <c r="WOA30" s="1"/>
      <c r="WOB30" s="1"/>
      <c r="WOC30" s="1"/>
      <c r="WOD30" s="1"/>
      <c r="WOE30" s="1"/>
      <c r="WOF30" s="1"/>
      <c r="WOG30" s="1"/>
      <c r="WOH30" s="1"/>
      <c r="WOI30" s="1"/>
      <c r="WOJ30" s="1"/>
      <c r="WOK30" s="1"/>
      <c r="WOL30" s="1"/>
      <c r="WOM30" s="1"/>
      <c r="WON30" s="1"/>
      <c r="WOO30" s="1"/>
      <c r="WOP30" s="1"/>
      <c r="WOQ30" s="1"/>
      <c r="WOR30" s="1"/>
      <c r="WOS30" s="1"/>
      <c r="WOT30" s="1"/>
      <c r="WOU30" s="1"/>
      <c r="WOV30" s="1"/>
      <c r="WOW30" s="1"/>
      <c r="WOX30" s="1"/>
      <c r="WOY30" s="1"/>
      <c r="WOZ30" s="1"/>
      <c r="WPA30" s="1"/>
      <c r="WPB30" s="1"/>
      <c r="WPC30" s="1"/>
      <c r="WPD30" s="1"/>
      <c r="WPE30" s="1"/>
      <c r="WPF30" s="1"/>
      <c r="WPG30" s="1"/>
      <c r="WPH30" s="1"/>
      <c r="WPI30" s="1"/>
      <c r="WPJ30" s="1"/>
      <c r="WPK30" s="1"/>
      <c r="WPL30" s="1"/>
      <c r="WPM30" s="1"/>
      <c r="WPN30" s="1"/>
      <c r="WPO30" s="1"/>
      <c r="WPP30" s="1"/>
      <c r="WPQ30" s="1"/>
      <c r="WPR30" s="1"/>
      <c r="WPS30" s="1"/>
      <c r="WPT30" s="1"/>
      <c r="WPU30" s="1"/>
      <c r="WPV30" s="1"/>
      <c r="WPW30" s="1"/>
      <c r="WPX30" s="1"/>
      <c r="WPY30" s="1"/>
      <c r="WPZ30" s="1"/>
      <c r="WQA30" s="1"/>
      <c r="WQB30" s="1"/>
      <c r="WQC30" s="1"/>
      <c r="WQD30" s="1"/>
      <c r="WQE30" s="1"/>
      <c r="WQF30" s="1"/>
      <c r="WQG30" s="1"/>
      <c r="WQH30" s="1"/>
      <c r="WQI30" s="1"/>
      <c r="WQJ30" s="1"/>
      <c r="WQK30" s="1"/>
      <c r="WQL30" s="1"/>
      <c r="WQM30" s="1"/>
      <c r="WQN30" s="1"/>
      <c r="WQO30" s="1"/>
      <c r="WQP30" s="1"/>
      <c r="WQQ30" s="1"/>
      <c r="WQR30" s="1"/>
      <c r="WQS30" s="1"/>
      <c r="WQT30" s="1"/>
      <c r="WQU30" s="1"/>
      <c r="WQV30" s="1"/>
      <c r="WQW30" s="1"/>
      <c r="WQX30" s="1"/>
      <c r="WQY30" s="1"/>
      <c r="WQZ30" s="1"/>
      <c r="WRA30" s="1"/>
      <c r="WRB30" s="1"/>
      <c r="WRC30" s="1"/>
      <c r="WRD30" s="1"/>
      <c r="WRE30" s="1"/>
      <c r="WRF30" s="1"/>
      <c r="WRG30" s="1"/>
      <c r="WRH30" s="1"/>
      <c r="WRI30" s="1"/>
      <c r="WRJ30" s="1"/>
      <c r="WRK30" s="1"/>
      <c r="WRL30" s="1"/>
      <c r="WRM30" s="1"/>
      <c r="WRN30" s="1"/>
      <c r="WRO30" s="1"/>
      <c r="WRP30" s="1"/>
      <c r="WRQ30" s="1"/>
      <c r="WRR30" s="1"/>
      <c r="WRS30" s="1"/>
      <c r="WRT30" s="1"/>
      <c r="WRU30" s="1"/>
      <c r="WRV30" s="1"/>
      <c r="WRW30" s="1"/>
      <c r="WRX30" s="1"/>
      <c r="WRY30" s="1"/>
      <c r="WRZ30" s="1"/>
      <c r="WSA30" s="1"/>
      <c r="WSB30" s="1"/>
      <c r="WSC30" s="1"/>
      <c r="WSD30" s="1"/>
      <c r="WSE30" s="1"/>
      <c r="WSF30" s="1"/>
      <c r="WSG30" s="1"/>
      <c r="WSH30" s="1"/>
      <c r="WSI30" s="1"/>
      <c r="WSJ30" s="1"/>
      <c r="WSK30" s="1"/>
      <c r="WSL30" s="1"/>
      <c r="WSM30" s="1"/>
      <c r="WSN30" s="1"/>
      <c r="WSO30" s="1"/>
      <c r="WSP30" s="1"/>
      <c r="WSQ30" s="1"/>
      <c r="WSR30" s="1"/>
      <c r="WSS30" s="1"/>
      <c r="WST30" s="1"/>
      <c r="WSU30" s="1"/>
      <c r="WSV30" s="1"/>
      <c r="WSW30" s="1"/>
      <c r="WSX30" s="1"/>
      <c r="WSY30" s="1"/>
      <c r="WSZ30" s="1"/>
      <c r="WTA30" s="1"/>
      <c r="WTB30" s="1"/>
      <c r="WTC30" s="1"/>
      <c r="WTD30" s="1"/>
      <c r="WTE30" s="1"/>
      <c r="WTF30" s="1"/>
      <c r="WTG30" s="1"/>
      <c r="WTH30" s="1"/>
      <c r="WTI30" s="1"/>
      <c r="WTJ30" s="1"/>
      <c r="WTK30" s="1"/>
      <c r="WTL30" s="1"/>
      <c r="WTM30" s="1"/>
      <c r="WTN30" s="1"/>
      <c r="WTO30" s="1"/>
      <c r="WTP30" s="1"/>
      <c r="WTQ30" s="1"/>
      <c r="WTR30" s="1"/>
      <c r="WTS30" s="1"/>
      <c r="WTT30" s="1"/>
      <c r="WTU30" s="1"/>
      <c r="WTV30" s="1"/>
      <c r="WTW30" s="1"/>
      <c r="WTX30" s="1"/>
      <c r="WTY30" s="1"/>
      <c r="WTZ30" s="1"/>
      <c r="WUA30" s="1"/>
      <c r="WUB30" s="1"/>
      <c r="WUC30" s="1"/>
      <c r="WUD30" s="1"/>
      <c r="WUE30" s="1"/>
      <c r="WUF30" s="1"/>
      <c r="WUG30" s="1"/>
      <c r="WUH30" s="1"/>
      <c r="WUI30" s="1"/>
      <c r="WUJ30" s="1"/>
      <c r="WUK30" s="1"/>
      <c r="WUL30" s="1"/>
      <c r="WUM30" s="1"/>
      <c r="WUN30" s="1"/>
      <c r="WUO30" s="1"/>
      <c r="WUP30" s="1"/>
      <c r="WUQ30" s="1"/>
      <c r="WUR30" s="1"/>
      <c r="WUS30" s="1"/>
      <c r="WUT30" s="1"/>
      <c r="WUU30" s="1"/>
      <c r="WUV30" s="1"/>
      <c r="WUW30" s="1"/>
      <c r="WUX30" s="1"/>
      <c r="WUY30" s="1"/>
      <c r="WUZ30" s="1"/>
      <c r="WVA30" s="1"/>
      <c r="WVB30" s="1"/>
      <c r="WVC30" s="1"/>
      <c r="WVD30" s="1"/>
      <c r="WVE30" s="1"/>
      <c r="WVF30" s="1"/>
      <c r="WVG30" s="1"/>
      <c r="WVH30" s="1"/>
      <c r="WVI30" s="1"/>
      <c r="WVJ30" s="1"/>
      <c r="WVK30" s="1"/>
      <c r="WVL30" s="1"/>
      <c r="WVM30" s="1"/>
      <c r="WVN30" s="1"/>
      <c r="WVO30" s="1"/>
      <c r="WVP30" s="1"/>
      <c r="WVQ30" s="1"/>
      <c r="WVR30" s="1"/>
      <c r="WVS30" s="1"/>
      <c r="WVT30" s="1"/>
      <c r="WVU30" s="1"/>
      <c r="WVV30" s="1"/>
      <c r="WVW30" s="1"/>
      <c r="WVX30" s="1"/>
      <c r="WVY30" s="1"/>
      <c r="WVZ30" s="1"/>
      <c r="WWA30" s="1"/>
      <c r="WWB30" s="1"/>
      <c r="WWC30" s="1"/>
      <c r="WWD30" s="1"/>
      <c r="WWE30" s="1"/>
      <c r="WWF30" s="1"/>
      <c r="WWG30" s="1"/>
      <c r="WWH30" s="1"/>
      <c r="WWI30" s="1"/>
      <c r="WWJ30" s="1"/>
      <c r="WWK30" s="1"/>
      <c r="WWL30" s="1"/>
      <c r="WWM30" s="1"/>
      <c r="WWN30" s="1"/>
      <c r="WWO30" s="1"/>
      <c r="WWP30" s="1"/>
      <c r="WWQ30" s="1"/>
      <c r="WWR30" s="1"/>
      <c r="WWS30" s="1"/>
      <c r="WWT30" s="1"/>
      <c r="WWU30" s="1"/>
      <c r="WWV30" s="1"/>
      <c r="WWW30" s="1"/>
      <c r="WWX30" s="1"/>
      <c r="WWY30" s="1"/>
      <c r="WWZ30" s="1"/>
      <c r="WXA30" s="1"/>
      <c r="WXB30" s="1"/>
      <c r="WXC30" s="1"/>
      <c r="WXD30" s="1"/>
      <c r="WXE30" s="1"/>
      <c r="WXF30" s="1"/>
      <c r="WXG30" s="1"/>
      <c r="WXH30" s="1"/>
      <c r="WXI30" s="1"/>
      <c r="WXJ30" s="1"/>
      <c r="WXK30" s="1"/>
      <c r="WXL30" s="1"/>
      <c r="WXM30" s="1"/>
      <c r="WXN30" s="1"/>
      <c r="WXO30" s="1"/>
      <c r="WXP30" s="1"/>
      <c r="WXQ30" s="1"/>
      <c r="WXR30" s="1"/>
      <c r="WXS30" s="1"/>
      <c r="WXT30" s="1"/>
      <c r="WXU30" s="1"/>
      <c r="WXV30" s="1"/>
      <c r="WXW30" s="1"/>
      <c r="WXX30" s="1"/>
      <c r="WXY30" s="1"/>
      <c r="WXZ30" s="1"/>
      <c r="WYA30" s="1"/>
      <c r="WYB30" s="1"/>
      <c r="WYC30" s="1"/>
      <c r="WYD30" s="1"/>
      <c r="WYE30" s="1"/>
      <c r="WYF30" s="1"/>
      <c r="WYG30" s="1"/>
      <c r="WYH30" s="1"/>
      <c r="WYI30" s="1"/>
      <c r="WYJ30" s="1"/>
      <c r="WYK30" s="1"/>
      <c r="WYL30" s="1"/>
      <c r="WYM30" s="1"/>
      <c r="WYN30" s="1"/>
      <c r="WYO30" s="1"/>
      <c r="WYP30" s="1"/>
      <c r="WYQ30" s="1"/>
      <c r="WYR30" s="1"/>
      <c r="WYS30" s="1"/>
      <c r="WYT30" s="1"/>
      <c r="WYU30" s="1"/>
      <c r="WYV30" s="1"/>
      <c r="WYW30" s="1"/>
      <c r="WYX30" s="1"/>
      <c r="WYY30" s="1"/>
      <c r="WYZ30" s="1"/>
      <c r="WZA30" s="1"/>
      <c r="WZB30" s="1"/>
      <c r="WZC30" s="1"/>
      <c r="WZD30" s="1"/>
      <c r="WZE30" s="1"/>
      <c r="WZF30" s="1"/>
      <c r="WZG30" s="1"/>
      <c r="WZH30" s="1"/>
      <c r="WZI30" s="1"/>
      <c r="WZJ30" s="1"/>
      <c r="WZK30" s="1"/>
      <c r="WZL30" s="1"/>
      <c r="WZM30" s="1"/>
      <c r="WZN30" s="1"/>
      <c r="WZO30" s="1"/>
      <c r="WZP30" s="1"/>
      <c r="WZQ30" s="1"/>
      <c r="WZR30" s="1"/>
      <c r="WZS30" s="1"/>
      <c r="WZT30" s="1"/>
      <c r="WZU30" s="1"/>
      <c r="WZV30" s="1"/>
      <c r="WZW30" s="1"/>
      <c r="WZX30" s="1"/>
      <c r="WZY30" s="1"/>
      <c r="WZZ30" s="1"/>
      <c r="XAA30" s="1"/>
      <c r="XAB30" s="1"/>
      <c r="XAC30" s="1"/>
      <c r="XAD30" s="1"/>
      <c r="XAE30" s="1"/>
      <c r="XAF30" s="1"/>
      <c r="XAG30" s="1"/>
      <c r="XAH30" s="1"/>
      <c r="XAI30" s="1"/>
      <c r="XAJ30" s="1"/>
      <c r="XAK30" s="1"/>
      <c r="XAL30" s="1"/>
      <c r="XAM30" s="1"/>
      <c r="XAN30" s="1"/>
      <c r="XAO30" s="1"/>
      <c r="XAP30" s="1"/>
      <c r="XAQ30" s="1"/>
      <c r="XAR30" s="1"/>
      <c r="XAS30" s="1"/>
      <c r="XAT30" s="1"/>
      <c r="XAU30" s="1"/>
      <c r="XAV30" s="1"/>
      <c r="XAW30" s="1"/>
      <c r="XAX30" s="1"/>
      <c r="XAY30" s="1"/>
      <c r="XAZ30" s="1"/>
      <c r="XBA30" s="1"/>
      <c r="XBB30" s="1"/>
      <c r="XBC30" s="1"/>
      <c r="XBD30" s="1"/>
      <c r="XBE30" s="1"/>
      <c r="XBF30" s="1"/>
      <c r="XBG30" s="1"/>
      <c r="XBH30" s="1"/>
      <c r="XBI30" s="1"/>
      <c r="XBJ30" s="1"/>
      <c r="XBK30" s="1"/>
      <c r="XBL30" s="1"/>
      <c r="XBM30" s="1"/>
      <c r="XBN30" s="1"/>
      <c r="XBO30" s="1"/>
      <c r="XBP30" s="1"/>
      <c r="XBQ30" s="1"/>
      <c r="XBR30" s="1"/>
      <c r="XBS30" s="1"/>
      <c r="XBT30" s="1"/>
      <c r="XBU30" s="1"/>
      <c r="XBV30" s="1"/>
      <c r="XBW30" s="1"/>
      <c r="XBX30" s="1"/>
      <c r="XBY30" s="1"/>
      <c r="XBZ30" s="1"/>
      <c r="XCA30" s="1"/>
      <c r="XCB30" s="1"/>
      <c r="XCC30" s="1"/>
      <c r="XCD30" s="1"/>
      <c r="XCE30" s="1"/>
      <c r="XCF30" s="1"/>
      <c r="XCG30" s="1"/>
      <c r="XCH30" s="1"/>
      <c r="XCI30" s="1"/>
      <c r="XCJ30" s="1"/>
      <c r="XCK30" s="1"/>
      <c r="XCL30" s="1"/>
      <c r="XCM30" s="1"/>
      <c r="XCN30" s="1"/>
      <c r="XCO30" s="1"/>
      <c r="XCP30" s="1"/>
      <c r="XCQ30" s="1"/>
      <c r="XCR30" s="1"/>
      <c r="XCS30" s="1"/>
      <c r="XCT30" s="1"/>
      <c r="XCU30" s="1"/>
      <c r="XCV30" s="1"/>
      <c r="XCW30" s="1"/>
      <c r="XCX30" s="1"/>
      <c r="XCY30" s="1"/>
      <c r="XCZ30" s="1"/>
      <c r="XDA30" s="1"/>
      <c r="XDB30" s="1"/>
      <c r="XDC30" s="1"/>
      <c r="XDD30" s="1"/>
      <c r="XDE30" s="1"/>
      <c r="XDF30" s="1"/>
      <c r="XDG30" s="1"/>
      <c r="XDH30" s="1"/>
      <c r="XDI30" s="1"/>
      <c r="XDJ30" s="1"/>
      <c r="XDK30" s="1"/>
      <c r="XDL30" s="1"/>
      <c r="XDM30" s="1"/>
      <c r="XDN30" s="1"/>
      <c r="XDO30" s="1"/>
      <c r="XDP30" s="1"/>
      <c r="XDQ30" s="1"/>
      <c r="XDR30" s="1"/>
      <c r="XDS30" s="1"/>
      <c r="XDT30" s="1"/>
      <c r="XDU30" s="1"/>
      <c r="XDV30" s="1"/>
      <c r="XDW30" s="1"/>
      <c r="XDX30" s="1"/>
      <c r="XDY30" s="1"/>
      <c r="XDZ30" s="1"/>
      <c r="XEA30" s="1"/>
      <c r="XEB30" s="1"/>
      <c r="XEC30" s="1"/>
      <c r="XED30" s="1"/>
      <c r="XEE30" s="1"/>
      <c r="XEF30" s="1"/>
      <c r="XEG30" s="1"/>
      <c r="XEH30" s="1"/>
      <c r="XEI30" s="1"/>
      <c r="XEJ30" s="1"/>
      <c r="XEK30" s="1"/>
      <c r="XEL30" s="1"/>
      <c r="XEM30" s="1"/>
      <c r="XEN30" s="1"/>
      <c r="XEO30" s="1"/>
      <c r="XEP30" s="1"/>
      <c r="XEQ30" s="1"/>
      <c r="XER30" s="1"/>
      <c r="XES30" s="1"/>
      <c r="XET30" s="1"/>
      <c r="XEU30" s="1"/>
      <c r="XEV30" s="1"/>
      <c r="XEW30" s="1"/>
      <c r="XEX30" s="1"/>
      <c r="XEY30" s="1"/>
      <c r="XEZ30" s="1"/>
      <c r="XFA30" s="1"/>
      <c r="XFB30" s="1"/>
      <c r="XFC30" s="1"/>
    </row>
    <row r="31" spans="1:16383" customFormat="1">
      <c r="A31" t="s">
        <v>38</v>
      </c>
      <c r="B31" t="s">
        <v>40</v>
      </c>
      <c r="C31" t="s">
        <v>26</v>
      </c>
      <c r="D31" s="4" t="s">
        <v>41</v>
      </c>
      <c r="E31" s="7" t="s">
        <v>42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>
        <v>12.65625</v>
      </c>
      <c r="AE31" s="9">
        <v>12.65625</v>
      </c>
      <c r="AF31" s="9">
        <v>12.65625</v>
      </c>
      <c r="AG31" s="9">
        <v>12.65625</v>
      </c>
      <c r="AH31" s="9">
        <v>12.65625</v>
      </c>
      <c r="AI31" s="9">
        <v>12.65625</v>
      </c>
      <c r="AJ31" s="9">
        <v>12.65625</v>
      </c>
      <c r="AK31" s="9">
        <v>12.65625</v>
      </c>
      <c r="AL31" s="9">
        <v>12.65625</v>
      </c>
      <c r="AM31" s="9">
        <v>12.65625</v>
      </c>
      <c r="AN31" s="9">
        <v>12.65625</v>
      </c>
      <c r="AO31" s="9">
        <v>12.65625</v>
      </c>
      <c r="AP31" s="9">
        <v>12.5</v>
      </c>
      <c r="AQ31" s="9">
        <v>12.5</v>
      </c>
      <c r="AR31" s="9">
        <v>12.5</v>
      </c>
      <c r="AS31" s="9">
        <v>12.5</v>
      </c>
      <c r="AT31" s="9">
        <v>12.5</v>
      </c>
      <c r="AU31" s="9">
        <v>12.5</v>
      </c>
      <c r="AV31" s="9">
        <v>12.5</v>
      </c>
      <c r="AW31" s="9">
        <v>12.5</v>
      </c>
      <c r="AX31" s="9">
        <v>12.5</v>
      </c>
      <c r="AY31" s="9">
        <v>12.5</v>
      </c>
      <c r="AZ31" s="9">
        <v>12.5</v>
      </c>
      <c r="BA31" s="9">
        <v>12.5</v>
      </c>
    </row>
    <row r="32" spans="1:16383" customFormat="1">
      <c r="A32" t="s">
        <v>43</v>
      </c>
      <c r="B32" t="s">
        <v>40</v>
      </c>
      <c r="C32" t="s">
        <v>33</v>
      </c>
      <c r="D32" s="4" t="s">
        <v>41</v>
      </c>
      <c r="E32" s="7" t="s">
        <v>42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>
        <v>13.125</v>
      </c>
      <c r="AQ32" s="9">
        <v>13.125</v>
      </c>
      <c r="AR32" s="9">
        <v>13.125</v>
      </c>
      <c r="AS32" s="9">
        <v>13.125</v>
      </c>
      <c r="AT32" s="9">
        <v>13.125</v>
      </c>
      <c r="AU32" s="9">
        <v>13.125</v>
      </c>
      <c r="AV32" s="9">
        <v>13.125</v>
      </c>
      <c r="AW32" s="9">
        <v>13.125</v>
      </c>
      <c r="AX32" s="9">
        <v>13.125</v>
      </c>
      <c r="AY32" s="9">
        <v>13.125</v>
      </c>
      <c r="AZ32" s="9">
        <v>13.125</v>
      </c>
      <c r="BA32" s="9">
        <v>13.125</v>
      </c>
    </row>
    <row r="33" spans="1:53" customFormat="1">
      <c r="A33" t="s">
        <v>44</v>
      </c>
      <c r="B33" t="s">
        <v>40</v>
      </c>
      <c r="C33" t="s">
        <v>26</v>
      </c>
      <c r="D33" s="4" t="s">
        <v>45</v>
      </c>
      <c r="E33" s="7" t="s">
        <v>46</v>
      </c>
      <c r="R33" s="339">
        <v>15.1</v>
      </c>
      <c r="S33" s="339">
        <v>15.1</v>
      </c>
      <c r="T33" s="339">
        <v>15.1</v>
      </c>
      <c r="U33" s="339">
        <v>15.1</v>
      </c>
      <c r="V33" s="339">
        <v>15.1</v>
      </c>
      <c r="W33" s="339">
        <v>15.1</v>
      </c>
      <c r="X33" s="339">
        <v>15.1</v>
      </c>
      <c r="Y33" s="339">
        <v>15.1</v>
      </c>
      <c r="Z33" s="339">
        <v>15.1</v>
      </c>
      <c r="AA33" s="339">
        <v>15.1</v>
      </c>
      <c r="AB33" s="339">
        <v>15.1</v>
      </c>
      <c r="AC33" s="339">
        <v>15.1</v>
      </c>
      <c r="AD33" s="10">
        <v>15</v>
      </c>
      <c r="AE33" s="10">
        <v>15</v>
      </c>
      <c r="AF33" s="10">
        <v>15</v>
      </c>
      <c r="AG33" s="10">
        <v>15</v>
      </c>
      <c r="AH33" s="10">
        <v>15</v>
      </c>
      <c r="AI33" s="10">
        <v>15</v>
      </c>
      <c r="AJ33" s="10">
        <v>15</v>
      </c>
      <c r="AK33" s="10">
        <v>15</v>
      </c>
      <c r="AL33" s="10">
        <v>15</v>
      </c>
      <c r="AM33" s="10">
        <v>15</v>
      </c>
      <c r="AN33" s="10">
        <v>15</v>
      </c>
      <c r="AO33" s="10">
        <v>15</v>
      </c>
      <c r="AP33" s="10">
        <v>15</v>
      </c>
      <c r="AQ33" s="10">
        <v>15</v>
      </c>
      <c r="AR33" s="10">
        <v>15</v>
      </c>
      <c r="AS33" s="10">
        <v>15</v>
      </c>
      <c r="AT33" s="10">
        <v>15</v>
      </c>
      <c r="AU33" s="10">
        <v>15</v>
      </c>
      <c r="AV33" s="10">
        <v>15</v>
      </c>
      <c r="AW33" s="10">
        <v>15</v>
      </c>
      <c r="AX33" s="10">
        <v>15</v>
      </c>
      <c r="AY33" s="10">
        <v>15</v>
      </c>
      <c r="AZ33" s="10">
        <v>15</v>
      </c>
      <c r="BA33" s="10">
        <v>15</v>
      </c>
    </row>
    <row r="34" spans="1:53" customFormat="1">
      <c r="A34" t="s">
        <v>44</v>
      </c>
      <c r="B34" t="s">
        <v>40</v>
      </c>
      <c r="C34" t="s">
        <v>33</v>
      </c>
      <c r="D34" s="4" t="s">
        <v>45</v>
      </c>
      <c r="E34" s="7" t="s">
        <v>46</v>
      </c>
      <c r="R34" s="344"/>
      <c r="S34" s="344"/>
      <c r="T34" s="344"/>
      <c r="U34" s="344"/>
      <c r="V34" s="344"/>
      <c r="W34" s="344"/>
      <c r="X34" s="344"/>
      <c r="Y34" s="344"/>
      <c r="Z34" s="344"/>
      <c r="AA34" s="344"/>
      <c r="AB34" s="344"/>
      <c r="AC34" s="344"/>
      <c r="AD34" s="340">
        <v>15</v>
      </c>
      <c r="AE34" s="340">
        <v>15</v>
      </c>
      <c r="AF34" s="340">
        <v>15</v>
      </c>
      <c r="AG34" s="340">
        <v>15</v>
      </c>
      <c r="AH34" s="340">
        <v>15</v>
      </c>
      <c r="AI34" s="340">
        <v>15</v>
      </c>
      <c r="AJ34" s="340">
        <v>15</v>
      </c>
      <c r="AK34" s="340">
        <v>15</v>
      </c>
      <c r="AL34" s="340">
        <v>15</v>
      </c>
      <c r="AM34" s="340">
        <v>15</v>
      </c>
      <c r="AN34" s="340">
        <v>15</v>
      </c>
      <c r="AO34" s="340">
        <v>15</v>
      </c>
      <c r="AP34" s="340">
        <v>15</v>
      </c>
      <c r="AQ34" s="340">
        <v>15</v>
      </c>
      <c r="AR34" s="340">
        <v>15</v>
      </c>
      <c r="AS34" s="340">
        <v>15</v>
      </c>
      <c r="AT34" s="340">
        <v>15</v>
      </c>
      <c r="AU34" s="340">
        <v>15</v>
      </c>
      <c r="AV34" s="340">
        <v>15</v>
      </c>
      <c r="AW34" s="340">
        <v>15</v>
      </c>
      <c r="AX34" s="340">
        <v>15</v>
      </c>
      <c r="AY34" s="340">
        <v>15</v>
      </c>
      <c r="AZ34" s="340">
        <v>15</v>
      </c>
      <c r="BA34" s="340">
        <v>15</v>
      </c>
    </row>
    <row r="35" spans="1:53" customFormat="1"/>
    <row r="36" spans="1:53" customFormat="1">
      <c r="A36" s="8" t="s">
        <v>49</v>
      </c>
      <c r="B36" s="8"/>
      <c r="C36" s="8"/>
    </row>
    <row r="37" spans="1:53" customFormat="1">
      <c r="A37" s="3" t="s">
        <v>15</v>
      </c>
      <c r="B37" s="3"/>
      <c r="C37" s="3"/>
      <c r="D37" s="1"/>
      <c r="E37" s="1"/>
    </row>
    <row r="38" spans="1:53" customFormat="1">
      <c r="A38" s="1" t="s">
        <v>20</v>
      </c>
      <c r="B38" s="1"/>
      <c r="C38" s="1"/>
      <c r="D38" s="1" t="s">
        <v>23</v>
      </c>
      <c r="E38" s="1" t="s">
        <v>24</v>
      </c>
      <c r="F38" s="2">
        <v>43101</v>
      </c>
      <c r="G38" s="2">
        <v>43132</v>
      </c>
      <c r="H38" s="2">
        <v>43160</v>
      </c>
      <c r="I38" s="2">
        <v>43191</v>
      </c>
      <c r="J38" s="2">
        <v>43221</v>
      </c>
      <c r="K38" s="2">
        <v>43252</v>
      </c>
      <c r="L38" s="2">
        <v>43282</v>
      </c>
      <c r="M38" s="2">
        <v>43313</v>
      </c>
      <c r="N38" s="2">
        <v>43344</v>
      </c>
      <c r="O38" s="2">
        <v>43374</v>
      </c>
      <c r="P38" s="2">
        <v>43405</v>
      </c>
      <c r="Q38" s="2">
        <v>43435</v>
      </c>
      <c r="R38" s="2">
        <v>43466</v>
      </c>
      <c r="S38" s="2">
        <v>43497</v>
      </c>
      <c r="T38" s="2">
        <v>43525</v>
      </c>
      <c r="U38" s="2">
        <v>43556</v>
      </c>
      <c r="V38" s="2">
        <v>43586</v>
      </c>
      <c r="W38" s="2">
        <v>43617</v>
      </c>
      <c r="X38" s="2">
        <v>43647</v>
      </c>
      <c r="Y38" s="2">
        <v>43678</v>
      </c>
      <c r="Z38" s="2">
        <v>43709</v>
      </c>
      <c r="AA38" s="2">
        <v>43739</v>
      </c>
      <c r="AB38" s="2">
        <v>43770</v>
      </c>
      <c r="AC38" s="2">
        <v>43800</v>
      </c>
      <c r="AD38" s="2">
        <v>43831</v>
      </c>
      <c r="AE38" s="2">
        <v>43862</v>
      </c>
      <c r="AF38" s="2">
        <v>43891</v>
      </c>
      <c r="AG38" s="2">
        <v>43922</v>
      </c>
      <c r="AH38" s="2">
        <v>43952</v>
      </c>
      <c r="AI38" s="2">
        <v>43983</v>
      </c>
      <c r="AJ38" s="2">
        <v>44013</v>
      </c>
      <c r="AK38" s="2">
        <v>44044</v>
      </c>
      <c r="AL38" s="2">
        <v>44075</v>
      </c>
      <c r="AM38" s="2">
        <v>44105</v>
      </c>
      <c r="AN38" s="2">
        <v>44136</v>
      </c>
      <c r="AO38" s="2">
        <v>44166</v>
      </c>
      <c r="AP38" s="2">
        <v>44197</v>
      </c>
      <c r="AQ38" s="2">
        <v>44228</v>
      </c>
      <c r="AR38" s="2">
        <v>44256</v>
      </c>
      <c r="AS38" s="2">
        <v>44287</v>
      </c>
      <c r="AT38" s="2">
        <v>44317</v>
      </c>
      <c r="AU38" s="2">
        <v>44348</v>
      </c>
      <c r="AV38" s="2">
        <v>44378</v>
      </c>
      <c r="AW38" s="2">
        <v>44409</v>
      </c>
      <c r="AX38" s="2">
        <v>44440</v>
      </c>
      <c r="AY38" s="2">
        <v>44470</v>
      </c>
      <c r="AZ38" s="2">
        <v>44501</v>
      </c>
      <c r="BA38" s="2">
        <v>44531</v>
      </c>
    </row>
    <row r="39" spans="1:53" customFormat="1">
      <c r="A39" t="s">
        <v>25</v>
      </c>
      <c r="B39" t="s">
        <v>15</v>
      </c>
      <c r="C39" t="s">
        <v>26</v>
      </c>
      <c r="D39" s="4" t="s">
        <v>27</v>
      </c>
      <c r="E39" s="4" t="s">
        <v>28</v>
      </c>
      <c r="F39" s="11">
        <v>6.3843974999999995</v>
      </c>
      <c r="G39" s="11">
        <v>4.1067</v>
      </c>
      <c r="H39" s="11">
        <v>1.8251999999999997</v>
      </c>
      <c r="I39" s="11">
        <v>3.6503999999999994</v>
      </c>
      <c r="J39" s="11">
        <v>0.30419999999999997</v>
      </c>
      <c r="K39" s="11">
        <v>1.9772999999999998</v>
      </c>
      <c r="L39" s="11">
        <v>2.1750299999999996</v>
      </c>
      <c r="M39" s="11">
        <v>2.1217949999999997</v>
      </c>
      <c r="N39" s="11">
        <v>4.3086000000000002</v>
      </c>
      <c r="O39" s="11">
        <v>4.9254499999999997</v>
      </c>
      <c r="P39" s="11">
        <v>5.1071249999999999</v>
      </c>
      <c r="Q39" s="11">
        <v>5.1071249999999999</v>
      </c>
      <c r="R39" s="11">
        <v>8.1670833333333324</v>
      </c>
      <c r="S39" s="11">
        <v>8.1670833333333324</v>
      </c>
      <c r="T39" s="11">
        <v>8.1670833333333324</v>
      </c>
      <c r="U39" s="11">
        <v>8.1670833333333324</v>
      </c>
      <c r="V39" s="11">
        <v>8.1670833333333324</v>
      </c>
      <c r="W39" s="11">
        <v>8.1670833333333324</v>
      </c>
      <c r="X39" s="11">
        <v>8.1670833333333324</v>
      </c>
      <c r="Y39" s="11">
        <v>8.1670833333333324</v>
      </c>
      <c r="Z39" s="11">
        <v>8.1670833333333324</v>
      </c>
      <c r="AA39" s="11">
        <v>8.1670833333333324</v>
      </c>
      <c r="AB39" s="11">
        <v>8.1670833333333324</v>
      </c>
      <c r="AC39" s="11">
        <v>8.1670833333333324</v>
      </c>
      <c r="AD39" s="11">
        <v>8.1670833333333324</v>
      </c>
      <c r="AE39" s="11">
        <v>8.1670833333333324</v>
      </c>
      <c r="AF39" s="11">
        <v>8.1670833333333324</v>
      </c>
      <c r="AG39" s="11">
        <v>8.1670833333333324</v>
      </c>
      <c r="AH39" s="11">
        <v>8.1670833333333324</v>
      </c>
      <c r="AI39" s="11">
        <v>8.1670833333333324</v>
      </c>
      <c r="AJ39" s="11">
        <v>8.1670833333333324</v>
      </c>
      <c r="AK39" s="11">
        <v>8.1670833333333324</v>
      </c>
      <c r="AL39" s="11">
        <v>8.1670833333333324</v>
      </c>
      <c r="AM39" s="11">
        <v>8.1670833333333324</v>
      </c>
      <c r="AN39" s="11">
        <v>8.1670833333333324</v>
      </c>
      <c r="AO39" s="11">
        <v>8.1670833333333324</v>
      </c>
      <c r="AP39" s="11">
        <v>13.541666666666668</v>
      </c>
      <c r="AQ39" s="11">
        <v>13.541666666666668</v>
      </c>
      <c r="AR39" s="11">
        <v>13.541666666666668</v>
      </c>
      <c r="AS39" s="11">
        <v>13.541666666666668</v>
      </c>
      <c r="AT39" s="11">
        <v>13.541666666666668</v>
      </c>
      <c r="AU39" s="11">
        <v>13.541666666666668</v>
      </c>
      <c r="AV39" s="11">
        <v>13.541666666666668</v>
      </c>
      <c r="AW39" s="11">
        <v>13.541666666666668</v>
      </c>
      <c r="AX39" s="11">
        <v>13.541666666666668</v>
      </c>
      <c r="AY39" s="11">
        <v>13.541666666666668</v>
      </c>
      <c r="AZ39" s="11">
        <v>13.541666666666668</v>
      </c>
      <c r="BA39" s="11">
        <v>13.541666666666668</v>
      </c>
    </row>
    <row r="40" spans="1:53" customFormat="1">
      <c r="A40" t="s">
        <v>29</v>
      </c>
      <c r="B40" t="s">
        <v>15</v>
      </c>
      <c r="C40" t="s">
        <v>26</v>
      </c>
      <c r="D40" s="4" t="s">
        <v>30</v>
      </c>
      <c r="E40" s="4" t="s">
        <v>31</v>
      </c>
      <c r="F40" s="11">
        <v>17.457273000000001</v>
      </c>
      <c r="G40" s="11">
        <v>9.4424400000000013</v>
      </c>
      <c r="H40" s="11">
        <v>13.112626499999999</v>
      </c>
      <c r="I40" s="11">
        <v>15.737399999999999</v>
      </c>
      <c r="J40" s="11">
        <v>12.589919999999999</v>
      </c>
      <c r="K40" s="11">
        <v>10.566540000000002</v>
      </c>
      <c r="L40" s="11">
        <v>4.8561120000000004</v>
      </c>
      <c r="M40" s="11">
        <v>14.472787500000001</v>
      </c>
      <c r="N40" s="11">
        <v>13.938840000000001</v>
      </c>
      <c r="O40" s="11">
        <v>10.341719999999999</v>
      </c>
      <c r="P40" s="11">
        <v>9.5423600000000004</v>
      </c>
      <c r="Q40" s="11">
        <v>15.38768</v>
      </c>
      <c r="R40" s="11">
        <v>19.104166666666668</v>
      </c>
      <c r="S40" s="11">
        <v>19.104166666666668</v>
      </c>
      <c r="T40" s="11">
        <v>19.104166666666668</v>
      </c>
      <c r="U40" s="11">
        <v>19.104166666666668</v>
      </c>
      <c r="V40" s="11">
        <v>19.104166666666668</v>
      </c>
      <c r="W40" s="11">
        <v>19.104166666666668</v>
      </c>
      <c r="X40" s="11">
        <v>19.5</v>
      </c>
      <c r="Y40" s="11">
        <v>19.5</v>
      </c>
      <c r="Z40" s="11">
        <v>19.5</v>
      </c>
      <c r="AA40" s="11">
        <v>19.5</v>
      </c>
      <c r="AB40" s="11">
        <v>19.5</v>
      </c>
      <c r="AC40" s="11">
        <v>19.5</v>
      </c>
      <c r="AD40" s="11">
        <v>15.719583333333334</v>
      </c>
      <c r="AE40" s="11">
        <v>15.933333333333334</v>
      </c>
      <c r="AF40" s="11">
        <v>15.933333333333334</v>
      </c>
      <c r="AG40" s="11">
        <v>15.933333333333334</v>
      </c>
      <c r="AH40" s="11">
        <v>15.933333333333334</v>
      </c>
      <c r="AI40" s="11">
        <v>15.933333333333334</v>
      </c>
      <c r="AJ40" s="11">
        <v>15.933333333333334</v>
      </c>
      <c r="AK40" s="11">
        <v>15.933333333333334</v>
      </c>
      <c r="AL40" s="11">
        <v>15.933333333333334</v>
      </c>
      <c r="AM40" s="11">
        <v>15.933333333333334</v>
      </c>
      <c r="AN40" s="11">
        <v>15.933333333333334</v>
      </c>
      <c r="AO40" s="11">
        <v>15.933333333333334</v>
      </c>
      <c r="AP40" s="11">
        <v>24.5</v>
      </c>
      <c r="AQ40" s="11">
        <v>24.5</v>
      </c>
      <c r="AR40" s="11">
        <v>24.5</v>
      </c>
      <c r="AS40" s="11">
        <v>24.5</v>
      </c>
      <c r="AT40" s="11">
        <v>24.5</v>
      </c>
      <c r="AU40" s="11">
        <v>24.5</v>
      </c>
      <c r="AV40" s="11">
        <v>24.5</v>
      </c>
      <c r="AW40" s="11">
        <v>24.5</v>
      </c>
      <c r="AX40" s="11">
        <v>24.5</v>
      </c>
      <c r="AY40" s="11">
        <v>24.5</v>
      </c>
      <c r="AZ40" s="11">
        <v>24.5</v>
      </c>
      <c r="BA40" s="11">
        <v>24.5</v>
      </c>
    </row>
    <row r="41" spans="1:53" customFormat="1">
      <c r="A41" t="s">
        <v>32</v>
      </c>
      <c r="B41" t="s">
        <v>15</v>
      </c>
      <c r="C41" t="s">
        <v>33</v>
      </c>
      <c r="D41" s="4" t="s">
        <v>30</v>
      </c>
      <c r="E41" s="4" t="s">
        <v>31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5.625</v>
      </c>
      <c r="AE41" s="11">
        <v>5.625</v>
      </c>
      <c r="AF41" s="11">
        <v>5.625</v>
      </c>
      <c r="AG41" s="11">
        <v>5.625</v>
      </c>
      <c r="AH41" s="11">
        <v>5.625</v>
      </c>
      <c r="AI41" s="11">
        <v>5.625</v>
      </c>
      <c r="AJ41" s="11">
        <v>5.625</v>
      </c>
      <c r="AK41" s="11">
        <v>5.625</v>
      </c>
      <c r="AL41" s="11">
        <v>5.625</v>
      </c>
      <c r="AM41" s="11">
        <v>5.625</v>
      </c>
      <c r="AN41" s="11">
        <v>5.625</v>
      </c>
      <c r="AO41" s="11">
        <v>5.625</v>
      </c>
      <c r="AP41" s="11">
        <v>2.916666666666667</v>
      </c>
      <c r="AQ41" s="11">
        <v>2.916666666666667</v>
      </c>
      <c r="AR41" s="11">
        <v>2.916666666666667</v>
      </c>
      <c r="AS41" s="11">
        <v>2.916666666666667</v>
      </c>
      <c r="AT41" s="11">
        <v>2.916666666666667</v>
      </c>
      <c r="AU41" s="11">
        <v>2.916666666666667</v>
      </c>
      <c r="AV41" s="11">
        <v>2.916666666666667</v>
      </c>
      <c r="AW41" s="11">
        <v>2.916666666666667</v>
      </c>
      <c r="AX41" s="11">
        <v>2.916666666666667</v>
      </c>
      <c r="AY41" s="11">
        <v>2.916666666666667</v>
      </c>
      <c r="AZ41" s="11">
        <v>2.916666666666667</v>
      </c>
      <c r="BA41" s="11">
        <v>2.916666666666667</v>
      </c>
    </row>
    <row r="42" spans="1:53" customFormat="1">
      <c r="A42" s="336" t="s">
        <v>34</v>
      </c>
      <c r="B42" t="s">
        <v>15</v>
      </c>
      <c r="C42" t="s">
        <v>26</v>
      </c>
      <c r="D42" s="4" t="s">
        <v>35</v>
      </c>
      <c r="E42" s="4" t="s">
        <v>36</v>
      </c>
      <c r="F42" s="11">
        <v>3.43512</v>
      </c>
      <c r="G42" s="11">
        <v>1.0569600000000001</v>
      </c>
      <c r="H42" s="11">
        <v>1.0569600000000001</v>
      </c>
      <c r="I42" s="11">
        <v>1.0569600000000001</v>
      </c>
      <c r="J42" s="11">
        <v>0</v>
      </c>
      <c r="K42" s="11">
        <v>0</v>
      </c>
      <c r="L42" s="11">
        <v>0.26424000000000003</v>
      </c>
      <c r="M42" s="11">
        <v>3.1708799999999999</v>
      </c>
      <c r="N42" s="11">
        <v>4.6665000000000001</v>
      </c>
      <c r="O42" s="11">
        <v>5.7645</v>
      </c>
      <c r="P42" s="11">
        <v>3.294</v>
      </c>
      <c r="Q42" s="11">
        <v>2.7450000000000001</v>
      </c>
      <c r="R42" s="11">
        <v>2.2305000000000001</v>
      </c>
      <c r="S42" s="11">
        <v>2.2305000000000001</v>
      </c>
      <c r="T42" s="11">
        <v>2.2305000000000001</v>
      </c>
      <c r="U42" s="11">
        <v>2.2305000000000001</v>
      </c>
      <c r="V42" s="11">
        <v>2.2305000000000001</v>
      </c>
      <c r="W42" s="11">
        <v>2.2305000000000001</v>
      </c>
      <c r="X42" s="11">
        <v>1.9155</v>
      </c>
      <c r="Y42" s="11">
        <v>1.9155</v>
      </c>
      <c r="Z42" s="11">
        <v>1.9155</v>
      </c>
      <c r="AA42" s="11">
        <v>1.9155</v>
      </c>
      <c r="AB42" s="11">
        <v>1.9155</v>
      </c>
      <c r="AC42" s="11">
        <v>1.9155</v>
      </c>
      <c r="AD42" s="11">
        <v>1.9155</v>
      </c>
      <c r="AE42" s="11">
        <v>1.9155</v>
      </c>
      <c r="AF42" s="11">
        <v>1.9155</v>
      </c>
      <c r="AG42" s="11">
        <v>1.9155</v>
      </c>
      <c r="AH42" s="11">
        <v>1.9155</v>
      </c>
      <c r="AI42" s="11">
        <v>1.9155</v>
      </c>
      <c r="AJ42" s="11">
        <v>1.9155</v>
      </c>
      <c r="AK42" s="11">
        <v>1.9155</v>
      </c>
      <c r="AL42" s="11">
        <v>1.9155</v>
      </c>
      <c r="AM42" s="11">
        <v>1.9155</v>
      </c>
      <c r="AN42" s="11">
        <v>1.9155</v>
      </c>
      <c r="AO42" s="11">
        <v>1.9155</v>
      </c>
      <c r="AP42" s="11">
        <v>1.9155</v>
      </c>
      <c r="AQ42" s="11">
        <v>1.9155</v>
      </c>
      <c r="AR42" s="11">
        <v>1.9155</v>
      </c>
      <c r="AS42" s="11">
        <v>1.9155</v>
      </c>
      <c r="AT42" s="11">
        <v>1.9155</v>
      </c>
      <c r="AU42" s="11">
        <v>1.9155</v>
      </c>
      <c r="AV42" s="11">
        <v>1.9155</v>
      </c>
      <c r="AW42" s="11">
        <v>1.9155</v>
      </c>
      <c r="AX42" s="11">
        <v>1.9155</v>
      </c>
      <c r="AY42" s="11">
        <v>1.9155</v>
      </c>
      <c r="AZ42" s="11">
        <v>1.9155</v>
      </c>
      <c r="BA42" s="11">
        <v>1.9155</v>
      </c>
    </row>
    <row r="43" spans="1:53" customFormat="1">
      <c r="A43" s="336" t="s">
        <v>37</v>
      </c>
      <c r="B43" t="s">
        <v>15</v>
      </c>
      <c r="C43" t="s">
        <v>26</v>
      </c>
      <c r="D43" s="4" t="s">
        <v>35</v>
      </c>
      <c r="E43" s="4" t="s">
        <v>36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5.0832824999999993</v>
      </c>
      <c r="Q43" s="11">
        <v>5.0832824999999993</v>
      </c>
      <c r="R43" s="11">
        <v>4.9566170999999999</v>
      </c>
      <c r="S43" s="11">
        <v>4.9566170999999999</v>
      </c>
      <c r="T43" s="11">
        <v>4.9566170999999999</v>
      </c>
      <c r="U43" s="11">
        <v>4.9566170999999999</v>
      </c>
      <c r="V43" s="11">
        <v>4.9566170999999999</v>
      </c>
      <c r="W43" s="11">
        <v>4.9566170999999999</v>
      </c>
      <c r="X43" s="11">
        <v>4.2566240999999998</v>
      </c>
      <c r="Y43" s="11">
        <v>4.2566240999999998</v>
      </c>
      <c r="Z43" s="11">
        <v>4.2566240999999998</v>
      </c>
      <c r="AA43" s="11">
        <v>4.2566240999999998</v>
      </c>
      <c r="AB43" s="11">
        <v>4.2566240999999998</v>
      </c>
      <c r="AC43" s="11">
        <v>4.2566240999999998</v>
      </c>
      <c r="AD43" s="11">
        <v>4.2566240999999998</v>
      </c>
      <c r="AE43" s="11">
        <v>4.2566240999999998</v>
      </c>
      <c r="AF43" s="11">
        <v>4.2566240999999998</v>
      </c>
      <c r="AG43" s="11">
        <v>4.2566240999999998</v>
      </c>
      <c r="AH43" s="11">
        <v>4.2566240999999998</v>
      </c>
      <c r="AI43" s="11">
        <v>4.2566240999999998</v>
      </c>
      <c r="AJ43" s="11">
        <v>4.2566240999999998</v>
      </c>
      <c r="AK43" s="11">
        <v>4.2566240999999998</v>
      </c>
      <c r="AL43" s="11">
        <v>4.2566240999999998</v>
      </c>
      <c r="AM43" s="11">
        <v>4.2566240999999998</v>
      </c>
      <c r="AN43" s="11">
        <v>4.2566240999999998</v>
      </c>
      <c r="AO43" s="11">
        <v>4.2566240999999998</v>
      </c>
      <c r="AP43" s="11">
        <v>4.2566240999999998</v>
      </c>
      <c r="AQ43" s="11">
        <v>4.2566240999999998</v>
      </c>
      <c r="AR43" s="11">
        <v>4.2566240999999998</v>
      </c>
      <c r="AS43" s="11">
        <v>4.2566240999999998</v>
      </c>
      <c r="AT43" s="11">
        <v>4.2566240999999998</v>
      </c>
      <c r="AU43" s="11">
        <v>4.2566240999999998</v>
      </c>
      <c r="AV43" s="11">
        <v>4.2566240999999998</v>
      </c>
      <c r="AW43" s="11">
        <v>4.2566240999999998</v>
      </c>
      <c r="AX43" s="11">
        <v>4.2566240999999998</v>
      </c>
      <c r="AY43" s="11">
        <v>4.2566240999999998</v>
      </c>
      <c r="AZ43" s="11">
        <v>4.2566240999999998</v>
      </c>
      <c r="BA43" s="11">
        <v>4.2566240999999998</v>
      </c>
    </row>
    <row r="44" spans="1:53" customFormat="1">
      <c r="A44" s="336" t="s">
        <v>38</v>
      </c>
      <c r="B44" t="s">
        <v>15</v>
      </c>
      <c r="C44" t="s">
        <v>26</v>
      </c>
      <c r="D44" s="4" t="s">
        <v>39</v>
      </c>
      <c r="E44" s="4" t="s">
        <v>36</v>
      </c>
      <c r="F44" s="11">
        <v>0</v>
      </c>
      <c r="G44" s="11">
        <v>0.71784000000000003</v>
      </c>
      <c r="H44" s="11">
        <v>0.8973000000000001</v>
      </c>
      <c r="I44" s="11">
        <v>0.94216500000000003</v>
      </c>
      <c r="J44" s="11">
        <v>0</v>
      </c>
      <c r="K44" s="11">
        <v>0.35892000000000002</v>
      </c>
      <c r="L44" s="11">
        <v>0</v>
      </c>
      <c r="M44" s="11">
        <v>0.62811000000000006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</row>
    <row r="45" spans="1:53" customFormat="1">
      <c r="A45" s="335"/>
      <c r="B45" s="335"/>
      <c r="C45" s="335"/>
      <c r="D45" s="4"/>
      <c r="E45" s="4"/>
    </row>
    <row r="46" spans="1:53" customFormat="1">
      <c r="A46" s="337" t="s">
        <v>40</v>
      </c>
      <c r="B46" s="337"/>
      <c r="C46" s="337"/>
      <c r="E46" s="338"/>
    </row>
    <row r="47" spans="1:53" customFormat="1">
      <c r="A47" s="1" t="s">
        <v>20</v>
      </c>
      <c r="B47" s="1"/>
      <c r="C47" s="1"/>
      <c r="D47" s="1" t="s">
        <v>23</v>
      </c>
      <c r="E47" s="1" t="s">
        <v>24</v>
      </c>
      <c r="F47" s="158">
        <v>43101</v>
      </c>
      <c r="G47" s="158">
        <v>43132</v>
      </c>
      <c r="H47" s="158">
        <v>43160</v>
      </c>
      <c r="I47" s="158">
        <v>43191</v>
      </c>
      <c r="J47" s="158">
        <v>43221</v>
      </c>
      <c r="K47" s="158">
        <v>43252</v>
      </c>
      <c r="L47" s="158">
        <v>43282</v>
      </c>
      <c r="M47" s="158">
        <v>43313</v>
      </c>
      <c r="N47" s="158">
        <v>43344</v>
      </c>
      <c r="O47" s="158">
        <v>43374</v>
      </c>
      <c r="P47" s="158">
        <v>43405</v>
      </c>
      <c r="Q47" s="158">
        <v>43435</v>
      </c>
      <c r="R47" s="158">
        <v>43466</v>
      </c>
      <c r="S47" s="158">
        <v>43497</v>
      </c>
      <c r="T47" s="158">
        <v>43525</v>
      </c>
      <c r="U47" s="158">
        <v>43556</v>
      </c>
      <c r="V47" s="158">
        <v>43586</v>
      </c>
      <c r="W47" s="158">
        <v>43617</v>
      </c>
      <c r="X47" s="158">
        <v>43647</v>
      </c>
      <c r="Y47" s="158">
        <v>43678</v>
      </c>
      <c r="Z47" s="158">
        <v>43709</v>
      </c>
      <c r="AA47" s="158">
        <v>43739</v>
      </c>
      <c r="AB47" s="158">
        <v>43770</v>
      </c>
      <c r="AC47" s="158">
        <v>43800</v>
      </c>
      <c r="AD47" s="158">
        <v>43831</v>
      </c>
      <c r="AE47" s="158">
        <v>43862</v>
      </c>
      <c r="AF47" s="158">
        <v>43891</v>
      </c>
      <c r="AG47" s="158">
        <v>43922</v>
      </c>
      <c r="AH47" s="158">
        <v>43952</v>
      </c>
      <c r="AI47" s="158">
        <v>43983</v>
      </c>
      <c r="AJ47" s="158">
        <v>44013</v>
      </c>
      <c r="AK47" s="158">
        <v>44044</v>
      </c>
      <c r="AL47" s="158">
        <v>44075</v>
      </c>
      <c r="AM47" s="158">
        <v>44105</v>
      </c>
      <c r="AN47" s="158">
        <v>44136</v>
      </c>
      <c r="AO47" s="158">
        <v>44166</v>
      </c>
      <c r="AP47" s="2">
        <v>44197</v>
      </c>
      <c r="AQ47" s="2">
        <v>44228</v>
      </c>
      <c r="AR47" s="2">
        <v>44256</v>
      </c>
      <c r="AS47" s="2">
        <v>44287</v>
      </c>
      <c r="AT47" s="2">
        <v>44317</v>
      </c>
      <c r="AU47" s="2">
        <v>44348</v>
      </c>
      <c r="AV47" s="2">
        <v>44378</v>
      </c>
      <c r="AW47" s="2">
        <v>44409</v>
      </c>
      <c r="AX47" s="2">
        <v>44440</v>
      </c>
      <c r="AY47" s="2">
        <v>44470</v>
      </c>
      <c r="AZ47" s="2">
        <v>44501</v>
      </c>
      <c r="BA47" s="2">
        <v>44531</v>
      </c>
    </row>
    <row r="48" spans="1:53" customFormat="1">
      <c r="A48" t="s">
        <v>38</v>
      </c>
      <c r="B48" t="s">
        <v>40</v>
      </c>
      <c r="C48" t="s">
        <v>26</v>
      </c>
      <c r="D48" s="4" t="s">
        <v>41</v>
      </c>
      <c r="E48" s="7" t="s">
        <v>42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6.328125</v>
      </c>
      <c r="AE48" s="11">
        <v>6.328125</v>
      </c>
      <c r="AF48" s="11">
        <v>6.328125</v>
      </c>
      <c r="AG48" s="11">
        <v>6.328125</v>
      </c>
      <c r="AH48" s="11">
        <v>6.328125</v>
      </c>
      <c r="AI48" s="11">
        <v>6.328125</v>
      </c>
      <c r="AJ48" s="11">
        <v>6.328125</v>
      </c>
      <c r="AK48" s="11">
        <v>6.328125</v>
      </c>
      <c r="AL48" s="11">
        <v>6.328125</v>
      </c>
      <c r="AM48" s="11">
        <v>6.328125</v>
      </c>
      <c r="AN48" s="11">
        <v>6.328125</v>
      </c>
      <c r="AO48" s="11">
        <v>6.328125</v>
      </c>
      <c r="AP48" s="11">
        <v>5.7291666666666661</v>
      </c>
      <c r="AQ48" s="11">
        <v>5.7291666666666661</v>
      </c>
      <c r="AR48" s="11">
        <v>5.7291666666666661</v>
      </c>
      <c r="AS48" s="11">
        <v>5.7291666666666661</v>
      </c>
      <c r="AT48" s="11">
        <v>5.7291666666666661</v>
      </c>
      <c r="AU48" s="11">
        <v>5.7291666666666661</v>
      </c>
      <c r="AV48" s="11">
        <v>5.7291666666666661</v>
      </c>
      <c r="AW48" s="11">
        <v>5.7291666666666661</v>
      </c>
      <c r="AX48" s="11">
        <v>5.7291666666666661</v>
      </c>
      <c r="AY48" s="11">
        <v>5.7291666666666661</v>
      </c>
      <c r="AZ48" s="11">
        <v>5.7291666666666661</v>
      </c>
      <c r="BA48" s="11">
        <v>5.7291666666666661</v>
      </c>
    </row>
    <row r="49" spans="1:53" customFormat="1">
      <c r="A49" t="s">
        <v>43</v>
      </c>
      <c r="B49" t="s">
        <v>40</v>
      </c>
      <c r="C49" t="s">
        <v>33</v>
      </c>
      <c r="D49" s="4" t="s">
        <v>41</v>
      </c>
      <c r="E49" s="7" t="s">
        <v>42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2.734375</v>
      </c>
      <c r="AQ49" s="11">
        <v>2.734375</v>
      </c>
      <c r="AR49" s="11">
        <v>2.734375</v>
      </c>
      <c r="AS49" s="11">
        <v>2.734375</v>
      </c>
      <c r="AT49" s="11">
        <v>2.734375</v>
      </c>
      <c r="AU49" s="11">
        <v>2.734375</v>
      </c>
      <c r="AV49" s="11">
        <v>2.734375</v>
      </c>
      <c r="AW49" s="11">
        <v>2.734375</v>
      </c>
      <c r="AX49" s="11">
        <v>2.734375</v>
      </c>
      <c r="AY49" s="11">
        <v>2.734375</v>
      </c>
      <c r="AZ49" s="11">
        <v>2.734375</v>
      </c>
      <c r="BA49" s="11">
        <v>2.734375</v>
      </c>
    </row>
    <row r="50" spans="1:53" customFormat="1">
      <c r="A50" t="s">
        <v>44</v>
      </c>
      <c r="B50" t="s">
        <v>40</v>
      </c>
      <c r="C50" t="s">
        <v>26</v>
      </c>
      <c r="D50" s="4" t="s">
        <v>45</v>
      </c>
      <c r="E50" s="7" t="s">
        <v>46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3.7749999999999999</v>
      </c>
      <c r="S50" s="11">
        <v>3.7749999999999999</v>
      </c>
      <c r="T50" s="11">
        <v>3.7749999999999999</v>
      </c>
      <c r="U50" s="11">
        <v>3.7749999999999999</v>
      </c>
      <c r="V50" s="11">
        <v>3.7749999999999999</v>
      </c>
      <c r="W50" s="11">
        <v>3.7749999999999999</v>
      </c>
      <c r="X50" s="11">
        <v>3.7749999999999999</v>
      </c>
      <c r="Y50" s="11">
        <v>3.7749999999999999</v>
      </c>
      <c r="Z50" s="11">
        <v>3.7749999999999999</v>
      </c>
      <c r="AA50" s="11">
        <v>3.7749999999999999</v>
      </c>
      <c r="AB50" s="11">
        <v>3.7749999999999999</v>
      </c>
      <c r="AC50" s="11">
        <v>3.7749999999999999</v>
      </c>
      <c r="AD50" s="11">
        <v>4.75</v>
      </c>
      <c r="AE50" s="11">
        <v>4.75</v>
      </c>
      <c r="AF50" s="11">
        <v>4.75</v>
      </c>
      <c r="AG50" s="11">
        <v>4.75</v>
      </c>
      <c r="AH50" s="11">
        <v>4.75</v>
      </c>
      <c r="AI50" s="11">
        <v>4.75</v>
      </c>
      <c r="AJ50" s="11">
        <v>4.75</v>
      </c>
      <c r="AK50" s="11">
        <v>4.75</v>
      </c>
      <c r="AL50" s="11">
        <v>4.75</v>
      </c>
      <c r="AM50" s="11">
        <v>4.75</v>
      </c>
      <c r="AN50" s="11">
        <v>4.75</v>
      </c>
      <c r="AO50" s="11">
        <v>4.75</v>
      </c>
      <c r="AP50" s="11">
        <v>5.625</v>
      </c>
      <c r="AQ50" s="11">
        <v>5.625</v>
      </c>
      <c r="AR50" s="11">
        <v>5.625</v>
      </c>
      <c r="AS50" s="11">
        <v>5.625</v>
      </c>
      <c r="AT50" s="11">
        <v>5.625</v>
      </c>
      <c r="AU50" s="11">
        <v>5.625</v>
      </c>
      <c r="AV50" s="11">
        <v>5.625</v>
      </c>
      <c r="AW50" s="11">
        <v>5.625</v>
      </c>
      <c r="AX50" s="11">
        <v>5.625</v>
      </c>
      <c r="AY50" s="11">
        <v>5.625</v>
      </c>
      <c r="AZ50" s="11">
        <v>5.625</v>
      </c>
      <c r="BA50" s="11">
        <v>5.625</v>
      </c>
    </row>
    <row r="51" spans="1:53" customFormat="1">
      <c r="A51" t="s">
        <v>44</v>
      </c>
      <c r="B51" t="s">
        <v>40</v>
      </c>
      <c r="C51" t="s">
        <v>33</v>
      </c>
      <c r="D51" s="4" t="s">
        <v>45</v>
      </c>
      <c r="E51" s="7" t="s">
        <v>46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0.25000000000000006</v>
      </c>
      <c r="AE51" s="11">
        <v>0.25000000000000006</v>
      </c>
      <c r="AF51" s="11">
        <v>0.25000000000000006</v>
      </c>
      <c r="AG51" s="11">
        <v>0.25000000000000006</v>
      </c>
      <c r="AH51" s="11">
        <v>0.25000000000000006</v>
      </c>
      <c r="AI51" s="11">
        <v>0.25000000000000006</v>
      </c>
      <c r="AJ51" s="11">
        <v>0.25000000000000006</v>
      </c>
      <c r="AK51" s="11">
        <v>0.25000000000000006</v>
      </c>
      <c r="AL51" s="11">
        <v>0.25000000000000006</v>
      </c>
      <c r="AM51" s="11">
        <v>0.25000000000000006</v>
      </c>
      <c r="AN51" s="11">
        <v>0.25000000000000006</v>
      </c>
      <c r="AO51" s="11">
        <v>0.25000000000000006</v>
      </c>
      <c r="AP51" s="11">
        <v>0.625</v>
      </c>
      <c r="AQ51" s="11">
        <v>0.625</v>
      </c>
      <c r="AR51" s="11">
        <v>0.625</v>
      </c>
      <c r="AS51" s="11">
        <v>0.625</v>
      </c>
      <c r="AT51" s="11">
        <v>0.625</v>
      </c>
      <c r="AU51" s="11">
        <v>0.625</v>
      </c>
      <c r="AV51" s="11">
        <v>0.625</v>
      </c>
      <c r="AW51" s="11">
        <v>0.625</v>
      </c>
      <c r="AX51" s="11">
        <v>0.625</v>
      </c>
      <c r="AY51" s="11">
        <v>0.625</v>
      </c>
      <c r="AZ51" s="11">
        <v>0.625</v>
      </c>
      <c r="BA51" s="11">
        <v>0.625</v>
      </c>
    </row>
    <row r="52" spans="1:53" customFormat="1"/>
    <row r="53" spans="1:53" customFormat="1">
      <c r="A53" t="s">
        <v>50</v>
      </c>
      <c r="F53" s="9">
        <v>27.276790500000001</v>
      </c>
      <c r="G53" s="9">
        <v>15.323940000000002</v>
      </c>
      <c r="H53" s="9">
        <v>16.892086500000001</v>
      </c>
      <c r="I53" s="9">
        <v>21.386924999999998</v>
      </c>
      <c r="J53" s="9">
        <v>12.894119999999999</v>
      </c>
      <c r="K53" s="9">
        <v>12.902760000000001</v>
      </c>
      <c r="L53" s="9">
        <v>7.295382</v>
      </c>
      <c r="M53" s="9">
        <v>20.393572500000001</v>
      </c>
      <c r="N53" s="9">
        <v>22.91394</v>
      </c>
      <c r="O53" s="9">
        <v>21.031669999999998</v>
      </c>
      <c r="P53" s="9">
        <v>23.026767499999998</v>
      </c>
      <c r="Q53" s="9">
        <v>28.3230875</v>
      </c>
      <c r="R53" s="9">
        <v>34.458367100000004</v>
      </c>
      <c r="S53" s="9">
        <v>34.458367100000004</v>
      </c>
      <c r="T53" s="9">
        <v>34.458367100000004</v>
      </c>
      <c r="U53" s="9">
        <v>34.458367100000004</v>
      </c>
      <c r="V53" s="9">
        <v>34.458367100000004</v>
      </c>
      <c r="W53" s="9">
        <v>34.458367100000004</v>
      </c>
      <c r="X53" s="9">
        <v>33.839207433333328</v>
      </c>
      <c r="Y53" s="9">
        <v>33.839207433333328</v>
      </c>
      <c r="Z53" s="9">
        <v>33.839207433333328</v>
      </c>
      <c r="AA53" s="9">
        <v>33.839207433333328</v>
      </c>
      <c r="AB53" s="9">
        <v>33.839207433333328</v>
      </c>
      <c r="AC53" s="9">
        <v>33.839207433333328</v>
      </c>
      <c r="AD53" s="9">
        <v>35.683790766666668</v>
      </c>
      <c r="AE53" s="9">
        <v>35.897540766666665</v>
      </c>
      <c r="AF53" s="9">
        <v>35.897540766666665</v>
      </c>
      <c r="AG53" s="9">
        <v>35.897540766666665</v>
      </c>
      <c r="AH53" s="9">
        <v>35.897540766666665</v>
      </c>
      <c r="AI53" s="9">
        <v>35.897540766666665</v>
      </c>
      <c r="AJ53" s="9">
        <v>35.897540766666665</v>
      </c>
      <c r="AK53" s="9">
        <v>35.897540766666665</v>
      </c>
      <c r="AL53" s="9">
        <v>35.897540766666665</v>
      </c>
      <c r="AM53" s="9">
        <v>35.897540766666665</v>
      </c>
      <c r="AN53" s="9">
        <v>35.897540766666665</v>
      </c>
      <c r="AO53" s="9">
        <v>35.897540766666665</v>
      </c>
      <c r="AP53" s="9">
        <v>47.130457433333333</v>
      </c>
      <c r="AQ53" s="9">
        <v>47.130457433333333</v>
      </c>
      <c r="AR53" s="9">
        <v>47.130457433333333</v>
      </c>
      <c r="AS53" s="9">
        <v>47.130457433333333</v>
      </c>
      <c r="AT53" s="9">
        <v>47.130457433333333</v>
      </c>
      <c r="AU53" s="9">
        <v>47.130457433333333</v>
      </c>
      <c r="AV53" s="9">
        <v>47.130457433333333</v>
      </c>
      <c r="AW53" s="9">
        <v>47.130457433333333</v>
      </c>
      <c r="AX53" s="9">
        <v>47.130457433333333</v>
      </c>
      <c r="AY53" s="9">
        <v>47.130457433333333</v>
      </c>
      <c r="AZ53" s="9">
        <v>47.130457433333333</v>
      </c>
      <c r="BA53" s="9">
        <v>47.130457433333333</v>
      </c>
    </row>
    <row r="54" spans="1:53" customFormat="1">
      <c r="A54" t="s">
        <v>51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3.7749999999999999</v>
      </c>
      <c r="S54" s="9">
        <v>3.7749999999999999</v>
      </c>
      <c r="T54" s="9">
        <v>3.7749999999999999</v>
      </c>
      <c r="U54" s="9">
        <v>3.7749999999999999</v>
      </c>
      <c r="V54" s="9">
        <v>3.7749999999999999</v>
      </c>
      <c r="W54" s="9">
        <v>3.7749999999999999</v>
      </c>
      <c r="X54" s="9">
        <v>3.7749999999999999</v>
      </c>
      <c r="Y54" s="9">
        <v>3.7749999999999999</v>
      </c>
      <c r="Z54" s="9">
        <v>3.7749999999999999</v>
      </c>
      <c r="AA54" s="9">
        <v>3.7749999999999999</v>
      </c>
      <c r="AB54" s="9">
        <v>3.7749999999999999</v>
      </c>
      <c r="AC54" s="9">
        <v>3.7749999999999999</v>
      </c>
      <c r="AD54" s="9">
        <v>11.328125</v>
      </c>
      <c r="AE54" s="9">
        <v>11.328125</v>
      </c>
      <c r="AF54" s="9">
        <v>11.328125</v>
      </c>
      <c r="AG54" s="9">
        <v>11.328125</v>
      </c>
      <c r="AH54" s="9">
        <v>11.328125</v>
      </c>
      <c r="AI54" s="9">
        <v>11.328125</v>
      </c>
      <c r="AJ54" s="9">
        <v>11.328125</v>
      </c>
      <c r="AK54" s="9">
        <v>11.328125</v>
      </c>
      <c r="AL54" s="9">
        <v>11.328125</v>
      </c>
      <c r="AM54" s="9">
        <v>11.328125</v>
      </c>
      <c r="AN54" s="9">
        <v>11.328125</v>
      </c>
      <c r="AO54" s="9">
        <v>11.328125</v>
      </c>
      <c r="AP54" s="9">
        <v>14.713541666666666</v>
      </c>
      <c r="AQ54" s="9">
        <v>14.713541666666666</v>
      </c>
      <c r="AR54" s="9">
        <v>14.713541666666666</v>
      </c>
      <c r="AS54" s="9">
        <v>14.713541666666666</v>
      </c>
      <c r="AT54" s="9">
        <v>14.713541666666666</v>
      </c>
      <c r="AU54" s="9">
        <v>14.713541666666666</v>
      </c>
      <c r="AV54" s="9">
        <v>14.713541666666666</v>
      </c>
      <c r="AW54" s="9">
        <v>14.713541666666666</v>
      </c>
      <c r="AX54" s="9">
        <v>14.713541666666666</v>
      </c>
      <c r="AY54" s="9">
        <v>14.713541666666666</v>
      </c>
      <c r="AZ54" s="9">
        <v>14.713541666666666</v>
      </c>
      <c r="BA54" s="9">
        <v>14.713541666666666</v>
      </c>
    </row>
    <row r="55" spans="1:53" customFormat="1"/>
    <row r="56" spans="1:53" customFormat="1">
      <c r="A56" t="s">
        <v>52</v>
      </c>
      <c r="F56" s="9">
        <v>27.276790500000001</v>
      </c>
      <c r="G56" s="9">
        <v>15.323940000000002</v>
      </c>
      <c r="H56" s="9">
        <v>16.892086500000001</v>
      </c>
      <c r="I56" s="9">
        <v>21.386924999999998</v>
      </c>
      <c r="J56" s="9">
        <v>12.894119999999999</v>
      </c>
      <c r="K56" s="9">
        <v>12.902760000000001</v>
      </c>
      <c r="L56" s="9">
        <v>7.295382</v>
      </c>
      <c r="M56" s="9">
        <v>20.393572500000001</v>
      </c>
      <c r="N56" s="9">
        <v>22.91394</v>
      </c>
      <c r="O56" s="9">
        <v>21.031669999999998</v>
      </c>
      <c r="P56" s="9">
        <v>23.026767499999998</v>
      </c>
      <c r="Q56" s="9">
        <v>28.3230875</v>
      </c>
      <c r="R56" s="9">
        <v>38.233367100000002</v>
      </c>
      <c r="S56" s="9">
        <v>38.233367100000002</v>
      </c>
      <c r="T56" s="9">
        <v>38.233367100000002</v>
      </c>
      <c r="U56" s="9">
        <v>38.233367100000002</v>
      </c>
      <c r="V56" s="9">
        <v>38.233367100000002</v>
      </c>
      <c r="W56" s="9">
        <v>38.233367100000002</v>
      </c>
      <c r="X56" s="9">
        <v>37.614207433333327</v>
      </c>
      <c r="Y56" s="9">
        <v>37.614207433333327</v>
      </c>
      <c r="Z56" s="9">
        <v>37.614207433333327</v>
      </c>
      <c r="AA56" s="9">
        <v>37.614207433333327</v>
      </c>
      <c r="AB56" s="9">
        <v>37.614207433333327</v>
      </c>
      <c r="AC56" s="9">
        <v>37.614207433333327</v>
      </c>
      <c r="AD56" s="9">
        <v>41.136915766666668</v>
      </c>
      <c r="AE56" s="9">
        <v>41.350665766666665</v>
      </c>
      <c r="AF56" s="9">
        <v>41.350665766666665</v>
      </c>
      <c r="AG56" s="9">
        <v>41.350665766666665</v>
      </c>
      <c r="AH56" s="9">
        <v>41.350665766666665</v>
      </c>
      <c r="AI56" s="9">
        <v>41.350665766666665</v>
      </c>
      <c r="AJ56" s="9">
        <v>41.350665766666665</v>
      </c>
      <c r="AK56" s="9">
        <v>41.350665766666665</v>
      </c>
      <c r="AL56" s="9">
        <v>41.350665766666665</v>
      </c>
      <c r="AM56" s="9">
        <v>41.350665766666665</v>
      </c>
      <c r="AN56" s="9">
        <v>41.350665766666665</v>
      </c>
      <c r="AO56" s="9">
        <v>41.350665766666665</v>
      </c>
      <c r="AP56" s="9">
        <v>55.567957433333341</v>
      </c>
      <c r="AQ56" s="9">
        <v>55.567957433333341</v>
      </c>
      <c r="AR56" s="9">
        <v>55.567957433333341</v>
      </c>
      <c r="AS56" s="9">
        <v>55.567957433333341</v>
      </c>
      <c r="AT56" s="9">
        <v>55.567957433333341</v>
      </c>
      <c r="AU56" s="9">
        <v>55.567957433333341</v>
      </c>
      <c r="AV56" s="9">
        <v>55.567957433333341</v>
      </c>
      <c r="AW56" s="9">
        <v>55.567957433333341</v>
      </c>
      <c r="AX56" s="9">
        <v>55.567957433333341</v>
      </c>
      <c r="AY56" s="9">
        <v>55.567957433333341</v>
      </c>
      <c r="AZ56" s="9">
        <v>55.567957433333341</v>
      </c>
      <c r="BA56" s="9">
        <v>55.567957433333341</v>
      </c>
    </row>
    <row r="57" spans="1:53" customFormat="1">
      <c r="A57" t="s">
        <v>53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5.875</v>
      </c>
      <c r="AE57" s="11">
        <v>5.875</v>
      </c>
      <c r="AF57" s="11">
        <v>5.875</v>
      </c>
      <c r="AG57" s="11">
        <v>5.875</v>
      </c>
      <c r="AH57" s="11">
        <v>5.875</v>
      </c>
      <c r="AI57" s="11">
        <v>5.875</v>
      </c>
      <c r="AJ57" s="11">
        <v>5.875</v>
      </c>
      <c r="AK57" s="11">
        <v>5.875</v>
      </c>
      <c r="AL57" s="11">
        <v>5.875</v>
      </c>
      <c r="AM57" s="11">
        <v>5.875</v>
      </c>
      <c r="AN57" s="11">
        <v>5.875</v>
      </c>
      <c r="AO57" s="11">
        <v>5.875</v>
      </c>
      <c r="AP57" s="11">
        <v>6.2760416666666572</v>
      </c>
      <c r="AQ57" s="11">
        <v>6.2760416666666572</v>
      </c>
      <c r="AR57" s="11">
        <v>6.2760416666666572</v>
      </c>
      <c r="AS57" s="11">
        <v>6.2760416666666572</v>
      </c>
      <c r="AT57" s="11">
        <v>6.2760416666666572</v>
      </c>
      <c r="AU57" s="11">
        <v>6.2760416666666572</v>
      </c>
      <c r="AV57" s="11">
        <v>6.2760416666666572</v>
      </c>
      <c r="AW57" s="11">
        <v>6.2760416666666572</v>
      </c>
      <c r="AX57" s="11">
        <v>6.2760416666666572</v>
      </c>
      <c r="AY57" s="11">
        <v>6.2760416666666572</v>
      </c>
      <c r="AZ57" s="11">
        <v>6.2760416666666572</v>
      </c>
      <c r="BA57" s="11">
        <v>6.2760416666666572</v>
      </c>
    </row>
    <row r="58" spans="1:53" customFormat="1"/>
    <row r="59" spans="1:53" customFormat="1">
      <c r="A59" t="s">
        <v>54</v>
      </c>
      <c r="F59" s="258" t="b">
        <v>1</v>
      </c>
      <c r="G59" s="258" t="b">
        <v>1</v>
      </c>
      <c r="H59" s="258" t="b">
        <v>1</v>
      </c>
      <c r="I59" s="258" t="b">
        <v>1</v>
      </c>
      <c r="J59" s="258" t="b">
        <v>0</v>
      </c>
      <c r="K59" s="258" t="b">
        <v>0</v>
      </c>
      <c r="L59" s="258" t="b">
        <v>0</v>
      </c>
      <c r="M59" s="258" t="b">
        <v>1</v>
      </c>
      <c r="N59" s="258" t="b">
        <v>1</v>
      </c>
      <c r="O59" s="258" t="b">
        <v>0</v>
      </c>
      <c r="P59" s="258" t="b">
        <v>0</v>
      </c>
      <c r="Q59" s="258" t="b">
        <v>1</v>
      </c>
      <c r="R59" s="258" t="b">
        <v>1</v>
      </c>
      <c r="S59" s="258" t="b">
        <v>1</v>
      </c>
      <c r="T59" s="258" t="b">
        <v>1</v>
      </c>
      <c r="U59" s="258" t="b">
        <v>1</v>
      </c>
      <c r="V59" s="258" t="b">
        <v>1</v>
      </c>
      <c r="W59" s="258" t="b">
        <v>1</v>
      </c>
      <c r="X59" s="258" t="b">
        <v>1</v>
      </c>
      <c r="Y59" s="258" t="b">
        <v>1</v>
      </c>
      <c r="Z59" s="258" t="b">
        <v>1</v>
      </c>
      <c r="AA59" s="258" t="b">
        <v>1</v>
      </c>
      <c r="AB59" s="258" t="b">
        <v>1</v>
      </c>
      <c r="AC59" s="258" t="b">
        <v>1</v>
      </c>
      <c r="AD59" s="258" t="b">
        <v>1</v>
      </c>
      <c r="AE59" s="258" t="b">
        <v>1</v>
      </c>
      <c r="AF59" s="258" t="b">
        <v>1</v>
      </c>
      <c r="AG59" s="258" t="b">
        <v>1</v>
      </c>
      <c r="AH59" s="258" t="b">
        <v>1</v>
      </c>
      <c r="AI59" s="258" t="b">
        <v>1</v>
      </c>
      <c r="AJ59" s="258" t="b">
        <v>1</v>
      </c>
      <c r="AK59" s="258" t="b">
        <v>1</v>
      </c>
      <c r="AL59" s="258" t="b">
        <v>1</v>
      </c>
      <c r="AM59" s="258" t="b">
        <v>1</v>
      </c>
      <c r="AN59" s="258" t="b">
        <v>1</v>
      </c>
      <c r="AO59" s="258" t="b">
        <v>1</v>
      </c>
      <c r="AP59" s="258" t="b">
        <v>1</v>
      </c>
      <c r="AQ59" s="258" t="b">
        <v>1</v>
      </c>
      <c r="AR59" s="258" t="b">
        <v>1</v>
      </c>
      <c r="AS59" s="258" t="b">
        <v>1</v>
      </c>
      <c r="AT59" s="258" t="b">
        <v>1</v>
      </c>
      <c r="AU59" s="258" t="b">
        <v>1</v>
      </c>
      <c r="AV59" s="258" t="b">
        <v>1</v>
      </c>
      <c r="AW59" s="258" t="b">
        <v>1</v>
      </c>
      <c r="AX59" s="258" t="b">
        <v>1</v>
      </c>
      <c r="AY59" s="258" t="b">
        <v>1</v>
      </c>
      <c r="AZ59" s="258" t="b">
        <v>1</v>
      </c>
      <c r="BA59" s="258" t="b">
        <v>1</v>
      </c>
    </row>
    <row r="60" spans="1:53">
      <c r="A60" s="135" t="s">
        <v>55</v>
      </c>
      <c r="B60" s="135"/>
      <c r="C60" s="135"/>
      <c r="D60" s="135"/>
      <c r="E60" s="135"/>
      <c r="F60" s="341">
        <v>11.426030160226203</v>
      </c>
      <c r="G60" s="341">
        <v>11.056233766233769</v>
      </c>
      <c r="H60" s="341">
        <v>11.830434919634417</v>
      </c>
      <c r="I60" s="341">
        <v>11.507627118644066</v>
      </c>
      <c r="J60" s="341">
        <v>12.350689655172413</v>
      </c>
      <c r="K60" s="341">
        <v>11.561612903225807</v>
      </c>
      <c r="L60" s="341">
        <v>10.983712737127371</v>
      </c>
      <c r="M60" s="341">
        <v>12.075419664268587</v>
      </c>
      <c r="N60" s="341">
        <v>12.00940251572327</v>
      </c>
      <c r="O60" s="341">
        <v>12.43006501182033</v>
      </c>
      <c r="P60" s="341">
        <v>12.646302784993656</v>
      </c>
      <c r="Q60" s="341">
        <v>12.57222582263198</v>
      </c>
      <c r="R60" s="341">
        <v>12.997193345261582</v>
      </c>
      <c r="S60" s="341">
        <v>12.997193345261582</v>
      </c>
      <c r="T60" s="341">
        <v>12.997193345261582</v>
      </c>
      <c r="U60" s="341">
        <v>12.997193345261582</v>
      </c>
      <c r="V60" s="341">
        <v>12.997193345261582</v>
      </c>
      <c r="W60" s="341">
        <v>12.997193345261582</v>
      </c>
      <c r="X60" s="341">
        <v>12.786713899959091</v>
      </c>
      <c r="Y60" s="341">
        <v>12.786713899959091</v>
      </c>
      <c r="Z60" s="341">
        <v>12.786713899959091</v>
      </c>
      <c r="AA60" s="341">
        <v>12.786713899959091</v>
      </c>
      <c r="AB60" s="341">
        <v>12.786713899959091</v>
      </c>
      <c r="AC60" s="341">
        <v>12.786713899959091</v>
      </c>
      <c r="AD60" s="341">
        <v>12.734616220872436</v>
      </c>
      <c r="AE60" s="341">
        <v>12.792516950353907</v>
      </c>
      <c r="AF60" s="341">
        <v>12.792516950353907</v>
      </c>
      <c r="AG60" s="341">
        <v>12.792516950353907</v>
      </c>
      <c r="AH60" s="341">
        <v>12.792516950353907</v>
      </c>
      <c r="AI60" s="341">
        <v>12.792516950353907</v>
      </c>
      <c r="AJ60" s="341">
        <v>12.792516950353907</v>
      </c>
      <c r="AK60" s="341">
        <v>12.792516950353907</v>
      </c>
      <c r="AL60" s="341">
        <v>12.792516950353907</v>
      </c>
      <c r="AM60" s="341">
        <v>12.792516950353907</v>
      </c>
      <c r="AN60" s="341">
        <v>12.792516950353907</v>
      </c>
      <c r="AO60" s="341">
        <v>12.792516950353907</v>
      </c>
      <c r="AP60" s="341">
        <v>13.542491439774771</v>
      </c>
      <c r="AQ60" s="341">
        <v>13.542491439774771</v>
      </c>
      <c r="AR60" s="341">
        <v>13.542491439774771</v>
      </c>
      <c r="AS60" s="341">
        <v>13.542491439774771</v>
      </c>
      <c r="AT60" s="341">
        <v>13.542491439774771</v>
      </c>
      <c r="AU60" s="341">
        <v>13.542491439774771</v>
      </c>
      <c r="AV60" s="341">
        <v>13.542491439774771</v>
      </c>
      <c r="AW60" s="341">
        <v>13.542491439774771</v>
      </c>
      <c r="AX60" s="341">
        <v>13.542491439774771</v>
      </c>
      <c r="AY60" s="341">
        <v>13.542491439774771</v>
      </c>
      <c r="AZ60" s="341">
        <v>13.542491439774771</v>
      </c>
      <c r="BA60" s="341">
        <v>13.542491439774771</v>
      </c>
    </row>
    <row r="61" spans="1:53">
      <c r="A61" s="135" t="s">
        <v>56</v>
      </c>
      <c r="B61" s="135"/>
      <c r="C61" s="135"/>
      <c r="D61" s="135"/>
      <c r="E61" s="135"/>
      <c r="F61" s="136">
        <v>572.84695282476264</v>
      </c>
      <c r="G61" s="136">
        <v>746.32348906652453</v>
      </c>
      <c r="H61" s="136">
        <v>1019.8366359766952</v>
      </c>
      <c r="I61" s="136">
        <v>1281.6058846057513</v>
      </c>
      <c r="J61" s="136">
        <v>1241.7115380032376</v>
      </c>
      <c r="K61" s="136">
        <v>1383.8351477746928</v>
      </c>
      <c r="L61" s="136">
        <v>1421.2360977145493</v>
      </c>
      <c r="M61" s="136">
        <v>1496.0379975942622</v>
      </c>
      <c r="N61" s="136">
        <v>1795.2455971131149</v>
      </c>
      <c r="O61" s="136">
        <v>1695.5097306068308</v>
      </c>
      <c r="P61" s="136">
        <v>1882.5144803061137</v>
      </c>
      <c r="Q61" s="136">
        <v>1761.8543266687882</v>
      </c>
      <c r="R61" s="136">
        <v>1875.0907513284558</v>
      </c>
      <c r="S61" s="136">
        <v>1923.9600982758775</v>
      </c>
      <c r="T61" s="136">
        <v>1875.1652048122469</v>
      </c>
      <c r="U61" s="136">
        <v>1645.1757927382866</v>
      </c>
      <c r="V61" s="136">
        <v>1735.6209438156866</v>
      </c>
      <c r="W61" s="136">
        <v>1844.9792214449319</v>
      </c>
      <c r="X61" s="136">
        <v>1915.4787745028498</v>
      </c>
      <c r="Y61" s="136">
        <v>2037.1272236998623</v>
      </c>
      <c r="Z61" s="136">
        <v>2084.9235308577727</v>
      </c>
      <c r="AA61" s="136">
        <v>1918.4721384054567</v>
      </c>
      <c r="AB61" s="136">
        <v>2120.7707612262057</v>
      </c>
      <c r="AC61" s="136">
        <v>2108.2406848280971</v>
      </c>
      <c r="AD61" s="136">
        <v>2304.1095317294244</v>
      </c>
      <c r="AE61" s="136">
        <v>2469.5246870484266</v>
      </c>
      <c r="AF61" s="136">
        <v>2662.7081862004202</v>
      </c>
      <c r="AG61" s="136">
        <v>2677.422240363408</v>
      </c>
      <c r="AH61" s="136">
        <v>2730.0173789831906</v>
      </c>
      <c r="AI61" s="136">
        <v>2683.9697530478074</v>
      </c>
      <c r="AJ61" s="136">
        <v>2758.8312616133248</v>
      </c>
      <c r="AK61" s="136">
        <v>2717.0374737099178</v>
      </c>
      <c r="AL61" s="136">
        <v>2809.3062579731954</v>
      </c>
      <c r="AM61" s="136">
        <v>2784.8449154859268</v>
      </c>
      <c r="AN61" s="136">
        <v>3318.3848888796638</v>
      </c>
      <c r="AO61" s="136">
        <v>3226.1532402846024</v>
      </c>
      <c r="AP61" s="345">
        <v>3226.1532402846024</v>
      </c>
      <c r="AQ61" s="345">
        <v>3226.1532402846024</v>
      </c>
      <c r="AR61" s="345">
        <v>3226.1532402846024</v>
      </c>
      <c r="AS61" s="345">
        <v>3226.1532402846024</v>
      </c>
      <c r="AT61" s="345">
        <v>3226.1532402846024</v>
      </c>
      <c r="AU61" s="345">
        <v>3226.1532402846024</v>
      </c>
      <c r="AV61" s="345">
        <v>3226.1532402846024</v>
      </c>
      <c r="AW61" s="345">
        <v>3226.1532402846024</v>
      </c>
      <c r="AX61" s="345">
        <v>3226.1532402846024</v>
      </c>
      <c r="AY61" s="345">
        <v>3226.1532402846024</v>
      </c>
      <c r="AZ61" s="345">
        <v>3226.1532402846024</v>
      </c>
      <c r="BA61" s="345">
        <v>3226.1532402846024</v>
      </c>
    </row>
    <row r="62" spans="1:53">
      <c r="A62" s="135" t="s">
        <v>57</v>
      </c>
      <c r="B62" s="135"/>
      <c r="C62" s="135"/>
      <c r="D62" s="135"/>
      <c r="E62" s="135"/>
      <c r="F62" s="136" t="b">
        <v>1</v>
      </c>
      <c r="G62" s="136" t="b">
        <v>0</v>
      </c>
      <c r="H62" s="136" t="b">
        <v>1</v>
      </c>
      <c r="I62" s="136" t="b">
        <v>1</v>
      </c>
      <c r="J62" s="136" t="b">
        <v>0</v>
      </c>
      <c r="K62" s="136" t="b">
        <v>0</v>
      </c>
      <c r="L62" s="136" t="b">
        <v>0</v>
      </c>
      <c r="M62" s="136" t="b">
        <v>0</v>
      </c>
      <c r="N62" s="136" t="b">
        <v>0</v>
      </c>
      <c r="O62" s="136" t="b">
        <v>0</v>
      </c>
      <c r="P62" s="136" t="b">
        <v>0</v>
      </c>
      <c r="Q62" s="136" t="b">
        <v>0</v>
      </c>
      <c r="R62" s="136" t="b">
        <v>1</v>
      </c>
      <c r="S62" s="136" t="b">
        <v>1</v>
      </c>
      <c r="T62" s="136" t="b">
        <v>1</v>
      </c>
      <c r="U62" s="136" t="b">
        <v>1</v>
      </c>
      <c r="V62" s="136" t="b">
        <v>1</v>
      </c>
      <c r="W62" s="136" t="b">
        <v>1</v>
      </c>
      <c r="X62" s="136" t="b">
        <v>1</v>
      </c>
      <c r="Y62" s="136" t="b">
        <v>1</v>
      </c>
      <c r="Z62" s="136" t="b">
        <v>1</v>
      </c>
      <c r="AA62" s="136" t="b">
        <v>1</v>
      </c>
      <c r="AB62" s="136" t="b">
        <v>1</v>
      </c>
      <c r="AC62" s="136" t="b">
        <v>1</v>
      </c>
      <c r="AD62" s="136" t="b">
        <v>1</v>
      </c>
      <c r="AE62" s="136" t="b">
        <v>1</v>
      </c>
      <c r="AF62" s="136" t="b">
        <v>1</v>
      </c>
      <c r="AG62" s="136" t="b">
        <v>1</v>
      </c>
      <c r="AH62" s="136" t="b">
        <v>1</v>
      </c>
      <c r="AI62" s="136" t="b">
        <v>1</v>
      </c>
      <c r="AJ62" s="136" t="b">
        <v>1</v>
      </c>
      <c r="AK62" s="136" t="b">
        <v>1</v>
      </c>
      <c r="AL62" s="136" t="b">
        <v>1</v>
      </c>
      <c r="AM62" s="136" t="b">
        <v>1</v>
      </c>
      <c r="AN62" s="136" t="b">
        <v>0</v>
      </c>
      <c r="AO62" s="136" t="b">
        <v>0</v>
      </c>
      <c r="AP62" s="136" t="b">
        <v>1</v>
      </c>
      <c r="AQ62" s="136" t="b">
        <v>1</v>
      </c>
      <c r="AR62" s="136" t="b">
        <v>1</v>
      </c>
      <c r="AS62" s="136" t="b">
        <v>1</v>
      </c>
      <c r="AT62" s="136" t="b">
        <v>1</v>
      </c>
      <c r="AU62" s="136" t="b">
        <v>1</v>
      </c>
      <c r="AV62" s="136" t="b">
        <v>1</v>
      </c>
      <c r="AW62" s="136" t="b">
        <v>1</v>
      </c>
      <c r="AX62" s="136" t="b">
        <v>1</v>
      </c>
      <c r="AY62" s="136" t="b">
        <v>1</v>
      </c>
      <c r="AZ62" s="136" t="b">
        <v>1</v>
      </c>
      <c r="BA62" s="136" t="b">
        <v>1</v>
      </c>
    </row>
    <row r="63" spans="1:53">
      <c r="A63" s="135" t="s">
        <v>58</v>
      </c>
      <c r="B63" s="135"/>
      <c r="C63" s="135"/>
      <c r="D63" s="135"/>
      <c r="E63" s="135"/>
      <c r="F63" s="157">
        <v>8.4499999999999993</v>
      </c>
      <c r="G63" s="157">
        <v>8.4499999999999993</v>
      </c>
      <c r="H63" s="157">
        <v>9.6480660858632845</v>
      </c>
      <c r="I63" s="157">
        <v>8.4499999999999993</v>
      </c>
      <c r="J63" s="157">
        <v>12.372871346887958</v>
      </c>
      <c r="K63" s="157">
        <v>11.741298103198135</v>
      </c>
      <c r="L63" s="157">
        <v>10.983712737127371</v>
      </c>
      <c r="M63" s="157">
        <v>11.705792645717157</v>
      </c>
      <c r="N63" s="157">
        <v>11.508774922588485</v>
      </c>
      <c r="O63" s="157">
        <v>11.814869695917162</v>
      </c>
      <c r="P63" s="157">
        <v>11.835795204826399</v>
      </c>
      <c r="Q63" s="157">
        <v>11.790992152779996</v>
      </c>
      <c r="R63" s="157">
        <v>12.280491188129552</v>
      </c>
      <c r="S63" s="157">
        <v>12.292064114258476</v>
      </c>
      <c r="T63" s="157">
        <v>12.28050927853058</v>
      </c>
      <c r="U63" s="157">
        <v>12.216817849275712</v>
      </c>
      <c r="V63" s="157">
        <v>12.243878802698479</v>
      </c>
      <c r="W63" s="157">
        <v>12.273055108217692</v>
      </c>
      <c r="X63" s="157">
        <v>12.456402224937078</v>
      </c>
      <c r="Y63" s="157">
        <v>12.488863538866823</v>
      </c>
      <c r="Z63" s="157">
        <v>12.500581203776038</v>
      </c>
      <c r="AA63" s="157">
        <v>12.457250392562159</v>
      </c>
      <c r="AB63" s="157">
        <v>12.509022842526383</v>
      </c>
      <c r="AC63" s="157">
        <v>12.506104778504024</v>
      </c>
      <c r="AD63" s="157">
        <v>11.83816752935995</v>
      </c>
      <c r="AE63" s="157">
        <v>12.136510369618886</v>
      </c>
      <c r="AF63" s="157">
        <v>12.344260865692524</v>
      </c>
      <c r="AG63" s="157">
        <v>12.358855758076649</v>
      </c>
      <c r="AH63" s="157">
        <v>12.409738711638848</v>
      </c>
      <c r="AI63" s="157">
        <v>12.800970915341207</v>
      </c>
      <c r="AJ63" s="157">
        <v>12.436792009817211</v>
      </c>
      <c r="AK63" s="157">
        <v>12.397364445004223</v>
      </c>
      <c r="AL63" s="157">
        <v>12.482845341883404</v>
      </c>
      <c r="AM63" s="157">
        <v>12.460735319941707</v>
      </c>
      <c r="AN63" s="157">
        <v>12.86900598630656</v>
      </c>
      <c r="AO63" s="157">
        <v>12.808083557522052</v>
      </c>
      <c r="AP63" s="157">
        <v>13.270967128793943</v>
      </c>
      <c r="AQ63" s="157">
        <v>13.270967128793943</v>
      </c>
      <c r="AR63" s="157">
        <v>13.270967128793943</v>
      </c>
      <c r="AS63" s="157">
        <v>13.270967128793943</v>
      </c>
      <c r="AT63" s="157">
        <v>13.270967128793943</v>
      </c>
      <c r="AU63" s="157">
        <v>13.270967128793943</v>
      </c>
      <c r="AV63" s="157">
        <v>13.270967128793943</v>
      </c>
      <c r="AW63" s="157">
        <v>13.270967128793943</v>
      </c>
      <c r="AX63" s="157">
        <v>13.270967128793943</v>
      </c>
      <c r="AY63" s="157">
        <v>13.270967128793943</v>
      </c>
      <c r="AZ63" s="157">
        <v>13.270967128793943</v>
      </c>
      <c r="BA63" s="157">
        <v>13.270967128793943</v>
      </c>
    </row>
    <row r="64" spans="1:53">
      <c r="A64" s="135" t="s">
        <v>59</v>
      </c>
      <c r="B64" s="135"/>
      <c r="C64" s="135"/>
      <c r="D64" s="135"/>
      <c r="E64" s="135"/>
      <c r="F64" s="341">
        <v>12.365628344573564</v>
      </c>
      <c r="G64" s="341">
        <v>14.096979275084976</v>
      </c>
      <c r="H64" s="341">
        <v>14.68</v>
      </c>
      <c r="I64" s="341">
        <v>14.68</v>
      </c>
      <c r="J64" s="341">
        <v>12.489999999999997</v>
      </c>
      <c r="K64" s="341">
        <v>12.489999999999997</v>
      </c>
      <c r="L64" s="342">
        <v>10.983712737127371</v>
      </c>
      <c r="M64" s="341">
        <v>14.68</v>
      </c>
      <c r="N64" s="341">
        <v>15.25</v>
      </c>
      <c r="O64" s="341">
        <v>15.25</v>
      </c>
      <c r="P64" s="341">
        <v>15.25</v>
      </c>
      <c r="Q64" s="341">
        <v>15.25</v>
      </c>
      <c r="R64" s="341">
        <v>14.257193469931275</v>
      </c>
      <c r="S64" s="341">
        <v>14.330234705301416</v>
      </c>
      <c r="T64" s="341">
        <v>14.257299658472746</v>
      </c>
      <c r="U64" s="341">
        <v>13.987449583784969</v>
      </c>
      <c r="V64" s="341">
        <v>14.08129163958138</v>
      </c>
      <c r="W64" s="341">
        <v>14.215429286055166</v>
      </c>
      <c r="X64" s="341">
        <v>13.403274534233523</v>
      </c>
      <c r="Y64" s="341">
        <v>13.457509761735977</v>
      </c>
      <c r="Z64" s="341">
        <v>13.48303358709869</v>
      </c>
      <c r="AA64" s="341">
        <v>13.404454321002209</v>
      </c>
      <c r="AB64" s="341">
        <v>13.504126988185236</v>
      </c>
      <c r="AC64" s="341">
        <v>13.496547700908078</v>
      </c>
      <c r="AD64" s="341">
        <v>14.223218660959951</v>
      </c>
      <c r="AE64" s="341">
        <v>14.118082139635792</v>
      </c>
      <c r="AF64" s="341">
        <v>13.952504486708429</v>
      </c>
      <c r="AG64" s="341">
        <v>13.937307995632596</v>
      </c>
      <c r="AH64" s="341">
        <v>13.879186362585632</v>
      </c>
      <c r="AI64" s="341">
        <v>15</v>
      </c>
      <c r="AJ64" s="341">
        <v>13.844565991376523</v>
      </c>
      <c r="AK64" s="341">
        <v>13.894113172395762</v>
      </c>
      <c r="AL64" s="341">
        <v>13.778469703368017</v>
      </c>
      <c r="AM64" s="341">
        <v>13.811420369517281</v>
      </c>
      <c r="AN64" s="341">
        <v>15</v>
      </c>
      <c r="AO64" s="341">
        <v>15</v>
      </c>
      <c r="AP64" s="341">
        <v>14.195958385103467</v>
      </c>
      <c r="AQ64" s="341">
        <v>14.195958385103467</v>
      </c>
      <c r="AR64" s="341">
        <v>14.195958385103467</v>
      </c>
      <c r="AS64" s="341">
        <v>14.195958385103467</v>
      </c>
      <c r="AT64" s="341">
        <v>14.195958385103467</v>
      </c>
      <c r="AU64" s="341">
        <v>14.195958385103467</v>
      </c>
      <c r="AV64" s="341">
        <v>14.195958385103467</v>
      </c>
      <c r="AW64" s="341">
        <v>14.195958385103467</v>
      </c>
      <c r="AX64" s="341">
        <v>14.195958385103467</v>
      </c>
      <c r="AY64" s="341">
        <v>14.195958385103467</v>
      </c>
      <c r="AZ64" s="341">
        <v>14.195958385103467</v>
      </c>
      <c r="BA64" s="341">
        <v>14.195958385103467</v>
      </c>
    </row>
    <row r="65" spans="1:41"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</row>
    <row r="66" spans="1:41">
      <c r="A66" s="335"/>
      <c r="F66" s="13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41"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</row>
    <row r="68" spans="1:41"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</row>
  </sheetData>
  <conditionalFormatting sqref="F59:BA5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C22" sqref="C22"/>
    </sheetView>
  </sheetViews>
  <sheetFormatPr defaultRowHeight="15"/>
  <cols>
    <col min="1" max="1" width="22.85546875" bestFit="1" customWidth="1"/>
    <col min="8" max="11" width="10.140625" bestFit="1" customWidth="1"/>
  </cols>
  <sheetData>
    <row r="1" spans="1:11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hidden="1">
      <c r="A2" t="s">
        <v>70</v>
      </c>
      <c r="B2" s="153">
        <f>SUM('POR document'!H2:J2)</f>
        <v>5862669.3192045242</v>
      </c>
      <c r="C2" s="153">
        <f>SUM('POR document'!K2:M2)</f>
        <v>6105272.5449940041</v>
      </c>
      <c r="D2" s="153">
        <f>SUM('POR document'!N2:P2)</f>
        <v>7398200.3396390472</v>
      </c>
      <c r="E2" s="153">
        <f>SUM('POR document'!Q2:S2)</f>
        <v>7415785.6232354119</v>
      </c>
      <c r="F2" s="153">
        <f>SUM('POR document'!T2:V2)</f>
        <v>7976350.4019221701</v>
      </c>
      <c r="G2" s="153">
        <f>SUM('POR document'!W2:Y2)</f>
        <v>9198457.8962520808</v>
      </c>
      <c r="H2" s="153">
        <f>SUM('POR document'!Z2:AB2)</f>
        <v>10504387.416375728</v>
      </c>
      <c r="I2" s="153">
        <f>SUM('POR document'!AC2:AE2)</f>
        <v>10937484.364562226</v>
      </c>
      <c r="J2" s="153">
        <f>SUM('POR document'!AF2:AH2)</f>
        <v>10655631.93066318</v>
      </c>
      <c r="K2" s="153">
        <f>SUM('POR document'!AI2:AK2)</f>
        <v>11208891.725291062</v>
      </c>
    </row>
    <row r="3" spans="1:11" hidden="1">
      <c r="A3" t="s">
        <v>71</v>
      </c>
      <c r="B3" s="153">
        <f>SUM('POR document'!H9:J9)</f>
        <v>5264014.5754740648</v>
      </c>
      <c r="C3" s="153">
        <f>SUM('POR document'!K9:M9)</f>
        <v>6727200.4515230237</v>
      </c>
      <c r="D3" s="153">
        <f>SUM('POR document'!N9:P9)</f>
        <v>7674986.9967818102</v>
      </c>
      <c r="E3" s="153">
        <f>SUM('POR document'!Q9:S9)</f>
        <v>8799742.2560587339</v>
      </c>
      <c r="F3" s="153">
        <f>SUM('POR document'!T9:V9)</f>
        <v>9488809.6207839604</v>
      </c>
      <c r="G3" s="153">
        <f>SUM('POR document'!W9:Y9)</f>
        <v>9368619.2365392484</v>
      </c>
      <c r="H3" s="153">
        <f>SUM('POR document'!Z9:AB9)</f>
        <v>9187639.6495460775</v>
      </c>
      <c r="I3" s="153">
        <f>SUM('POR document'!AC9:AE9)</f>
        <v>10379349.708277408</v>
      </c>
      <c r="J3" s="153">
        <f>SUM('POR document'!AF9:AH9)</f>
        <v>11627603.460496191</v>
      </c>
      <c r="K3" s="153">
        <f>SUM('POR document'!AI9:AK9)</f>
        <v>12674756.176532412</v>
      </c>
    </row>
    <row r="4" spans="1:11">
      <c r="A4" t="s">
        <v>70</v>
      </c>
      <c r="B4" s="153">
        <f>B2/1000</f>
        <v>5862.6693192045241</v>
      </c>
      <c r="C4" s="153">
        <f t="shared" ref="C4:K5" si="0">C2/1000</f>
        <v>6105.2725449940044</v>
      </c>
      <c r="D4" s="153">
        <f t="shared" si="0"/>
        <v>7398.2003396390473</v>
      </c>
      <c r="E4" s="153">
        <f t="shared" si="0"/>
        <v>7415.7856232354115</v>
      </c>
      <c r="F4" s="153">
        <f t="shared" si="0"/>
        <v>7976.35040192217</v>
      </c>
      <c r="G4" s="153">
        <f t="shared" si="0"/>
        <v>9198.4578962520809</v>
      </c>
      <c r="H4" s="153">
        <f t="shared" si="0"/>
        <v>10504.387416375728</v>
      </c>
      <c r="I4" s="153">
        <f t="shared" si="0"/>
        <v>10937.484364562226</v>
      </c>
      <c r="J4" s="153">
        <f t="shared" si="0"/>
        <v>10655.631930663179</v>
      </c>
      <c r="K4" s="153">
        <f t="shared" si="0"/>
        <v>11208.891725291061</v>
      </c>
    </row>
    <row r="5" spans="1:11">
      <c r="A5" t="s">
        <v>71</v>
      </c>
      <c r="B5" s="153">
        <f>B3/1000</f>
        <v>5264.0145754740652</v>
      </c>
      <c r="C5" s="153">
        <f t="shared" si="0"/>
        <v>6727.2004515230237</v>
      </c>
      <c r="D5" s="153">
        <f t="shared" si="0"/>
        <v>7674.9869967818104</v>
      </c>
      <c r="E5" s="153">
        <f t="shared" si="0"/>
        <v>8799.7422560587347</v>
      </c>
      <c r="F5" s="153">
        <f t="shared" si="0"/>
        <v>9488.8096207839608</v>
      </c>
      <c r="G5" s="153">
        <f t="shared" si="0"/>
        <v>9368.619236539249</v>
      </c>
      <c r="H5" s="153">
        <f t="shared" si="0"/>
        <v>9187.6396495460776</v>
      </c>
      <c r="I5" s="153">
        <f t="shared" si="0"/>
        <v>10379.349708277408</v>
      </c>
      <c r="J5" s="153">
        <f t="shared" si="0"/>
        <v>11627.603460496191</v>
      </c>
      <c r="K5" s="153">
        <f t="shared" si="0"/>
        <v>12674.756176532412</v>
      </c>
    </row>
    <row r="6" spans="1:11">
      <c r="A6" t="s">
        <v>38</v>
      </c>
      <c r="B6">
        <f>SUM('LiOH Supply'!L10:N10)</f>
        <v>63</v>
      </c>
      <c r="H6">
        <v>1500</v>
      </c>
      <c r="I6">
        <v>1500</v>
      </c>
      <c r="J6">
        <v>1500</v>
      </c>
      <c r="K6">
        <v>1500</v>
      </c>
    </row>
    <row r="7" spans="1:11">
      <c r="A7" t="s">
        <v>72</v>
      </c>
      <c r="B7" s="266">
        <f>SUM('LiOH Supply'!L6:N6)</f>
        <v>2663.55</v>
      </c>
      <c r="C7" s="266">
        <f>SUM('LiOH Supply'!O6:Q6)</f>
        <v>2824</v>
      </c>
      <c r="D7" s="266">
        <v>4750</v>
      </c>
      <c r="E7" s="266">
        <v>4750</v>
      </c>
      <c r="F7" s="266">
        <v>4750</v>
      </c>
      <c r="G7" s="266">
        <v>4750</v>
      </c>
      <c r="H7">
        <v>5000</v>
      </c>
      <c r="I7">
        <v>5000</v>
      </c>
      <c r="J7" s="266">
        <v>5000</v>
      </c>
      <c r="K7" s="266">
        <v>5000</v>
      </c>
    </row>
    <row r="8" spans="1:11">
      <c r="A8" t="s">
        <v>25</v>
      </c>
      <c r="B8" s="258">
        <f>SUM('LiOH Supply'!L5:N5)</f>
        <v>994.5</v>
      </c>
      <c r="C8" s="258">
        <f>SUM('LiOH Supply'!O5:Q5)</f>
        <v>1501</v>
      </c>
      <c r="D8">
        <v>1625</v>
      </c>
      <c r="E8">
        <v>1625</v>
      </c>
      <c r="F8">
        <v>1625</v>
      </c>
      <c r="G8">
        <v>1625</v>
      </c>
      <c r="H8">
        <v>2125</v>
      </c>
      <c r="I8">
        <v>2125</v>
      </c>
      <c r="J8">
        <v>2125</v>
      </c>
      <c r="K8">
        <v>2125</v>
      </c>
    </row>
    <row r="9" spans="1:11">
      <c r="A9" t="s">
        <v>73</v>
      </c>
      <c r="B9" s="258">
        <f>SUM('LiOH Supply'!L8:N8)</f>
        <v>540</v>
      </c>
      <c r="C9" s="258">
        <f>SUM('LiOH Supply'!O8:Q8)+SUM('LiOH Supply'!O9:Q9)</f>
        <v>1440.6599999999999</v>
      </c>
      <c r="D9">
        <v>1450</v>
      </c>
      <c r="E9">
        <v>1450</v>
      </c>
      <c r="F9">
        <v>1450</v>
      </c>
      <c r="G9">
        <v>1450</v>
      </c>
      <c r="H9">
        <v>1450</v>
      </c>
      <c r="I9">
        <v>1450</v>
      </c>
      <c r="J9">
        <v>1450</v>
      </c>
      <c r="K9">
        <v>1450</v>
      </c>
    </row>
    <row r="10" spans="1:11">
      <c r="A10" t="s">
        <v>44</v>
      </c>
      <c r="B10">
        <v>0</v>
      </c>
      <c r="C10">
        <v>0</v>
      </c>
      <c r="D10">
        <v>750</v>
      </c>
      <c r="E10">
        <v>750</v>
      </c>
      <c r="F10">
        <v>750</v>
      </c>
      <c r="G10">
        <v>750</v>
      </c>
      <c r="H10">
        <v>1000</v>
      </c>
      <c r="I10">
        <v>1000</v>
      </c>
      <c r="J10">
        <v>1000</v>
      </c>
      <c r="K10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2"/>
  <sheetViews>
    <sheetView topLeftCell="L1" workbookViewId="0">
      <selection activeCell="B9" sqref="B9"/>
    </sheetView>
  </sheetViews>
  <sheetFormatPr defaultRowHeight="15"/>
  <sheetData>
    <row r="1" spans="1:37">
      <c r="A1" s="259" t="s">
        <v>74</v>
      </c>
      <c r="B1" s="260">
        <v>43101</v>
      </c>
      <c r="C1" s="260">
        <v>43132</v>
      </c>
      <c r="D1" s="260">
        <v>43160</v>
      </c>
      <c r="E1" s="260">
        <v>43191</v>
      </c>
      <c r="F1" s="260">
        <v>43221</v>
      </c>
      <c r="G1" s="260">
        <v>43252</v>
      </c>
      <c r="H1" s="260">
        <v>43282</v>
      </c>
      <c r="I1" s="260">
        <v>43313</v>
      </c>
      <c r="J1" s="260">
        <v>43344</v>
      </c>
      <c r="K1" s="260">
        <v>43374</v>
      </c>
      <c r="L1" s="260">
        <v>43405</v>
      </c>
      <c r="M1" s="260">
        <v>43435</v>
      </c>
      <c r="N1" s="260">
        <v>43466</v>
      </c>
      <c r="O1" s="260">
        <v>43497</v>
      </c>
      <c r="P1" s="260">
        <v>43525</v>
      </c>
      <c r="Q1" s="260">
        <v>43556</v>
      </c>
      <c r="R1" s="260">
        <v>43586</v>
      </c>
      <c r="S1" s="260">
        <v>43617</v>
      </c>
      <c r="T1" s="260">
        <v>43647</v>
      </c>
      <c r="U1" s="260">
        <v>43678</v>
      </c>
      <c r="V1" s="260">
        <v>43709</v>
      </c>
      <c r="W1" s="260">
        <v>43739</v>
      </c>
      <c r="X1" s="260">
        <v>43770</v>
      </c>
      <c r="Y1" s="260">
        <v>43800</v>
      </c>
      <c r="Z1" s="260">
        <v>43831</v>
      </c>
      <c r="AA1" s="260">
        <v>43862</v>
      </c>
      <c r="AB1" s="260">
        <v>43891</v>
      </c>
      <c r="AC1" s="260">
        <v>43922</v>
      </c>
      <c r="AD1" s="260">
        <v>43952</v>
      </c>
      <c r="AE1" s="260">
        <v>43983</v>
      </c>
      <c r="AF1" s="260">
        <v>44013</v>
      </c>
      <c r="AG1" s="260">
        <v>44044</v>
      </c>
      <c r="AH1" s="260">
        <v>44075</v>
      </c>
      <c r="AI1" s="260">
        <v>44105</v>
      </c>
      <c r="AJ1" s="260">
        <v>44136</v>
      </c>
      <c r="AK1" s="260">
        <v>44166</v>
      </c>
    </row>
    <row r="2" spans="1:37">
      <c r="A2" s="261" t="s">
        <v>70</v>
      </c>
      <c r="B2" s="262">
        <v>1400647.3953790138</v>
      </c>
      <c r="C2" s="262">
        <v>1447674.6590347593</v>
      </c>
      <c r="D2" s="262">
        <v>1635370.5699339397</v>
      </c>
      <c r="E2" s="262">
        <v>2003022.1646757796</v>
      </c>
      <c r="F2" s="262">
        <v>1746488.537308801</v>
      </c>
      <c r="G2" s="262">
        <v>2055881.7771890862</v>
      </c>
      <c r="H2" s="262">
        <v>1818329.218350193</v>
      </c>
      <c r="I2" s="262">
        <v>1927326.7650405481</v>
      </c>
      <c r="J2" s="262">
        <v>2117013.3358137826</v>
      </c>
      <c r="K2" s="262">
        <v>1908131.091710865</v>
      </c>
      <c r="L2" s="262">
        <v>2063668.9324146179</v>
      </c>
      <c r="M2" s="262">
        <v>2133472.5208685207</v>
      </c>
      <c r="N2" s="262">
        <v>2372329.4985842574</v>
      </c>
      <c r="O2" s="262">
        <v>2273318.5764980256</v>
      </c>
      <c r="P2" s="262">
        <v>2752552.2645567632</v>
      </c>
      <c r="Q2" s="262">
        <v>2313601.0637545204</v>
      </c>
      <c r="R2" s="262">
        <v>2322313.2380745299</v>
      </c>
      <c r="S2" s="262">
        <v>2779871.3214063616</v>
      </c>
      <c r="T2" s="262">
        <v>2386109.1233282746</v>
      </c>
      <c r="U2" s="262">
        <v>2543182.3937078444</v>
      </c>
      <c r="V2" s="262">
        <v>3047058.8848860501</v>
      </c>
      <c r="W2" s="262">
        <v>2750722.8803388411</v>
      </c>
      <c r="X2" s="262">
        <v>2942569.3899104865</v>
      </c>
      <c r="Y2" s="262">
        <v>3505165.6260027522</v>
      </c>
      <c r="Z2" s="262">
        <v>3212482.0693499902</v>
      </c>
      <c r="AA2" s="262">
        <v>3290558.6266791727</v>
      </c>
      <c r="AB2" s="262">
        <v>4001346.7203465654</v>
      </c>
      <c r="AC2" s="262">
        <v>3382280.9528845204</v>
      </c>
      <c r="AD2" s="262">
        <v>3408490.6534757065</v>
      </c>
      <c r="AE2" s="262">
        <v>4146712.7582020001</v>
      </c>
      <c r="AF2" s="262">
        <v>3435224.7976145586</v>
      </c>
      <c r="AG2" s="262">
        <v>3484109.8912849342</v>
      </c>
      <c r="AH2" s="262">
        <v>3736297.2417636877</v>
      </c>
      <c r="AI2" s="262">
        <v>3736297.2417636877</v>
      </c>
      <c r="AJ2" s="262">
        <v>3736297.2417636877</v>
      </c>
      <c r="AK2" s="262">
        <v>3736297.2417636877</v>
      </c>
    </row>
    <row r="3" spans="1:37">
      <c r="A3" s="263" t="s">
        <v>75</v>
      </c>
      <c r="B3" s="153">
        <v>33481.894621299536</v>
      </c>
      <c r="C3" s="153">
        <v>0</v>
      </c>
      <c r="D3" s="153"/>
      <c r="E3" s="153"/>
      <c r="F3" s="153"/>
      <c r="G3" s="153"/>
      <c r="H3" s="153"/>
      <c r="I3" s="153"/>
      <c r="J3" s="153">
        <v>62818.841989412394</v>
      </c>
      <c r="K3" s="153">
        <v>161296.69372953693</v>
      </c>
      <c r="L3" s="153">
        <v>219852.54132017997</v>
      </c>
      <c r="M3" s="153">
        <v>112607.39921277511</v>
      </c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</row>
    <row r="4" spans="1:37">
      <c r="A4" s="263" t="s">
        <v>76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>
        <v>35896.75033333333</v>
      </c>
      <c r="M4" s="153">
        <v>157780.93000000142</v>
      </c>
      <c r="N4" s="153">
        <v>203882.94506666667</v>
      </c>
      <c r="O4" s="153">
        <v>404268.93733333342</v>
      </c>
      <c r="P4" s="153">
        <v>548915.62133333343</v>
      </c>
      <c r="Q4" s="153">
        <v>437648.94133333338</v>
      </c>
      <c r="R4" s="153">
        <v>437648.94133333338</v>
      </c>
      <c r="S4" s="153">
        <v>548915.62133333343</v>
      </c>
      <c r="T4" s="153">
        <v>437648.94133333338</v>
      </c>
      <c r="U4" s="153">
        <v>445066.72000000003</v>
      </c>
      <c r="V4" s="153">
        <v>517743.80000000005</v>
      </c>
      <c r="W4" s="153">
        <v>414195.04000000004</v>
      </c>
      <c r="X4" s="153">
        <v>414195.04000000004</v>
      </c>
      <c r="Y4" s="153">
        <v>491856.61000000004</v>
      </c>
      <c r="Z4" s="153">
        <v>440082.23000000004</v>
      </c>
      <c r="AA4" s="153">
        <v>414195.04000000004</v>
      </c>
      <c r="AB4" s="153">
        <v>517743.80000000005</v>
      </c>
      <c r="AC4" s="153">
        <v>414195.04000000004</v>
      </c>
      <c r="AD4" s="153">
        <v>414195.04000000004</v>
      </c>
      <c r="AE4" s="153">
        <v>517743.80000000005</v>
      </c>
      <c r="AF4" s="153">
        <v>414195.04000000004</v>
      </c>
      <c r="AG4" s="153">
        <v>414195.04000000004</v>
      </c>
      <c r="AH4" s="153">
        <v>448711.29333333339</v>
      </c>
      <c r="AI4" s="153">
        <v>448711.29333333339</v>
      </c>
      <c r="AJ4" s="153">
        <v>448711.29333333339</v>
      </c>
      <c r="AK4" s="153">
        <v>448711.29333333339</v>
      </c>
    </row>
    <row r="5" spans="1:37">
      <c r="A5" s="263" t="s">
        <v>77</v>
      </c>
      <c r="B5" s="153">
        <v>565564.83694804192</v>
      </c>
      <c r="C5" s="153">
        <v>565564.83694804192</v>
      </c>
      <c r="D5" s="153">
        <v>565564.83694804192</v>
      </c>
      <c r="E5" s="153">
        <v>565564.83694804192</v>
      </c>
      <c r="F5" s="153">
        <v>565564.83694804192</v>
      </c>
      <c r="G5" s="153">
        <v>565564.83694804192</v>
      </c>
      <c r="H5" s="153">
        <v>565564.83694804192</v>
      </c>
      <c r="I5" s="153">
        <v>565564.83694804192</v>
      </c>
      <c r="J5" s="153">
        <v>565564.83694804192</v>
      </c>
      <c r="K5" s="153">
        <v>565564.83694804192</v>
      </c>
      <c r="L5" s="153">
        <v>565564.83694804192</v>
      </c>
      <c r="M5" s="153">
        <v>565564.83694804192</v>
      </c>
      <c r="N5" s="153">
        <v>565564.83694804192</v>
      </c>
      <c r="O5" s="153">
        <v>565564.83694804192</v>
      </c>
      <c r="P5" s="153">
        <v>565564.83694804192</v>
      </c>
      <c r="Q5" s="153">
        <v>565564.83694804192</v>
      </c>
      <c r="R5" s="153">
        <v>565564.83694804192</v>
      </c>
      <c r="S5" s="153">
        <v>565564.83694804192</v>
      </c>
      <c r="T5" s="153">
        <v>565564.83694804192</v>
      </c>
      <c r="U5" s="153">
        <v>565564.83694804192</v>
      </c>
      <c r="V5" s="153">
        <v>565564.83694804192</v>
      </c>
      <c r="W5" s="153">
        <v>565564.83694804192</v>
      </c>
      <c r="X5" s="153">
        <v>565564.83694804192</v>
      </c>
      <c r="Y5" s="153">
        <v>565564.83694804192</v>
      </c>
      <c r="Z5" s="153">
        <v>565564.83694804192</v>
      </c>
      <c r="AA5" s="153">
        <v>565564.83694804192</v>
      </c>
      <c r="AB5" s="153">
        <v>565564.83694804192</v>
      </c>
      <c r="AC5" s="153">
        <v>565564.83694804192</v>
      </c>
      <c r="AD5" s="153">
        <v>565564.83694804192</v>
      </c>
      <c r="AE5" s="153">
        <v>565564.83694804192</v>
      </c>
      <c r="AF5" s="153">
        <v>565564.83694804192</v>
      </c>
      <c r="AG5" s="153">
        <v>565564.83694804192</v>
      </c>
      <c r="AH5" s="153">
        <v>565564.83694804192</v>
      </c>
      <c r="AI5" s="153">
        <v>565564.83694804192</v>
      </c>
      <c r="AJ5" s="153">
        <v>565564.83694804192</v>
      </c>
      <c r="AK5" s="153">
        <v>565564.83694804192</v>
      </c>
    </row>
    <row r="6" spans="1:37">
      <c r="A6" s="263" t="s">
        <v>78</v>
      </c>
      <c r="B6" s="153">
        <v>801600.66380967223</v>
      </c>
      <c r="C6" s="153">
        <v>882109.82208671747</v>
      </c>
      <c r="D6" s="153">
        <v>1069805.7329858979</v>
      </c>
      <c r="E6" s="153">
        <v>1437457.3277277378</v>
      </c>
      <c r="F6" s="153">
        <v>1180923.7003607592</v>
      </c>
      <c r="G6" s="153">
        <v>1490316.9402410444</v>
      </c>
      <c r="H6" s="153">
        <v>1252764.3814021512</v>
      </c>
      <c r="I6" s="153">
        <v>1361761.9280925062</v>
      </c>
      <c r="J6" s="153">
        <v>1488629.6568763282</v>
      </c>
      <c r="K6" s="153">
        <v>1181269.5610332864</v>
      </c>
      <c r="L6" s="153">
        <v>1242354.8038130626</v>
      </c>
      <c r="M6" s="153">
        <v>1297519.3547077021</v>
      </c>
      <c r="N6" s="153">
        <v>1602881.7165695494</v>
      </c>
      <c r="O6" s="153">
        <v>1303484.8022166505</v>
      </c>
      <c r="P6" s="153">
        <v>1638071.8062753878</v>
      </c>
      <c r="Q6" s="153">
        <v>1187264.0662130155</v>
      </c>
      <c r="R6" s="153">
        <v>949729.80201276555</v>
      </c>
      <c r="S6" s="153">
        <v>893262.19996823987</v>
      </c>
      <c r="T6" s="153">
        <v>395618.93714159384</v>
      </c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</row>
    <row r="7" spans="1:37">
      <c r="A7" s="263" t="s">
        <v>79</v>
      </c>
      <c r="B7" s="153">
        <v>0</v>
      </c>
      <c r="C7" s="153">
        <v>0</v>
      </c>
      <c r="D7" s="153">
        <v>0</v>
      </c>
      <c r="E7" s="153">
        <v>0</v>
      </c>
      <c r="F7" s="153">
        <v>0</v>
      </c>
      <c r="G7" s="153">
        <v>0</v>
      </c>
      <c r="H7" s="153">
        <v>0</v>
      </c>
      <c r="I7" s="153">
        <v>0</v>
      </c>
      <c r="J7" s="153">
        <v>0</v>
      </c>
      <c r="K7" s="153">
        <v>0</v>
      </c>
      <c r="L7" s="153">
        <v>0</v>
      </c>
      <c r="M7" s="153">
        <v>0</v>
      </c>
      <c r="N7" s="153">
        <v>0</v>
      </c>
      <c r="O7" s="153">
        <v>0</v>
      </c>
      <c r="P7" s="153">
        <v>0</v>
      </c>
      <c r="Q7" s="153">
        <v>123123.21926012979</v>
      </c>
      <c r="R7" s="153">
        <v>369369.65778038936</v>
      </c>
      <c r="S7" s="153">
        <v>772128.66315674619</v>
      </c>
      <c r="T7" s="153">
        <v>987276.4079053055</v>
      </c>
      <c r="U7" s="153">
        <v>1532550.8367598029</v>
      </c>
      <c r="V7" s="153">
        <v>1963750.247938008</v>
      </c>
      <c r="W7" s="153">
        <v>1770963.0033907995</v>
      </c>
      <c r="X7" s="153">
        <v>1962809.5129624454</v>
      </c>
      <c r="Y7" s="153">
        <v>2447744.1790547101</v>
      </c>
      <c r="Z7" s="153">
        <v>2206835.0024019484</v>
      </c>
      <c r="AA7" s="153">
        <v>2187112.2001722637</v>
      </c>
      <c r="AB7" s="153">
        <v>2599513.212880698</v>
      </c>
      <c r="AC7" s="153">
        <v>1886763.5427833262</v>
      </c>
      <c r="AD7" s="153">
        <v>1640517.1128792276</v>
      </c>
      <c r="AE7" s="153">
        <v>1543198.2708686742</v>
      </c>
      <c r="AF7" s="153">
        <v>1025323.1955495173</v>
      </c>
      <c r="AG7" s="153">
        <v>410129.2782198069</v>
      </c>
      <c r="AH7" s="153"/>
      <c r="AI7" s="153"/>
      <c r="AJ7" s="153"/>
      <c r="AK7" s="153"/>
    </row>
    <row r="8" spans="1:37">
      <c r="A8" s="263" t="s">
        <v>80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>
        <v>123686.54955886793</v>
      </c>
      <c r="AB8" s="153">
        <v>318524.87051782501</v>
      </c>
      <c r="AC8" s="153">
        <v>515757.53315315279</v>
      </c>
      <c r="AD8" s="153">
        <v>788213.66364843794</v>
      </c>
      <c r="AE8" s="153">
        <v>1520205.8503852852</v>
      </c>
      <c r="AF8" s="153">
        <v>1430141.7251169998</v>
      </c>
      <c r="AG8" s="153">
        <v>2094220.7361170857</v>
      </c>
      <c r="AH8" s="153">
        <v>2722021.111482312</v>
      </c>
      <c r="AI8" s="153">
        <v>2722021.111482312</v>
      </c>
      <c r="AJ8" s="153">
        <v>2722021.111482312</v>
      </c>
      <c r="AK8" s="153">
        <v>2722021.111482312</v>
      </c>
    </row>
    <row r="9" spans="1:37">
      <c r="A9" s="261" t="s">
        <v>81</v>
      </c>
      <c r="B9" s="262">
        <v>1088133.9350531246</v>
      </c>
      <c r="C9" s="262">
        <v>1325747.678717253</v>
      </c>
      <c r="D9" s="262">
        <v>1602580.8350203552</v>
      </c>
      <c r="E9" s="262">
        <v>1873747.3071605966</v>
      </c>
      <c r="F9" s="262">
        <v>1888604.4591761474</v>
      </c>
      <c r="G9" s="262">
        <v>2161944.9577218071</v>
      </c>
      <c r="H9" s="262">
        <v>1761372.9867143591</v>
      </c>
      <c r="I9" s="262">
        <v>1731642.0530968742</v>
      </c>
      <c r="J9" s="262">
        <v>1770999.5356628313</v>
      </c>
      <c r="K9" s="262">
        <v>1949237.8012583624</v>
      </c>
      <c r="L9" s="262">
        <v>2299082.6169968164</v>
      </c>
      <c r="M9" s="262">
        <v>2478880.0332678454</v>
      </c>
      <c r="N9" s="262">
        <v>2501528.1680892506</v>
      </c>
      <c r="O9" s="262">
        <v>2505743.3861847892</v>
      </c>
      <c r="P9" s="262">
        <v>2667715.4425077708</v>
      </c>
      <c r="Q9" s="262">
        <v>2766836.412904453</v>
      </c>
      <c r="R9" s="262">
        <v>2872066.5850143507</v>
      </c>
      <c r="S9" s="262">
        <v>3160839.2581399297</v>
      </c>
      <c r="T9" s="262">
        <v>2963679.6084996597</v>
      </c>
      <c r="U9" s="262">
        <v>3319346.9008705895</v>
      </c>
      <c r="V9" s="262">
        <v>3205783.1114137112</v>
      </c>
      <c r="W9" s="262">
        <v>3005946.0443254965</v>
      </c>
      <c r="X9" s="262">
        <v>3255533.4111404945</v>
      </c>
      <c r="Y9" s="262">
        <v>3107139.7810732564</v>
      </c>
      <c r="Z9" s="262">
        <v>3156848.1056294413</v>
      </c>
      <c r="AA9" s="262">
        <v>2933705.5272966702</v>
      </c>
      <c r="AB9" s="262">
        <v>3097086.0166199659</v>
      </c>
      <c r="AC9" s="262">
        <v>3337622.8870586357</v>
      </c>
      <c r="AD9" s="262">
        <v>3356199.0790088861</v>
      </c>
      <c r="AE9" s="262">
        <v>3685527.7422098853</v>
      </c>
      <c r="AF9" s="262">
        <v>3559816.8968297946</v>
      </c>
      <c r="AG9" s="262">
        <v>3740127.8492362704</v>
      </c>
      <c r="AH9" s="262">
        <v>4327658.7144301254</v>
      </c>
      <c r="AI9" s="262">
        <v>4071244.3940391322</v>
      </c>
      <c r="AJ9" s="262">
        <v>4347858.1906881416</v>
      </c>
      <c r="AK9" s="262">
        <v>4255653.5918051377</v>
      </c>
    </row>
    <row r="10" spans="1:37">
      <c r="A10" s="263" t="s">
        <v>75</v>
      </c>
      <c r="B10" s="153">
        <v>41696.576497736256</v>
      </c>
      <c r="C10" s="153">
        <v>44648.989873383878</v>
      </c>
      <c r="D10" s="153">
        <v>40040.270866430132</v>
      </c>
      <c r="E10" s="153">
        <v>25260.496418209288</v>
      </c>
      <c r="F10" s="153">
        <v>18579.127939381196</v>
      </c>
      <c r="G10" s="153">
        <v>0</v>
      </c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</row>
    <row r="11" spans="1:37">
      <c r="A11" s="263" t="s">
        <v>76</v>
      </c>
      <c r="B11" s="153">
        <v>0</v>
      </c>
      <c r="C11" s="153">
        <v>0</v>
      </c>
      <c r="D11" s="153">
        <v>20480.148966214289</v>
      </c>
      <c r="E11" s="153">
        <v>31186.874340000002</v>
      </c>
      <c r="F11" s="153">
        <v>65438.665641000014</v>
      </c>
      <c r="G11" s="153">
        <v>100849.50936</v>
      </c>
      <c r="H11" s="153">
        <v>58174.530788571443</v>
      </c>
      <c r="I11" s="153">
        <v>68102.437803428576</v>
      </c>
      <c r="J11" s="153">
        <v>86499.229878267855</v>
      </c>
      <c r="K11" s="153">
        <v>89241.818458619993</v>
      </c>
      <c r="L11" s="153">
        <v>91984.407038972131</v>
      </c>
      <c r="M11" s="153">
        <v>253655.51625393663</v>
      </c>
      <c r="N11" s="153">
        <v>228536.63125699089</v>
      </c>
      <c r="O11" s="153">
        <v>224877.74293501352</v>
      </c>
      <c r="P11" s="153">
        <v>324147.70030165475</v>
      </c>
      <c r="Q11" s="153">
        <v>283041.88069229759</v>
      </c>
      <c r="R11" s="153">
        <v>498135.59483671683</v>
      </c>
      <c r="S11" s="153">
        <v>543626.66603387101</v>
      </c>
      <c r="T11" s="153">
        <v>532858.89738160442</v>
      </c>
      <c r="U11" s="153">
        <v>602399.8346276579</v>
      </c>
      <c r="V11" s="153">
        <v>520685.14287446311</v>
      </c>
      <c r="W11" s="153">
        <v>504598.70441912953</v>
      </c>
      <c r="X11" s="153">
        <v>628573.57695139304</v>
      </c>
      <c r="Y11" s="153">
        <v>556222.78980473592</v>
      </c>
      <c r="Z11" s="153">
        <v>540178.66918218462</v>
      </c>
      <c r="AA11" s="153">
        <v>601636.53635465936</v>
      </c>
      <c r="AB11" s="153">
        <v>568297.47228165995</v>
      </c>
      <c r="AC11" s="153">
        <v>718162.4193883196</v>
      </c>
      <c r="AD11" s="153">
        <v>697804.22884893138</v>
      </c>
      <c r="AE11" s="153">
        <v>841936.85887968552</v>
      </c>
      <c r="AF11" s="153">
        <v>876258.90603652759</v>
      </c>
      <c r="AG11" s="153">
        <v>847197.02230986999</v>
      </c>
      <c r="AH11" s="153">
        <v>1489515.6253150473</v>
      </c>
      <c r="AI11" s="153">
        <v>1489515.6253150473</v>
      </c>
      <c r="AJ11" s="153">
        <v>1489515.6253150473</v>
      </c>
      <c r="AK11" s="153">
        <v>1489515.6253150473</v>
      </c>
    </row>
    <row r="12" spans="1:37">
      <c r="A12" s="263" t="s">
        <v>82</v>
      </c>
      <c r="B12" s="153">
        <v>0</v>
      </c>
      <c r="C12" s="153">
        <v>0</v>
      </c>
      <c r="D12" s="153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3">
        <v>0</v>
      </c>
      <c r="K12" s="153">
        <v>0</v>
      </c>
      <c r="L12" s="153">
        <v>0</v>
      </c>
      <c r="M12" s="153">
        <v>0</v>
      </c>
      <c r="N12" s="153">
        <v>0</v>
      </c>
      <c r="O12" s="153">
        <v>0</v>
      </c>
      <c r="P12" s="153">
        <v>0</v>
      </c>
      <c r="Q12" s="153">
        <v>0</v>
      </c>
      <c r="R12" s="153">
        <v>0</v>
      </c>
      <c r="S12" s="153">
        <v>0</v>
      </c>
      <c r="T12" s="153">
        <v>0</v>
      </c>
      <c r="U12" s="153">
        <v>0</v>
      </c>
      <c r="V12" s="153">
        <v>0</v>
      </c>
      <c r="W12" s="153">
        <v>0</v>
      </c>
      <c r="X12" s="153">
        <v>0</v>
      </c>
      <c r="Y12" s="153">
        <v>0</v>
      </c>
      <c r="Z12" s="153">
        <v>0</v>
      </c>
      <c r="AA12" s="153">
        <v>0</v>
      </c>
      <c r="AB12" s="153">
        <v>0</v>
      </c>
      <c r="AC12" s="153">
        <v>0</v>
      </c>
      <c r="AD12" s="153">
        <v>0</v>
      </c>
      <c r="AE12" s="153">
        <v>0</v>
      </c>
      <c r="AF12" s="153">
        <v>0</v>
      </c>
      <c r="AG12" s="153">
        <v>0</v>
      </c>
      <c r="AH12" s="153">
        <v>0</v>
      </c>
      <c r="AI12" s="153">
        <v>0</v>
      </c>
      <c r="AJ12" s="153">
        <v>0</v>
      </c>
      <c r="AK12" s="153">
        <v>0</v>
      </c>
    </row>
    <row r="13" spans="1:37">
      <c r="A13" s="263" t="s">
        <v>77</v>
      </c>
      <c r="B13" s="153">
        <v>576084.35957180476</v>
      </c>
      <c r="C13" s="153">
        <v>543330.6082041692</v>
      </c>
      <c r="D13" s="153">
        <v>617779.74959329714</v>
      </c>
      <c r="E13" s="153">
        <v>657931.92556060175</v>
      </c>
      <c r="F13" s="153">
        <v>583064.75878526154</v>
      </c>
      <c r="G13" s="153">
        <v>674417.82839168573</v>
      </c>
      <c r="H13" s="153">
        <v>612607.81989457668</v>
      </c>
      <c r="I13" s="153">
        <v>554738.23019362125</v>
      </c>
      <c r="J13" s="153">
        <v>482856.63484438672</v>
      </c>
      <c r="K13" s="153">
        <v>513766.68232905684</v>
      </c>
      <c r="L13" s="153">
        <v>581870.7487041282</v>
      </c>
      <c r="M13" s="153">
        <v>596291.11595485068</v>
      </c>
      <c r="N13" s="153">
        <v>579466.10873742995</v>
      </c>
      <c r="O13" s="153">
        <v>571722.39095829893</v>
      </c>
      <c r="P13" s="153">
        <v>584362.9991699073</v>
      </c>
      <c r="Q13" s="153">
        <v>601165.21952010167</v>
      </c>
      <c r="R13" s="153">
        <v>549954.72026903904</v>
      </c>
      <c r="S13" s="153">
        <v>598760.57955340343</v>
      </c>
      <c r="T13" s="153">
        <v>525584.2024427841</v>
      </c>
      <c r="U13" s="153">
        <v>580201.58633623051</v>
      </c>
      <c r="V13" s="153">
        <v>525050.66828901414</v>
      </c>
      <c r="W13" s="153">
        <v>522783.148135492</v>
      </c>
      <c r="X13" s="153">
        <v>565979.42625580484</v>
      </c>
      <c r="Y13" s="153">
        <v>579466.10873742995</v>
      </c>
      <c r="Z13" s="153">
        <v>598760.57955340343</v>
      </c>
      <c r="AA13" s="153">
        <v>564999.96844734577</v>
      </c>
      <c r="AB13" s="153">
        <v>587811.9205769191</v>
      </c>
      <c r="AC13" s="153">
        <v>582671.04993478314</v>
      </c>
      <c r="AD13" s="153">
        <v>552359.3602357374</v>
      </c>
      <c r="AE13" s="153">
        <v>601165.21952010167</v>
      </c>
      <c r="AF13" s="153">
        <v>548132.92446529702</v>
      </c>
      <c r="AG13" s="153">
        <v>602567.61481111462</v>
      </c>
      <c r="AH13" s="153">
        <v>547779.87699979311</v>
      </c>
      <c r="AI13" s="153">
        <v>513013.6093941498</v>
      </c>
      <c r="AJ13" s="153">
        <v>567979.35325780872</v>
      </c>
      <c r="AK13" s="153">
        <v>549657.43863658921</v>
      </c>
    </row>
    <row r="14" spans="1:37">
      <c r="A14" s="263" t="s">
        <v>78</v>
      </c>
      <c r="B14" s="153">
        <v>470352.99898358359</v>
      </c>
      <c r="C14" s="153">
        <v>737768.08063970017</v>
      </c>
      <c r="D14" s="153">
        <v>924280.66559441353</v>
      </c>
      <c r="E14" s="153">
        <v>1159368.0108417855</v>
      </c>
      <c r="F14" s="153">
        <v>1221521.9068105044</v>
      </c>
      <c r="G14" s="153">
        <v>1386677.6199701219</v>
      </c>
      <c r="H14" s="153">
        <v>1090590.6360312111</v>
      </c>
      <c r="I14" s="153">
        <v>1108801.3850998245</v>
      </c>
      <c r="J14" s="153">
        <v>1201643.6709401766</v>
      </c>
      <c r="K14" s="153">
        <v>1346229.3004706856</v>
      </c>
      <c r="L14" s="153">
        <v>1625227.4612537164</v>
      </c>
      <c r="M14" s="153">
        <v>1628933.401059058</v>
      </c>
      <c r="N14" s="153">
        <v>1693525.4280948292</v>
      </c>
      <c r="O14" s="153">
        <v>1709143.2522914766</v>
      </c>
      <c r="P14" s="153">
        <v>1759204.7430362091</v>
      </c>
      <c r="Q14" s="153">
        <v>1882629.3126920538</v>
      </c>
      <c r="R14" s="153">
        <v>1823976.2699085954</v>
      </c>
      <c r="S14" s="153">
        <v>2018452.0125526553</v>
      </c>
      <c r="T14" s="153">
        <v>1905236.5086752716</v>
      </c>
      <c r="U14" s="153">
        <v>2136745.4799067015</v>
      </c>
      <c r="V14" s="153">
        <v>2160047.3002502336</v>
      </c>
      <c r="W14" s="153">
        <v>1978564.1917708758</v>
      </c>
      <c r="X14" s="153">
        <v>2060980.4079332959</v>
      </c>
      <c r="Y14" s="153">
        <v>1650873.2255155372</v>
      </c>
      <c r="Z14" s="153">
        <v>1371238.0420035159</v>
      </c>
      <c r="AA14" s="153">
        <v>929879.59501265129</v>
      </c>
      <c r="AB14" s="153">
        <v>732281.76817810209</v>
      </c>
      <c r="AC14" s="153">
        <v>473542.64278258907</v>
      </c>
      <c r="AD14" s="153">
        <v>193151.84117212985</v>
      </c>
      <c r="AE14" s="153"/>
      <c r="AF14" s="153"/>
      <c r="AG14" s="153"/>
      <c r="AH14" s="153"/>
      <c r="AI14" s="153"/>
      <c r="AJ14" s="153"/>
      <c r="AK14" s="153"/>
    </row>
    <row r="15" spans="1:37">
      <c r="A15" s="263" t="s">
        <v>80</v>
      </c>
      <c r="B15" s="153">
        <v>0</v>
      </c>
      <c r="C15" s="153">
        <v>0</v>
      </c>
      <c r="D15" s="153">
        <v>0</v>
      </c>
      <c r="E15" s="153">
        <v>0</v>
      </c>
      <c r="F15" s="153">
        <v>0</v>
      </c>
      <c r="G15" s="153">
        <v>0</v>
      </c>
      <c r="H15" s="153">
        <v>0</v>
      </c>
      <c r="I15" s="153">
        <v>0</v>
      </c>
      <c r="J15" s="153">
        <v>0</v>
      </c>
      <c r="K15" s="153">
        <v>0</v>
      </c>
      <c r="L15" s="153">
        <v>0</v>
      </c>
      <c r="M15" s="153">
        <v>0</v>
      </c>
      <c r="N15" s="153">
        <v>0</v>
      </c>
      <c r="O15" s="153">
        <v>0</v>
      </c>
      <c r="P15" s="153">
        <v>0</v>
      </c>
      <c r="Q15" s="153">
        <v>0</v>
      </c>
      <c r="R15" s="153">
        <v>0</v>
      </c>
      <c r="S15" s="153">
        <v>0</v>
      </c>
      <c r="T15" s="153">
        <v>0</v>
      </c>
      <c r="U15" s="153">
        <v>0</v>
      </c>
      <c r="V15" s="153">
        <v>0</v>
      </c>
      <c r="W15" s="153">
        <v>0</v>
      </c>
      <c r="X15" s="153">
        <v>0</v>
      </c>
      <c r="Y15" s="153">
        <v>320577.65701555379</v>
      </c>
      <c r="Z15" s="153">
        <v>646670.81489033753</v>
      </c>
      <c r="AA15" s="153">
        <v>837189.42748201359</v>
      </c>
      <c r="AB15" s="153">
        <v>1208694.855583285</v>
      </c>
      <c r="AC15" s="153">
        <v>1563246.7749529439</v>
      </c>
      <c r="AD15" s="153">
        <v>1912883.6487520882</v>
      </c>
      <c r="AE15" s="153">
        <v>2242425.6638100981</v>
      </c>
      <c r="AF15" s="153">
        <v>2135425.0663279705</v>
      </c>
      <c r="AG15" s="153">
        <v>2290363.212115285</v>
      </c>
      <c r="AH15" s="153">
        <v>2290363.212115285</v>
      </c>
      <c r="AI15" s="153">
        <v>2068715.1593299352</v>
      </c>
      <c r="AJ15" s="153">
        <v>2290363.2121152855</v>
      </c>
      <c r="AK15" s="153">
        <v>2216480.527853502</v>
      </c>
    </row>
    <row r="16" spans="1:37">
      <c r="A16" s="261" t="s">
        <v>83</v>
      </c>
      <c r="B16" s="262">
        <v>906429.37619187159</v>
      </c>
      <c r="C16" s="262">
        <v>889111.3393584491</v>
      </c>
      <c r="D16" s="262">
        <v>1098233.4897616971</v>
      </c>
      <c r="E16" s="262">
        <v>1446170.0643411204</v>
      </c>
      <c r="F16" s="262">
        <v>1196830.3980754099</v>
      </c>
      <c r="G16" s="262">
        <v>1558372.91416069</v>
      </c>
      <c r="H16" s="262">
        <v>1284099.2812684085</v>
      </c>
      <c r="I16" s="262">
        <v>1358901.1811481216</v>
      </c>
      <c r="J16" s="262">
        <v>1782778.6137998293</v>
      </c>
      <c r="K16" s="262">
        <v>1469416.843699662</v>
      </c>
      <c r="L16" s="262">
        <v>1589868.7086624433</v>
      </c>
      <c r="M16" s="262">
        <v>1712007.7608932541</v>
      </c>
      <c r="N16" s="262">
        <v>2046929.1230839337</v>
      </c>
      <c r="O16" s="262">
        <v>1647985.6570587971</v>
      </c>
      <c r="P16" s="262">
        <v>2071019.49607649</v>
      </c>
      <c r="Q16" s="262">
        <v>1697009.9966779244</v>
      </c>
      <c r="R16" s="262">
        <v>1767593.9283875637</v>
      </c>
      <c r="S16" s="262">
        <v>2212187.3594957688</v>
      </c>
      <c r="T16" s="262">
        <v>1779217.3180668345</v>
      </c>
      <c r="U16" s="262">
        <v>1804151.2846934055</v>
      </c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</row>
    <row r="17" spans="1:37">
      <c r="A17" s="263" t="s">
        <v>75</v>
      </c>
      <c r="B17" s="153">
        <v>37289.517255904968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/>
      <c r="K17" s="153">
        <v>23246.779358541517</v>
      </c>
      <c r="L17" s="153">
        <v>81363.727754895313</v>
      </c>
      <c r="M17" s="153">
        <v>116233.89679270759</v>
      </c>
      <c r="N17" s="153">
        <v>139480.67615124912</v>
      </c>
      <c r="O17" s="153">
        <v>139480.67615124912</v>
      </c>
      <c r="P17" s="153">
        <v>151104.06583051986</v>
      </c>
      <c r="Q17" s="153">
        <v>151104.06583051986</v>
      </c>
      <c r="R17" s="153">
        <v>209221.01422687367</v>
      </c>
      <c r="S17" s="153">
        <v>267337.96262322745</v>
      </c>
      <c r="T17" s="153">
        <v>220844.40390614443</v>
      </c>
      <c r="U17" s="153">
        <v>220844.40390614443</v>
      </c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</row>
    <row r="18" spans="1:37">
      <c r="A18" s="263" t="s">
        <v>78</v>
      </c>
      <c r="B18" s="153">
        <v>869139.85893596662</v>
      </c>
      <c r="C18" s="153">
        <v>889111.3393584491</v>
      </c>
      <c r="D18" s="153">
        <v>1098233.4897616971</v>
      </c>
      <c r="E18" s="153">
        <v>1446170.0643411204</v>
      </c>
      <c r="F18" s="153">
        <v>1196830.3980754099</v>
      </c>
      <c r="G18" s="153">
        <v>1558372.91416069</v>
      </c>
      <c r="H18" s="153">
        <v>1284099.2812684085</v>
      </c>
      <c r="I18" s="153">
        <v>1358901.1811481216</v>
      </c>
      <c r="J18" s="153">
        <v>1782778.6137998293</v>
      </c>
      <c r="K18" s="153">
        <v>1446170.0643411204</v>
      </c>
      <c r="L18" s="153">
        <v>1508504.980907548</v>
      </c>
      <c r="M18" s="153">
        <v>1595773.8641005466</v>
      </c>
      <c r="N18" s="153">
        <v>1907448.4469326846</v>
      </c>
      <c r="O18" s="153">
        <v>1508504.980907548</v>
      </c>
      <c r="P18" s="153">
        <v>1919915.4302459701</v>
      </c>
      <c r="Q18" s="153">
        <v>1545905.9308474045</v>
      </c>
      <c r="R18" s="153">
        <v>1558372.91416069</v>
      </c>
      <c r="S18" s="153">
        <v>1944849.3968725412</v>
      </c>
      <c r="T18" s="153">
        <v>1558372.91416069</v>
      </c>
      <c r="U18" s="153">
        <v>1583306.8807872611</v>
      </c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</row>
    <row r="19" spans="1:37">
      <c r="A19" s="264" t="s">
        <v>84</v>
      </c>
      <c r="B19" s="265">
        <v>3395210.7066240101</v>
      </c>
      <c r="C19" s="265">
        <v>3662533.6771104611</v>
      </c>
      <c r="D19" s="265">
        <v>4336184.8947159918</v>
      </c>
      <c r="E19" s="265">
        <v>5322939.5361774974</v>
      </c>
      <c r="F19" s="265">
        <v>4831923.3945603585</v>
      </c>
      <c r="G19" s="265">
        <v>5776199.6490715845</v>
      </c>
      <c r="H19" s="265">
        <v>4863801.4863329604</v>
      </c>
      <c r="I19" s="265">
        <v>5017869.9992855443</v>
      </c>
      <c r="J19" s="265">
        <v>5670791.485276443</v>
      </c>
      <c r="K19" s="265">
        <v>5326785.7366688903</v>
      </c>
      <c r="L19" s="265">
        <v>5952620.2580738785</v>
      </c>
      <c r="M19" s="265">
        <v>6324360.3150296211</v>
      </c>
      <c r="N19" s="265">
        <v>6920786.7897574427</v>
      </c>
      <c r="O19" s="265">
        <v>6427047.6197416121</v>
      </c>
      <c r="P19" s="265">
        <v>7491287.2031410243</v>
      </c>
      <c r="Q19" s="265">
        <v>6777447.4733368978</v>
      </c>
      <c r="R19" s="265">
        <v>6961973.7514764462</v>
      </c>
      <c r="S19" s="265">
        <v>8152897.9390420606</v>
      </c>
      <c r="T19" s="265">
        <v>7129006.0498947706</v>
      </c>
      <c r="U19" s="265">
        <v>7666680.579271839</v>
      </c>
      <c r="V19" s="265">
        <v>6252841.9962997604</v>
      </c>
      <c r="W19" s="265">
        <v>5756668.9246643381</v>
      </c>
      <c r="X19" s="265">
        <v>6198102.8010509806</v>
      </c>
      <c r="Y19" s="265">
        <v>6612305.4070760077</v>
      </c>
      <c r="Z19" s="265">
        <v>6369330.1749794325</v>
      </c>
      <c r="AA19" s="265">
        <v>6224264.1539758444</v>
      </c>
      <c r="AB19" s="265">
        <v>7098432.7369665317</v>
      </c>
      <c r="AC19" s="265">
        <v>6719903.8399431566</v>
      </c>
      <c r="AD19" s="265">
        <v>6764689.732484594</v>
      </c>
      <c r="AE19" s="265">
        <v>7832240.5004118858</v>
      </c>
      <c r="AF19" s="265">
        <v>6995041.6944443528</v>
      </c>
      <c r="AG19" s="265">
        <v>7224237.7405212037</v>
      </c>
      <c r="AH19" s="265">
        <v>8063955.9561938141</v>
      </c>
      <c r="AI19" s="265">
        <v>7807541.6358028194</v>
      </c>
      <c r="AJ19" s="265">
        <v>8084155.4324518302</v>
      </c>
      <c r="AK19" s="265">
        <v>7991950.8335688254</v>
      </c>
    </row>
    <row r="22" spans="1:37">
      <c r="A2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Y394"/>
  <sheetViews>
    <sheetView zoomScale="145" zoomScaleNormal="145" zoomScaleSheetLayoutView="130" workbookViewId="0">
      <pane xSplit="2" ySplit="3" topLeftCell="BJ4" activePane="bottomRight" state="frozen"/>
      <selection pane="bottomRight" activeCell="CT223" sqref="CT223"/>
      <selection pane="bottomLeft" activeCell="N388" sqref="N388"/>
      <selection pane="topRight" activeCell="N388" sqref="N388"/>
    </sheetView>
  </sheetViews>
  <sheetFormatPr defaultColWidth="9.140625" defaultRowHeight="15"/>
  <cols>
    <col min="1" max="2" width="6.5703125" style="12" customWidth="1"/>
    <col min="3" max="3" width="9.7109375" style="12" customWidth="1"/>
    <col min="4" max="4" width="10.140625" style="12" bestFit="1" customWidth="1"/>
    <col min="5" max="11" width="9.7109375" style="12" hidden="1" customWidth="1"/>
    <col min="12" max="12" width="11.140625" style="12" customWidth="1"/>
    <col min="13" max="13" width="9.7109375" style="12" customWidth="1"/>
    <col min="14" max="14" width="10.140625" style="12" bestFit="1" customWidth="1"/>
    <col min="15" max="15" width="12.42578125" style="12" customWidth="1"/>
    <col min="16" max="26" width="9.7109375" style="12" hidden="1" customWidth="1"/>
    <col min="27" max="27" width="10.140625" style="12" bestFit="1" customWidth="1"/>
    <col min="28" max="29" width="9.7109375" style="12" customWidth="1"/>
    <col min="30" max="43" width="9.7109375" style="12" hidden="1" customWidth="1"/>
    <col min="44" max="46" width="9.7109375" style="12" customWidth="1"/>
    <col min="47" max="61" width="9.7109375" style="12" hidden="1" customWidth="1"/>
    <col min="62" max="64" width="9.7109375" style="12" customWidth="1"/>
    <col min="65" max="78" width="9.7109375" style="12" hidden="1" customWidth="1"/>
    <col min="79" max="81" width="9.7109375" style="12" customWidth="1"/>
    <col min="82" max="95" width="9.7109375" style="12" hidden="1" customWidth="1"/>
    <col min="96" max="98" width="9.7109375" style="12" customWidth="1"/>
    <col min="99" max="112" width="9.7109375" style="12" hidden="1" customWidth="1"/>
    <col min="113" max="115" width="9.7109375" style="12" customWidth="1"/>
    <col min="116" max="129" width="9.7109375" style="12" hidden="1" customWidth="1"/>
    <col min="130" max="16384" width="9.140625" style="12"/>
  </cols>
  <sheetData>
    <row r="1" spans="1:129" ht="15.75" thickBot="1">
      <c r="A1" s="160"/>
      <c r="B1" s="161"/>
      <c r="C1" s="354" t="s">
        <v>86</v>
      </c>
      <c r="D1" s="352"/>
      <c r="E1" s="352"/>
      <c r="F1" s="352"/>
      <c r="G1" s="352"/>
      <c r="H1" s="352"/>
      <c r="I1" s="352"/>
      <c r="J1" s="352"/>
      <c r="K1" s="352"/>
      <c r="L1" s="353"/>
      <c r="M1" s="349" t="s">
        <v>25</v>
      </c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1"/>
      <c r="AA1" s="349" t="s">
        <v>87</v>
      </c>
      <c r="AB1" s="350"/>
      <c r="AC1" s="350"/>
      <c r="AD1" s="350"/>
      <c r="AE1" s="350"/>
      <c r="AF1" s="350"/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1"/>
      <c r="AR1" s="349" t="s">
        <v>88</v>
      </c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  <c r="BF1" s="350"/>
      <c r="BG1" s="350"/>
      <c r="BH1" s="350"/>
      <c r="BI1" s="351"/>
      <c r="BJ1" s="349" t="s">
        <v>89</v>
      </c>
      <c r="BK1" s="350"/>
      <c r="BL1" s="350"/>
      <c r="BM1" s="350"/>
      <c r="BN1" s="350"/>
      <c r="BO1" s="350"/>
      <c r="BP1" s="350"/>
      <c r="BQ1" s="350"/>
      <c r="BR1" s="350"/>
      <c r="BS1" s="350"/>
      <c r="BT1" s="350"/>
      <c r="BU1" s="350"/>
      <c r="BV1" s="350"/>
      <c r="BW1" s="350"/>
      <c r="BX1" s="350"/>
      <c r="BY1" s="350"/>
      <c r="BZ1" s="351"/>
      <c r="CA1" s="349" t="s">
        <v>90</v>
      </c>
      <c r="CB1" s="350"/>
      <c r="CC1" s="350"/>
      <c r="CD1" s="350"/>
      <c r="CE1" s="350"/>
      <c r="CF1" s="350"/>
      <c r="CG1" s="350"/>
      <c r="CH1" s="350"/>
      <c r="CI1" s="350"/>
      <c r="CJ1" s="350"/>
      <c r="CK1" s="350"/>
      <c r="CL1" s="350"/>
      <c r="CM1" s="350"/>
      <c r="CN1" s="350"/>
      <c r="CO1" s="350"/>
      <c r="CP1" s="350"/>
      <c r="CQ1" s="351"/>
      <c r="CR1" s="349" t="s">
        <v>91</v>
      </c>
      <c r="CS1" s="350"/>
      <c r="CT1" s="350"/>
      <c r="CU1" s="350"/>
      <c r="CV1" s="350"/>
      <c r="CW1" s="350"/>
      <c r="CX1" s="350"/>
      <c r="CY1" s="350"/>
      <c r="CZ1" s="350"/>
      <c r="DA1" s="350"/>
      <c r="DB1" s="350"/>
      <c r="DC1" s="350"/>
      <c r="DD1" s="350"/>
      <c r="DE1" s="350"/>
      <c r="DF1" s="350"/>
      <c r="DG1" s="350"/>
      <c r="DH1" s="351"/>
      <c r="DI1" s="349" t="s">
        <v>92</v>
      </c>
      <c r="DJ1" s="350"/>
      <c r="DK1" s="350"/>
      <c r="DL1" s="350"/>
      <c r="DM1" s="350"/>
      <c r="DN1" s="350"/>
      <c r="DO1" s="350"/>
      <c r="DP1" s="350"/>
      <c r="DQ1" s="350"/>
      <c r="DR1" s="350"/>
      <c r="DS1" s="350"/>
      <c r="DT1" s="350"/>
      <c r="DU1" s="350"/>
      <c r="DV1" s="350"/>
      <c r="DW1" s="350"/>
      <c r="DX1" s="350"/>
      <c r="DY1" s="351"/>
    </row>
    <row r="2" spans="1:129" ht="15.75" thickBot="1">
      <c r="A2" s="162"/>
      <c r="B2" s="161"/>
      <c r="C2" s="355"/>
      <c r="D2" s="356"/>
      <c r="E2" s="356"/>
      <c r="F2" s="356"/>
      <c r="G2" s="356"/>
      <c r="H2" s="356"/>
      <c r="I2" s="356"/>
      <c r="J2" s="356"/>
      <c r="K2" s="356"/>
      <c r="L2" s="357"/>
      <c r="M2" s="349" t="s">
        <v>93</v>
      </c>
      <c r="N2" s="350"/>
      <c r="O2" s="351"/>
      <c r="P2" s="349" t="s">
        <v>94</v>
      </c>
      <c r="Q2" s="350"/>
      <c r="R2" s="350"/>
      <c r="S2" s="351"/>
      <c r="T2" s="349" t="s">
        <v>95</v>
      </c>
      <c r="U2" s="350"/>
      <c r="V2" s="350"/>
      <c r="W2" s="351"/>
      <c r="X2" s="352" t="s">
        <v>96</v>
      </c>
      <c r="Y2" s="352"/>
      <c r="Z2" s="353"/>
      <c r="AA2" s="349" t="s">
        <v>93</v>
      </c>
      <c r="AB2" s="350"/>
      <c r="AC2" s="351"/>
      <c r="AD2" s="349" t="s">
        <v>97</v>
      </c>
      <c r="AE2" s="350"/>
      <c r="AF2" s="350"/>
      <c r="AG2" s="351"/>
      <c r="AH2" s="349" t="s">
        <v>98</v>
      </c>
      <c r="AI2" s="350"/>
      <c r="AJ2" s="350"/>
      <c r="AK2" s="351"/>
      <c r="AL2" s="352" t="s">
        <v>99</v>
      </c>
      <c r="AM2" s="352"/>
      <c r="AN2" s="353"/>
      <c r="AO2" s="352" t="s">
        <v>100</v>
      </c>
      <c r="AP2" s="352"/>
      <c r="AQ2" s="353"/>
      <c r="AR2" s="349" t="s">
        <v>93</v>
      </c>
      <c r="AS2" s="350"/>
      <c r="AT2" s="351"/>
      <c r="AU2" s="349" t="s">
        <v>97</v>
      </c>
      <c r="AV2" s="350"/>
      <c r="AW2" s="350"/>
      <c r="AX2" s="350"/>
      <c r="AY2" s="351"/>
      <c r="AZ2" s="349" t="s">
        <v>98</v>
      </c>
      <c r="BA2" s="350"/>
      <c r="BB2" s="350"/>
      <c r="BC2" s="351"/>
      <c r="BD2" s="352" t="s">
        <v>99</v>
      </c>
      <c r="BE2" s="352"/>
      <c r="BF2" s="353"/>
      <c r="BG2" s="352" t="s">
        <v>100</v>
      </c>
      <c r="BH2" s="352"/>
      <c r="BI2" s="353"/>
      <c r="BJ2" s="349" t="s">
        <v>93</v>
      </c>
      <c r="BK2" s="350"/>
      <c r="BL2" s="351"/>
      <c r="BM2" s="349" t="s">
        <v>97</v>
      </c>
      <c r="BN2" s="350"/>
      <c r="BO2" s="350"/>
      <c r="BP2" s="351"/>
      <c r="BQ2" s="349" t="s">
        <v>98</v>
      </c>
      <c r="BR2" s="350"/>
      <c r="BS2" s="350"/>
      <c r="BT2" s="351"/>
      <c r="BU2" s="352" t="s">
        <v>99</v>
      </c>
      <c r="BV2" s="352"/>
      <c r="BW2" s="353"/>
      <c r="BX2" s="352" t="s">
        <v>100</v>
      </c>
      <c r="BY2" s="352"/>
      <c r="BZ2" s="353"/>
      <c r="CA2" s="349" t="s">
        <v>93</v>
      </c>
      <c r="CB2" s="350"/>
      <c r="CC2" s="351"/>
      <c r="CD2" s="349" t="s">
        <v>97</v>
      </c>
      <c r="CE2" s="350"/>
      <c r="CF2" s="350"/>
      <c r="CG2" s="351"/>
      <c r="CH2" s="349" t="s">
        <v>98</v>
      </c>
      <c r="CI2" s="350"/>
      <c r="CJ2" s="350"/>
      <c r="CK2" s="351"/>
      <c r="CL2" s="352" t="s">
        <v>99</v>
      </c>
      <c r="CM2" s="352"/>
      <c r="CN2" s="353"/>
      <c r="CO2" s="352" t="s">
        <v>100</v>
      </c>
      <c r="CP2" s="352"/>
      <c r="CQ2" s="353"/>
      <c r="CR2" s="349" t="s">
        <v>93</v>
      </c>
      <c r="CS2" s="350"/>
      <c r="CT2" s="351"/>
      <c r="CU2" s="349" t="s">
        <v>97</v>
      </c>
      <c r="CV2" s="350"/>
      <c r="CW2" s="350"/>
      <c r="CX2" s="351"/>
      <c r="CY2" s="349" t="s">
        <v>98</v>
      </c>
      <c r="CZ2" s="350"/>
      <c r="DA2" s="350"/>
      <c r="DB2" s="351"/>
      <c r="DC2" s="352" t="s">
        <v>99</v>
      </c>
      <c r="DD2" s="352"/>
      <c r="DE2" s="353"/>
      <c r="DF2" s="352" t="s">
        <v>100</v>
      </c>
      <c r="DG2" s="352"/>
      <c r="DH2" s="353"/>
      <c r="DI2" s="349" t="s">
        <v>93</v>
      </c>
      <c r="DJ2" s="350"/>
      <c r="DK2" s="351"/>
      <c r="DL2" s="349" t="s">
        <v>97</v>
      </c>
      <c r="DM2" s="350"/>
      <c r="DN2" s="350"/>
      <c r="DO2" s="351"/>
      <c r="DP2" s="349" t="s">
        <v>98</v>
      </c>
      <c r="DQ2" s="350"/>
      <c r="DR2" s="350"/>
      <c r="DS2" s="351"/>
      <c r="DT2" s="352" t="s">
        <v>99</v>
      </c>
      <c r="DU2" s="352"/>
      <c r="DV2" s="353"/>
      <c r="DW2" s="352" t="s">
        <v>100</v>
      </c>
      <c r="DX2" s="352"/>
      <c r="DY2" s="353"/>
    </row>
    <row r="3" spans="1:129" ht="54.75" thickBot="1">
      <c r="A3" s="163"/>
      <c r="B3" s="164"/>
      <c r="C3" s="165" t="s">
        <v>101</v>
      </c>
      <c r="D3" s="166" t="s">
        <v>102</v>
      </c>
      <c r="E3" s="167" t="s">
        <v>103</v>
      </c>
      <c r="F3" s="168" t="s">
        <v>104</v>
      </c>
      <c r="G3" s="168" t="s">
        <v>105</v>
      </c>
      <c r="H3" s="169" t="s">
        <v>106</v>
      </c>
      <c r="I3" s="170" t="s">
        <v>107</v>
      </c>
      <c r="J3" s="170" t="s">
        <v>108</v>
      </c>
      <c r="K3" s="170" t="s">
        <v>109</v>
      </c>
      <c r="L3" s="171" t="s">
        <v>110</v>
      </c>
      <c r="M3" s="165" t="s">
        <v>101</v>
      </c>
      <c r="N3" s="172" t="s">
        <v>102</v>
      </c>
      <c r="O3" s="171" t="s">
        <v>110</v>
      </c>
      <c r="P3" s="173" t="s">
        <v>101</v>
      </c>
      <c r="Q3" s="174" t="s">
        <v>111</v>
      </c>
      <c r="R3" s="174" t="s">
        <v>112</v>
      </c>
      <c r="S3" s="175" t="s">
        <v>113</v>
      </c>
      <c r="T3" s="173" t="s">
        <v>101</v>
      </c>
      <c r="U3" s="176" t="s">
        <v>114</v>
      </c>
      <c r="V3" s="177" t="s">
        <v>115</v>
      </c>
      <c r="W3" s="175" t="s">
        <v>113</v>
      </c>
      <c r="X3" s="173" t="s">
        <v>101</v>
      </c>
      <c r="Y3" s="178" t="s">
        <v>116</v>
      </c>
      <c r="Z3" s="175" t="s">
        <v>113</v>
      </c>
      <c r="AA3" s="165" t="s">
        <v>101</v>
      </c>
      <c r="AB3" s="172" t="s">
        <v>102</v>
      </c>
      <c r="AC3" s="179" t="s">
        <v>117</v>
      </c>
      <c r="AD3" s="173" t="s">
        <v>101</v>
      </c>
      <c r="AE3" s="174" t="s">
        <v>104</v>
      </c>
      <c r="AF3" s="174" t="s">
        <v>105</v>
      </c>
      <c r="AG3" s="175" t="s">
        <v>117</v>
      </c>
      <c r="AH3" s="173" t="s">
        <v>101</v>
      </c>
      <c r="AI3" s="176" t="s">
        <v>106</v>
      </c>
      <c r="AJ3" s="177" t="s">
        <v>107</v>
      </c>
      <c r="AK3" s="180" t="s">
        <v>117</v>
      </c>
      <c r="AL3" s="173" t="s">
        <v>101</v>
      </c>
      <c r="AM3" s="181" t="s">
        <v>118</v>
      </c>
      <c r="AN3" s="180" t="s">
        <v>117</v>
      </c>
      <c r="AO3" s="173" t="s">
        <v>101</v>
      </c>
      <c r="AP3" s="178" t="s">
        <v>109</v>
      </c>
      <c r="AQ3" s="180" t="s">
        <v>117</v>
      </c>
      <c r="AR3" s="165" t="s">
        <v>101</v>
      </c>
      <c r="AS3" s="172" t="s">
        <v>102</v>
      </c>
      <c r="AT3" s="179" t="s">
        <v>117</v>
      </c>
      <c r="AU3" s="173" t="s">
        <v>101</v>
      </c>
      <c r="AV3" s="174" t="s">
        <v>104</v>
      </c>
      <c r="AW3" s="174" t="s">
        <v>119</v>
      </c>
      <c r="AX3" s="174" t="s">
        <v>120</v>
      </c>
      <c r="AY3" s="175" t="s">
        <v>117</v>
      </c>
      <c r="AZ3" s="173" t="s">
        <v>101</v>
      </c>
      <c r="BA3" s="176" t="s">
        <v>106</v>
      </c>
      <c r="BB3" s="177" t="s">
        <v>107</v>
      </c>
      <c r="BC3" s="180" t="s">
        <v>117</v>
      </c>
      <c r="BD3" s="173" t="s">
        <v>101</v>
      </c>
      <c r="BE3" s="181" t="s">
        <v>118</v>
      </c>
      <c r="BF3" s="180" t="s">
        <v>117</v>
      </c>
      <c r="BG3" s="173" t="s">
        <v>101</v>
      </c>
      <c r="BH3" s="178" t="s">
        <v>109</v>
      </c>
      <c r="BI3" s="180" t="s">
        <v>117</v>
      </c>
      <c r="BJ3" s="165" t="s">
        <v>101</v>
      </c>
      <c r="BK3" s="172" t="s">
        <v>102</v>
      </c>
      <c r="BL3" s="179" t="s">
        <v>117</v>
      </c>
      <c r="BM3" s="173" t="s">
        <v>101</v>
      </c>
      <c r="BN3" s="174" t="s">
        <v>104</v>
      </c>
      <c r="BO3" s="174" t="s">
        <v>105</v>
      </c>
      <c r="BP3" s="175" t="s">
        <v>117</v>
      </c>
      <c r="BQ3" s="173" t="s">
        <v>101</v>
      </c>
      <c r="BR3" s="176" t="s">
        <v>106</v>
      </c>
      <c r="BS3" s="177" t="s">
        <v>107</v>
      </c>
      <c r="BT3" s="180" t="s">
        <v>117</v>
      </c>
      <c r="BU3" s="173" t="s">
        <v>101</v>
      </c>
      <c r="BV3" s="181" t="s">
        <v>118</v>
      </c>
      <c r="BW3" s="180" t="s">
        <v>117</v>
      </c>
      <c r="BX3" s="173" t="s">
        <v>101</v>
      </c>
      <c r="BY3" s="178" t="s">
        <v>109</v>
      </c>
      <c r="BZ3" s="180" t="s">
        <v>117</v>
      </c>
      <c r="CA3" s="165" t="s">
        <v>101</v>
      </c>
      <c r="CB3" s="172" t="s">
        <v>102</v>
      </c>
      <c r="CC3" s="179" t="s">
        <v>117</v>
      </c>
      <c r="CD3" s="173" t="s">
        <v>101</v>
      </c>
      <c r="CE3" s="174" t="s">
        <v>104</v>
      </c>
      <c r="CF3" s="174" t="s">
        <v>105</v>
      </c>
      <c r="CG3" s="175" t="s">
        <v>117</v>
      </c>
      <c r="CH3" s="173" t="s">
        <v>101</v>
      </c>
      <c r="CI3" s="176" t="s">
        <v>106</v>
      </c>
      <c r="CJ3" s="177" t="s">
        <v>107</v>
      </c>
      <c r="CK3" s="180" t="s">
        <v>117</v>
      </c>
      <c r="CL3" s="173" t="s">
        <v>101</v>
      </c>
      <c r="CM3" s="181" t="s">
        <v>118</v>
      </c>
      <c r="CN3" s="180" t="s">
        <v>117</v>
      </c>
      <c r="CO3" s="173" t="s">
        <v>101</v>
      </c>
      <c r="CP3" s="178" t="s">
        <v>109</v>
      </c>
      <c r="CQ3" s="180" t="s">
        <v>117</v>
      </c>
      <c r="CR3" s="165" t="s">
        <v>101</v>
      </c>
      <c r="CS3" s="172" t="s">
        <v>102</v>
      </c>
      <c r="CT3" s="179" t="s">
        <v>117</v>
      </c>
      <c r="CU3" s="173" t="s">
        <v>101</v>
      </c>
      <c r="CV3" s="174" t="s">
        <v>104</v>
      </c>
      <c r="CW3" s="174" t="s">
        <v>105</v>
      </c>
      <c r="CX3" s="175" t="s">
        <v>117</v>
      </c>
      <c r="CY3" s="173" t="s">
        <v>101</v>
      </c>
      <c r="CZ3" s="176" t="s">
        <v>106</v>
      </c>
      <c r="DA3" s="177" t="s">
        <v>107</v>
      </c>
      <c r="DB3" s="180" t="s">
        <v>117</v>
      </c>
      <c r="DC3" s="173" t="s">
        <v>101</v>
      </c>
      <c r="DD3" s="181" t="s">
        <v>118</v>
      </c>
      <c r="DE3" s="180" t="s">
        <v>117</v>
      </c>
      <c r="DF3" s="173" t="s">
        <v>101</v>
      </c>
      <c r="DG3" s="178" t="s">
        <v>109</v>
      </c>
      <c r="DH3" s="180" t="s">
        <v>117</v>
      </c>
      <c r="DI3" s="165" t="s">
        <v>101</v>
      </c>
      <c r="DJ3" s="172" t="s">
        <v>102</v>
      </c>
      <c r="DK3" s="179" t="s">
        <v>117</v>
      </c>
      <c r="DL3" s="173" t="s">
        <v>101</v>
      </c>
      <c r="DM3" s="174" t="s">
        <v>104</v>
      </c>
      <c r="DN3" s="174" t="s">
        <v>105</v>
      </c>
      <c r="DO3" s="175" t="s">
        <v>117</v>
      </c>
      <c r="DP3" s="173" t="s">
        <v>101</v>
      </c>
      <c r="DQ3" s="176" t="s">
        <v>106</v>
      </c>
      <c r="DR3" s="177" t="s">
        <v>107</v>
      </c>
      <c r="DS3" s="180" t="s">
        <v>117</v>
      </c>
      <c r="DT3" s="173" t="s">
        <v>101</v>
      </c>
      <c r="DU3" s="181" t="s">
        <v>118</v>
      </c>
      <c r="DV3" s="180" t="s">
        <v>117</v>
      </c>
      <c r="DW3" s="173" t="s">
        <v>101</v>
      </c>
      <c r="DX3" s="178" t="s">
        <v>109</v>
      </c>
      <c r="DY3" s="180" t="s">
        <v>117</v>
      </c>
    </row>
    <row r="4" spans="1:129" ht="15.75" thickBot="1">
      <c r="A4" s="347" t="s">
        <v>121</v>
      </c>
      <c r="B4" s="348"/>
      <c r="C4" s="182">
        <f>[9]Daily!C36</f>
        <v>1530</v>
      </c>
      <c r="D4" s="183">
        <f>[9]Daily!D36</f>
        <v>1836</v>
      </c>
      <c r="E4" s="184">
        <f>D4-G4</f>
        <v>1054.8</v>
      </c>
      <c r="F4" s="185">
        <f>[9]Daily!E36</f>
        <v>0</v>
      </c>
      <c r="G4" s="185">
        <f>[9]Daily!F36</f>
        <v>781.2</v>
      </c>
      <c r="H4" s="185">
        <f>[9]Daily!G36</f>
        <v>503.99999999999994</v>
      </c>
      <c r="I4" s="185">
        <f>[9]Daily!H36</f>
        <v>72</v>
      </c>
      <c r="J4" s="185">
        <f>[9]Daily!I36</f>
        <v>0</v>
      </c>
      <c r="K4" s="185">
        <f>[9]Daily!J36</f>
        <v>478.79999999999984</v>
      </c>
      <c r="L4" s="186">
        <f>[9]Daily!K36</f>
        <v>3889.7999999999979</v>
      </c>
      <c r="M4" s="187">
        <f>[9]Daily!L36</f>
        <v>486</v>
      </c>
      <c r="N4" s="185">
        <f>[9]Daily!M36</f>
        <v>550.79999999999984</v>
      </c>
      <c r="O4" s="188">
        <f>[9]Daily!N36</f>
        <v>387.90000000000043</v>
      </c>
      <c r="P4" s="187">
        <f>[9]Daily!O36</f>
        <v>0</v>
      </c>
      <c r="Q4" s="189">
        <f>[9]Daily!P36</f>
        <v>0</v>
      </c>
      <c r="R4" s="190">
        <f>[9]Daily!Q36</f>
        <v>0</v>
      </c>
      <c r="S4" s="186">
        <f>[9]Daily!R36</f>
        <v>0</v>
      </c>
      <c r="T4" s="187">
        <f>[9]Daily!S36</f>
        <v>0</v>
      </c>
      <c r="U4" s="191">
        <f>[9]Daily!T36</f>
        <v>0</v>
      </c>
      <c r="V4" s="192">
        <f>[9]Daily!U36</f>
        <v>72</v>
      </c>
      <c r="W4" s="186">
        <f>[9]Daily!V36</f>
        <v>53.550000000000026</v>
      </c>
      <c r="X4" s="193">
        <f>[9]Daily!Z36</f>
        <v>486</v>
      </c>
      <c r="Y4" s="194">
        <f>[9]Daily!AA36</f>
        <v>478.79999999999984</v>
      </c>
      <c r="Z4" s="195">
        <f>[9]Daily!AB36</f>
        <v>334.35000000000042</v>
      </c>
      <c r="AA4" s="187">
        <f>[9]Daily!AC36</f>
        <v>72</v>
      </c>
      <c r="AB4" s="185">
        <f>[9]Daily!AD36</f>
        <v>0</v>
      </c>
      <c r="AC4" s="188">
        <f>[9]Daily!AE36</f>
        <v>429.75</v>
      </c>
      <c r="AD4" s="187">
        <f>[9]Daily!AF36</f>
        <v>0</v>
      </c>
      <c r="AE4" s="189">
        <f>[9]Daily!AG36</f>
        <v>0</v>
      </c>
      <c r="AF4" s="190">
        <f>[9]Daily!AH36</f>
        <v>0</v>
      </c>
      <c r="AG4" s="186">
        <f>[9]Daily!AI36</f>
        <v>72</v>
      </c>
      <c r="AH4" s="187">
        <f>[9]Daily!AJ36</f>
        <v>72</v>
      </c>
      <c r="AI4" s="191">
        <f>[9]Daily!AK36</f>
        <v>0</v>
      </c>
      <c r="AJ4" s="192">
        <f>[9]Daily!AL36</f>
        <v>0</v>
      </c>
      <c r="AK4" s="186">
        <f>[9]Daily!AM36</f>
        <v>357.75</v>
      </c>
      <c r="AL4" s="193">
        <f>[9]Daily!AN36</f>
        <v>0</v>
      </c>
      <c r="AM4" s="196">
        <f>[9]Daily!AO36</f>
        <v>0</v>
      </c>
      <c r="AN4" s="195">
        <f>[9]Daily!AP36</f>
        <v>0</v>
      </c>
      <c r="AO4" s="193">
        <f>[9]Daily!AQ36</f>
        <v>0</v>
      </c>
      <c r="AP4" s="194">
        <f>[9]Daily!AR36</f>
        <v>0</v>
      </c>
      <c r="AQ4" s="195">
        <f>[9]Daily!AS36</f>
        <v>0</v>
      </c>
      <c r="AR4" s="187">
        <f>[9]Daily!AT36</f>
        <v>738</v>
      </c>
      <c r="AS4" s="185">
        <f>[9]Daily!AU36</f>
        <v>1280.6999999999998</v>
      </c>
      <c r="AT4" s="188">
        <f>[9]Daily!AV36</f>
        <v>1312.6499999999976</v>
      </c>
      <c r="AU4" s="187">
        <f>[9]Daily!AW36</f>
        <v>738</v>
      </c>
      <c r="AV4" s="189">
        <f>[9]Daily!AX36</f>
        <v>0</v>
      </c>
      <c r="AW4" s="190">
        <f>[9]Daily!AY36</f>
        <v>0</v>
      </c>
      <c r="AX4" s="190">
        <f>[9]Daily!AZ36</f>
        <v>781.2</v>
      </c>
      <c r="AY4" s="186">
        <f>[9]Daily!BA36</f>
        <v>950.39999999999895</v>
      </c>
      <c r="AZ4" s="187">
        <f>[9]Daily!BB36</f>
        <v>0</v>
      </c>
      <c r="BA4" s="191">
        <f>[9]Daily!BC36</f>
        <v>499.49999999999994</v>
      </c>
      <c r="BB4" s="192">
        <f>[9]Daily!BD36</f>
        <v>0</v>
      </c>
      <c r="BC4" s="186">
        <f>[9]Daily!BE36</f>
        <v>362.24999999999869</v>
      </c>
      <c r="BD4" s="193">
        <f>[9]Daily!BF36</f>
        <v>0</v>
      </c>
      <c r="BE4" s="196">
        <f>[9]Daily!BG36</f>
        <v>0</v>
      </c>
      <c r="BF4" s="195">
        <f>[9]Daily!BH36</f>
        <v>0</v>
      </c>
      <c r="BG4" s="193">
        <f>[9]Daily!BI36</f>
        <v>0</v>
      </c>
      <c r="BH4" s="194">
        <f>[9]Daily!BJ36</f>
        <v>0</v>
      </c>
      <c r="BI4" s="195">
        <f>[9]Daily!BK36</f>
        <v>0</v>
      </c>
      <c r="BJ4" s="187">
        <f>[9]Daily!BL36</f>
        <v>0</v>
      </c>
      <c r="BK4" s="185">
        <f>[9]Daily!BM36</f>
        <v>0</v>
      </c>
      <c r="BL4" s="188">
        <f>[9]Daily!BN36</f>
        <v>492.3</v>
      </c>
      <c r="BM4" s="187">
        <f>[9]Daily!BO36</f>
        <v>0</v>
      </c>
      <c r="BN4" s="189">
        <f>[9]Daily!BP36</f>
        <v>0</v>
      </c>
      <c r="BO4" s="190">
        <f>[9]Daily!BQ36</f>
        <v>0</v>
      </c>
      <c r="BP4" s="186">
        <f>[9]Daily!BR36</f>
        <v>0</v>
      </c>
      <c r="BQ4" s="187">
        <f>[9]Daily!BS36</f>
        <v>0</v>
      </c>
      <c r="BR4" s="191">
        <f>[9]Daily!BT36</f>
        <v>0</v>
      </c>
      <c r="BS4" s="192">
        <f>[9]Daily!BU36</f>
        <v>0</v>
      </c>
      <c r="BT4" s="186">
        <f>[9]Daily!BV36</f>
        <v>0</v>
      </c>
      <c r="BU4" s="193">
        <f>[9]Daily!BW36</f>
        <v>0</v>
      </c>
      <c r="BV4" s="196">
        <f>[9]Daily!BX36</f>
        <v>0</v>
      </c>
      <c r="BW4" s="195">
        <f>[9]Daily!BY36</f>
        <v>0</v>
      </c>
      <c r="BX4" s="193">
        <f>[9]Daily!BZ36</f>
        <v>0</v>
      </c>
      <c r="BY4" s="194">
        <f>[9]Daily!CA36</f>
        <v>0</v>
      </c>
      <c r="BZ4" s="195">
        <f>[9]Daily!CB36</f>
        <v>492.3</v>
      </c>
      <c r="CA4" s="187">
        <f>[9]Daily!CC36</f>
        <v>0</v>
      </c>
      <c r="CB4" s="185">
        <f>[9]Daily!CD36</f>
        <v>4.5</v>
      </c>
      <c r="CC4" s="188">
        <f>[9]Daily!CE36</f>
        <v>967.5</v>
      </c>
      <c r="CD4" s="187">
        <f>[9]Daily!CF36</f>
        <v>0</v>
      </c>
      <c r="CE4" s="189">
        <f>[9]Daily!CG36</f>
        <v>0</v>
      </c>
      <c r="CF4" s="190">
        <f>[9]Daily!CH36</f>
        <v>0</v>
      </c>
      <c r="CG4" s="186">
        <f>[9]Daily!CI36</f>
        <v>0</v>
      </c>
      <c r="CH4" s="187">
        <f>[9]Daily!CJ36</f>
        <v>0</v>
      </c>
      <c r="CI4" s="191">
        <f>[9]Daily!CK36</f>
        <v>4.5</v>
      </c>
      <c r="CJ4" s="192">
        <f>[9]Daily!CL36</f>
        <v>0</v>
      </c>
      <c r="CK4" s="186">
        <f>[9]Daily!CM36</f>
        <v>967.5</v>
      </c>
      <c r="CL4" s="193">
        <f>[9]Daily!CN36</f>
        <v>0</v>
      </c>
      <c r="CM4" s="196">
        <f>[9]Daily!CO36</f>
        <v>0</v>
      </c>
      <c r="CN4" s="195">
        <f>[9]Daily!CP36</f>
        <v>0</v>
      </c>
      <c r="CO4" s="193">
        <f>[9]Daily!CQ36</f>
        <v>0</v>
      </c>
      <c r="CP4" s="194">
        <f>[9]Daily!CR36</f>
        <v>0</v>
      </c>
      <c r="CQ4" s="195">
        <f>[9]Daily!CS36</f>
        <v>0</v>
      </c>
      <c r="CR4" s="187">
        <f>[9]Daily!CT36</f>
        <v>0</v>
      </c>
      <c r="CS4" s="185">
        <f>[9]Daily!CU36</f>
        <v>0</v>
      </c>
      <c r="CT4" s="188">
        <f>[9]Daily!CV36</f>
        <v>65.699999999999989</v>
      </c>
      <c r="CU4" s="187">
        <f>[9]Daily!CW36</f>
        <v>0</v>
      </c>
      <c r="CV4" s="189">
        <f>[9]Daily!CX36</f>
        <v>0</v>
      </c>
      <c r="CW4" s="190">
        <f>[9]Daily!CY36</f>
        <v>0</v>
      </c>
      <c r="CX4" s="186">
        <f>[9]Daily!CZ36</f>
        <v>0</v>
      </c>
      <c r="CY4" s="187">
        <f>[9]Daily!DA36</f>
        <v>0</v>
      </c>
      <c r="CZ4" s="191">
        <f>[9]Daily!DB36</f>
        <v>0</v>
      </c>
      <c r="DA4" s="192">
        <f>[9]Daily!DC36</f>
        <v>0</v>
      </c>
      <c r="DB4" s="186">
        <f>[9]Daily!DD36</f>
        <v>65.699999999999989</v>
      </c>
      <c r="DC4" s="193">
        <f>[9]Daily!DE36</f>
        <v>0</v>
      </c>
      <c r="DD4" s="196">
        <f>[9]Daily!DF36</f>
        <v>0</v>
      </c>
      <c r="DE4" s="195">
        <f>[9]Daily!DG36</f>
        <v>0</v>
      </c>
      <c r="DF4" s="193">
        <f>[9]Daily!DH36</f>
        <v>0</v>
      </c>
      <c r="DG4" s="194">
        <f>[9]Daily!DI36</f>
        <v>0</v>
      </c>
      <c r="DH4" s="195">
        <f>[9]Daily!DJ36</f>
        <v>0</v>
      </c>
      <c r="DI4" s="187">
        <f>[9]Daily!DK36</f>
        <v>234</v>
      </c>
      <c r="DJ4" s="185">
        <f>[9]Daily!DL36</f>
        <v>0</v>
      </c>
      <c r="DK4" s="188">
        <f>[9]Daily!DM36</f>
        <v>234</v>
      </c>
      <c r="DL4" s="187">
        <f>[9]Daily!DN36</f>
        <v>0</v>
      </c>
      <c r="DM4" s="189">
        <f>[9]Daily!DO36</f>
        <v>0</v>
      </c>
      <c r="DN4" s="190">
        <f>[9]Daily!DP36</f>
        <v>0</v>
      </c>
      <c r="DO4" s="186">
        <f>[9]Daily!DQ36</f>
        <v>0</v>
      </c>
      <c r="DP4" s="187">
        <f>[9]Daily!DR36</f>
        <v>234</v>
      </c>
      <c r="DQ4" s="191">
        <f>[9]Daily!DS36</f>
        <v>0</v>
      </c>
      <c r="DR4" s="192">
        <f>[9]Daily!DT36</f>
        <v>0</v>
      </c>
      <c r="DS4" s="186">
        <f>[9]Daily!DU36</f>
        <v>234</v>
      </c>
      <c r="DT4" s="193">
        <f>[9]Daily!DV36</f>
        <v>0</v>
      </c>
      <c r="DU4" s="196">
        <f>[9]Daily!DW36</f>
        <v>0</v>
      </c>
      <c r="DV4" s="195">
        <f>[9]Daily!DX36</f>
        <v>0</v>
      </c>
      <c r="DW4" s="193">
        <f>[9]Daily!DY36</f>
        <v>0</v>
      </c>
      <c r="DX4" s="194">
        <f>[9]Daily!DZ36</f>
        <v>0</v>
      </c>
      <c r="DY4" s="195">
        <f>[9]Daily!EA36</f>
        <v>0</v>
      </c>
    </row>
    <row r="5" spans="1:129" ht="15.75" hidden="1" thickBot="1">
      <c r="A5" s="197">
        <f>[9]Daily!A37</f>
        <v>43101</v>
      </c>
      <c r="B5" s="198">
        <f>[9]Daily!B37</f>
        <v>2</v>
      </c>
      <c r="C5" s="199"/>
      <c r="D5" s="200"/>
      <c r="E5" s="201"/>
      <c r="F5" s="202"/>
      <c r="G5" s="202"/>
      <c r="H5" s="202"/>
      <c r="I5" s="202"/>
      <c r="J5" s="202"/>
      <c r="K5" s="202"/>
      <c r="L5" s="203"/>
      <c r="M5" s="204"/>
      <c r="N5" s="202"/>
      <c r="O5" s="205"/>
      <c r="P5" s="204"/>
      <c r="Q5" s="206"/>
      <c r="R5" s="207"/>
      <c r="S5" s="203"/>
      <c r="T5" s="204"/>
      <c r="U5" s="208"/>
      <c r="V5" s="209"/>
      <c r="W5" s="203"/>
      <c r="X5" s="199"/>
      <c r="Y5" s="210"/>
      <c r="Z5" s="203"/>
      <c r="AA5" s="204"/>
      <c r="AB5" s="202"/>
      <c r="AC5" s="205"/>
      <c r="AD5" s="204"/>
      <c r="AE5" s="206"/>
      <c r="AF5" s="207"/>
      <c r="AG5" s="203"/>
      <c r="AH5" s="204"/>
      <c r="AI5" s="208"/>
      <c r="AJ5" s="209"/>
      <c r="AK5" s="203"/>
      <c r="AL5" s="199"/>
      <c r="AM5" s="211"/>
      <c r="AN5" s="203"/>
      <c r="AO5" s="199"/>
      <c r="AP5" s="210"/>
      <c r="AQ5" s="203"/>
      <c r="AR5" s="204"/>
      <c r="AS5" s="202"/>
      <c r="AT5" s="205"/>
      <c r="AU5" s="204"/>
      <c r="AV5" s="206"/>
      <c r="AW5" s="207"/>
      <c r="AX5" s="207"/>
      <c r="AY5" s="203"/>
      <c r="AZ5" s="204"/>
      <c r="BA5" s="208"/>
      <c r="BB5" s="209"/>
      <c r="BC5" s="203"/>
      <c r="BD5" s="199"/>
      <c r="BE5" s="211"/>
      <c r="BF5" s="203"/>
      <c r="BG5" s="199"/>
      <c r="BH5" s="210"/>
      <c r="BI5" s="203"/>
      <c r="BJ5" s="204"/>
      <c r="BK5" s="202"/>
      <c r="BL5" s="205"/>
      <c r="BM5" s="204"/>
      <c r="BN5" s="206"/>
      <c r="BO5" s="207"/>
      <c r="BP5" s="203"/>
      <c r="BQ5" s="204"/>
      <c r="BR5" s="208"/>
      <c r="BS5" s="209"/>
      <c r="BT5" s="203"/>
      <c r="BU5" s="199"/>
      <c r="BV5" s="211"/>
      <c r="BW5" s="203"/>
      <c r="BX5" s="199"/>
      <c r="BY5" s="210"/>
      <c r="BZ5" s="203"/>
      <c r="CA5" s="204"/>
      <c r="CB5" s="202"/>
      <c r="CC5" s="205"/>
      <c r="CD5" s="204"/>
      <c r="CE5" s="206"/>
      <c r="CF5" s="207"/>
      <c r="CG5" s="203"/>
      <c r="CH5" s="204"/>
      <c r="CI5" s="208"/>
      <c r="CJ5" s="209"/>
      <c r="CK5" s="203"/>
      <c r="CL5" s="199"/>
      <c r="CM5" s="211"/>
      <c r="CN5" s="203"/>
      <c r="CO5" s="199"/>
      <c r="CP5" s="210"/>
      <c r="CQ5" s="203"/>
      <c r="CR5" s="204"/>
      <c r="CS5" s="202"/>
      <c r="CT5" s="205"/>
      <c r="CU5" s="204"/>
      <c r="CV5" s="206"/>
      <c r="CW5" s="207"/>
      <c r="CX5" s="203"/>
      <c r="CY5" s="204"/>
      <c r="CZ5" s="208"/>
      <c r="DA5" s="209"/>
      <c r="DB5" s="203"/>
      <c r="DC5" s="199"/>
      <c r="DD5" s="211"/>
      <c r="DE5" s="203"/>
      <c r="DF5" s="199"/>
      <c r="DG5" s="210"/>
      <c r="DH5" s="203"/>
      <c r="DI5" s="204"/>
      <c r="DJ5" s="202"/>
      <c r="DK5" s="205"/>
      <c r="DL5" s="204"/>
      <c r="DM5" s="206"/>
      <c r="DN5" s="207"/>
      <c r="DO5" s="203"/>
      <c r="DP5" s="204"/>
      <c r="DQ5" s="208"/>
      <c r="DR5" s="209"/>
      <c r="DS5" s="203"/>
      <c r="DT5" s="199"/>
      <c r="DU5" s="211"/>
      <c r="DV5" s="203"/>
      <c r="DW5" s="199"/>
      <c r="DX5" s="210"/>
      <c r="DY5" s="203"/>
    </row>
    <row r="6" spans="1:129" ht="15.75" hidden="1" thickBot="1">
      <c r="A6" s="197">
        <f>[9]Daily!A38</f>
        <v>43102</v>
      </c>
      <c r="B6" s="198">
        <f>[9]Daily!B38</f>
        <v>3</v>
      </c>
      <c r="C6" s="212"/>
      <c r="D6" s="213"/>
      <c r="E6" s="214"/>
      <c r="F6" s="215"/>
      <c r="G6" s="215"/>
      <c r="H6" s="215"/>
      <c r="I6" s="215"/>
      <c r="J6" s="215"/>
      <c r="K6" s="215"/>
      <c r="L6" s="216"/>
      <c r="M6" s="217"/>
      <c r="N6" s="215"/>
      <c r="O6" s="218"/>
      <c r="P6" s="217"/>
      <c r="Q6" s="219"/>
      <c r="R6" s="220"/>
      <c r="S6" s="203"/>
      <c r="T6" s="217"/>
      <c r="U6" s="221"/>
      <c r="V6" s="222"/>
      <c r="W6" s="216"/>
      <c r="X6" s="212"/>
      <c r="Y6" s="223"/>
      <c r="Z6" s="216"/>
      <c r="AA6" s="217"/>
      <c r="AB6" s="215"/>
      <c r="AC6" s="218"/>
      <c r="AD6" s="217"/>
      <c r="AE6" s="219"/>
      <c r="AF6" s="220"/>
      <c r="AG6" s="203"/>
      <c r="AH6" s="217"/>
      <c r="AI6" s="221"/>
      <c r="AJ6" s="222"/>
      <c r="AK6" s="216"/>
      <c r="AL6" s="212"/>
      <c r="AM6" s="224"/>
      <c r="AN6" s="216"/>
      <c r="AO6" s="212"/>
      <c r="AP6" s="223"/>
      <c r="AQ6" s="216"/>
      <c r="AR6" s="217"/>
      <c r="AS6" s="215"/>
      <c r="AT6" s="218"/>
      <c r="AU6" s="217"/>
      <c r="AV6" s="219"/>
      <c r="AW6" s="220"/>
      <c r="AX6" s="207"/>
      <c r="AY6" s="203"/>
      <c r="AZ6" s="217"/>
      <c r="BA6" s="221"/>
      <c r="BB6" s="222"/>
      <c r="BC6" s="216"/>
      <c r="BD6" s="212"/>
      <c r="BE6" s="224"/>
      <c r="BF6" s="216"/>
      <c r="BG6" s="212"/>
      <c r="BH6" s="223"/>
      <c r="BI6" s="216"/>
      <c r="BJ6" s="217"/>
      <c r="BK6" s="215"/>
      <c r="BL6" s="218"/>
      <c r="BM6" s="217"/>
      <c r="BN6" s="219"/>
      <c r="BO6" s="220"/>
      <c r="BP6" s="203"/>
      <c r="BQ6" s="217"/>
      <c r="BR6" s="221"/>
      <c r="BS6" s="222"/>
      <c r="BT6" s="216"/>
      <c r="BU6" s="212"/>
      <c r="BV6" s="224"/>
      <c r="BW6" s="216"/>
      <c r="BX6" s="212"/>
      <c r="BY6" s="223"/>
      <c r="BZ6" s="216"/>
      <c r="CA6" s="217"/>
      <c r="CB6" s="215"/>
      <c r="CC6" s="218"/>
      <c r="CD6" s="217"/>
      <c r="CE6" s="219"/>
      <c r="CF6" s="220"/>
      <c r="CG6" s="203"/>
      <c r="CH6" s="217"/>
      <c r="CI6" s="221"/>
      <c r="CJ6" s="222"/>
      <c r="CK6" s="216"/>
      <c r="CL6" s="212"/>
      <c r="CM6" s="224"/>
      <c r="CN6" s="216"/>
      <c r="CO6" s="212"/>
      <c r="CP6" s="223"/>
      <c r="CQ6" s="216"/>
      <c r="CR6" s="217"/>
      <c r="CS6" s="215"/>
      <c r="CT6" s="218"/>
      <c r="CU6" s="217"/>
      <c r="CV6" s="219"/>
      <c r="CW6" s="220"/>
      <c r="CX6" s="203"/>
      <c r="CY6" s="217"/>
      <c r="CZ6" s="221"/>
      <c r="DA6" s="222"/>
      <c r="DB6" s="216"/>
      <c r="DC6" s="212"/>
      <c r="DD6" s="224"/>
      <c r="DE6" s="216"/>
      <c r="DF6" s="212"/>
      <c r="DG6" s="223"/>
      <c r="DH6" s="216"/>
      <c r="DI6" s="217"/>
      <c r="DJ6" s="215"/>
      <c r="DK6" s="218"/>
      <c r="DL6" s="217"/>
      <c r="DM6" s="219"/>
      <c r="DN6" s="220"/>
      <c r="DO6" s="203"/>
      <c r="DP6" s="217"/>
      <c r="DQ6" s="221"/>
      <c r="DR6" s="222"/>
      <c r="DS6" s="216"/>
      <c r="DT6" s="212"/>
      <c r="DU6" s="224"/>
      <c r="DV6" s="216"/>
      <c r="DW6" s="212"/>
      <c r="DX6" s="223"/>
      <c r="DY6" s="216"/>
    </row>
    <row r="7" spans="1:129" ht="15.75" hidden="1" thickBot="1">
      <c r="A7" s="197">
        <f>[9]Daily!A39</f>
        <v>43103</v>
      </c>
      <c r="B7" s="198">
        <f>[9]Daily!B39</f>
        <v>4</v>
      </c>
      <c r="C7" s="212"/>
      <c r="D7" s="213"/>
      <c r="E7" s="214"/>
      <c r="F7" s="215"/>
      <c r="G7" s="215"/>
      <c r="H7" s="215"/>
      <c r="I7" s="215"/>
      <c r="J7" s="215"/>
      <c r="K7" s="215"/>
      <c r="L7" s="216"/>
      <c r="M7" s="217"/>
      <c r="N7" s="215"/>
      <c r="O7" s="218"/>
      <c r="P7" s="217"/>
      <c r="Q7" s="219"/>
      <c r="R7" s="220"/>
      <c r="S7" s="203"/>
      <c r="T7" s="217"/>
      <c r="U7" s="221"/>
      <c r="V7" s="222"/>
      <c r="W7" s="216"/>
      <c r="X7" s="212"/>
      <c r="Y7" s="223"/>
      <c r="Z7" s="216"/>
      <c r="AA7" s="217"/>
      <c r="AB7" s="215"/>
      <c r="AC7" s="218"/>
      <c r="AD7" s="217"/>
      <c r="AE7" s="219"/>
      <c r="AF7" s="220"/>
      <c r="AG7" s="203"/>
      <c r="AH7" s="217"/>
      <c r="AI7" s="221"/>
      <c r="AJ7" s="222"/>
      <c r="AK7" s="216"/>
      <c r="AL7" s="212"/>
      <c r="AM7" s="224"/>
      <c r="AN7" s="216"/>
      <c r="AO7" s="212"/>
      <c r="AP7" s="223"/>
      <c r="AQ7" s="216"/>
      <c r="AR7" s="217"/>
      <c r="AS7" s="215"/>
      <c r="AT7" s="218"/>
      <c r="AU7" s="217"/>
      <c r="AV7" s="219"/>
      <c r="AW7" s="220"/>
      <c r="AX7" s="207"/>
      <c r="AY7" s="203"/>
      <c r="AZ7" s="217"/>
      <c r="BA7" s="221"/>
      <c r="BB7" s="222"/>
      <c r="BC7" s="216"/>
      <c r="BD7" s="212"/>
      <c r="BE7" s="224"/>
      <c r="BF7" s="216"/>
      <c r="BG7" s="212"/>
      <c r="BH7" s="223"/>
      <c r="BI7" s="216"/>
      <c r="BJ7" s="217"/>
      <c r="BK7" s="215"/>
      <c r="BL7" s="218"/>
      <c r="BM7" s="217"/>
      <c r="BN7" s="219"/>
      <c r="BO7" s="220"/>
      <c r="BP7" s="203"/>
      <c r="BQ7" s="217"/>
      <c r="BR7" s="221"/>
      <c r="BS7" s="222"/>
      <c r="BT7" s="216"/>
      <c r="BU7" s="212"/>
      <c r="BV7" s="224"/>
      <c r="BW7" s="216"/>
      <c r="BX7" s="212"/>
      <c r="BY7" s="223"/>
      <c r="BZ7" s="216"/>
      <c r="CA7" s="217"/>
      <c r="CB7" s="215"/>
      <c r="CC7" s="218"/>
      <c r="CD7" s="217"/>
      <c r="CE7" s="219"/>
      <c r="CF7" s="220"/>
      <c r="CG7" s="203"/>
      <c r="CH7" s="217"/>
      <c r="CI7" s="221"/>
      <c r="CJ7" s="222"/>
      <c r="CK7" s="216"/>
      <c r="CL7" s="212"/>
      <c r="CM7" s="224"/>
      <c r="CN7" s="216"/>
      <c r="CO7" s="212"/>
      <c r="CP7" s="223"/>
      <c r="CQ7" s="216"/>
      <c r="CR7" s="217"/>
      <c r="CS7" s="215"/>
      <c r="CT7" s="218"/>
      <c r="CU7" s="217"/>
      <c r="CV7" s="219"/>
      <c r="CW7" s="220"/>
      <c r="CX7" s="203"/>
      <c r="CY7" s="217"/>
      <c r="CZ7" s="221"/>
      <c r="DA7" s="222"/>
      <c r="DB7" s="216"/>
      <c r="DC7" s="212"/>
      <c r="DD7" s="224"/>
      <c r="DE7" s="216"/>
      <c r="DF7" s="212"/>
      <c r="DG7" s="223"/>
      <c r="DH7" s="216"/>
      <c r="DI7" s="217"/>
      <c r="DJ7" s="215"/>
      <c r="DK7" s="218"/>
      <c r="DL7" s="217"/>
      <c r="DM7" s="219"/>
      <c r="DN7" s="220"/>
      <c r="DO7" s="203"/>
      <c r="DP7" s="217"/>
      <c r="DQ7" s="221"/>
      <c r="DR7" s="222"/>
      <c r="DS7" s="216"/>
      <c r="DT7" s="212"/>
      <c r="DU7" s="224"/>
      <c r="DV7" s="216"/>
      <c r="DW7" s="212"/>
      <c r="DX7" s="223"/>
      <c r="DY7" s="216"/>
    </row>
    <row r="8" spans="1:129" ht="15.75" hidden="1" thickBot="1">
      <c r="A8" s="197">
        <f>[9]Daily!A40</f>
        <v>43104</v>
      </c>
      <c r="B8" s="198">
        <f>[9]Daily!B40</f>
        <v>5</v>
      </c>
      <c r="C8" s="212"/>
      <c r="D8" s="213"/>
      <c r="E8" s="214"/>
      <c r="F8" s="215"/>
      <c r="G8" s="215"/>
      <c r="H8" s="215"/>
      <c r="I8" s="215"/>
      <c r="J8" s="215"/>
      <c r="K8" s="215"/>
      <c r="L8" s="216"/>
      <c r="M8" s="217"/>
      <c r="N8" s="215"/>
      <c r="O8" s="218"/>
      <c r="P8" s="217"/>
      <c r="Q8" s="219"/>
      <c r="R8" s="220"/>
      <c r="S8" s="203"/>
      <c r="T8" s="217"/>
      <c r="U8" s="221"/>
      <c r="V8" s="222"/>
      <c r="W8" s="216"/>
      <c r="X8" s="212"/>
      <c r="Y8" s="223"/>
      <c r="Z8" s="216"/>
      <c r="AA8" s="217"/>
      <c r="AB8" s="215"/>
      <c r="AC8" s="218"/>
      <c r="AD8" s="217"/>
      <c r="AE8" s="219"/>
      <c r="AF8" s="220"/>
      <c r="AG8" s="203"/>
      <c r="AH8" s="217"/>
      <c r="AI8" s="221"/>
      <c r="AJ8" s="222"/>
      <c r="AK8" s="216"/>
      <c r="AL8" s="212"/>
      <c r="AM8" s="224"/>
      <c r="AN8" s="216"/>
      <c r="AO8" s="212"/>
      <c r="AP8" s="223"/>
      <c r="AQ8" s="216"/>
      <c r="AR8" s="217"/>
      <c r="AS8" s="215"/>
      <c r="AT8" s="218"/>
      <c r="AU8" s="217"/>
      <c r="AV8" s="219"/>
      <c r="AW8" s="220"/>
      <c r="AX8" s="207"/>
      <c r="AY8" s="203"/>
      <c r="AZ8" s="217"/>
      <c r="BA8" s="221"/>
      <c r="BB8" s="222"/>
      <c r="BC8" s="216"/>
      <c r="BD8" s="212"/>
      <c r="BE8" s="224"/>
      <c r="BF8" s="216"/>
      <c r="BG8" s="212"/>
      <c r="BH8" s="223"/>
      <c r="BI8" s="216"/>
      <c r="BJ8" s="217"/>
      <c r="BK8" s="215"/>
      <c r="BL8" s="218"/>
      <c r="BM8" s="217"/>
      <c r="BN8" s="219"/>
      <c r="BO8" s="220"/>
      <c r="BP8" s="203"/>
      <c r="BQ8" s="217"/>
      <c r="BR8" s="221"/>
      <c r="BS8" s="222"/>
      <c r="BT8" s="216"/>
      <c r="BU8" s="212"/>
      <c r="BV8" s="224"/>
      <c r="BW8" s="216"/>
      <c r="BX8" s="212"/>
      <c r="BY8" s="223"/>
      <c r="BZ8" s="216"/>
      <c r="CA8" s="217"/>
      <c r="CB8" s="215"/>
      <c r="CC8" s="218"/>
      <c r="CD8" s="217"/>
      <c r="CE8" s="219"/>
      <c r="CF8" s="220"/>
      <c r="CG8" s="203"/>
      <c r="CH8" s="217"/>
      <c r="CI8" s="221"/>
      <c r="CJ8" s="222"/>
      <c r="CK8" s="216"/>
      <c r="CL8" s="212"/>
      <c r="CM8" s="224"/>
      <c r="CN8" s="216"/>
      <c r="CO8" s="212"/>
      <c r="CP8" s="223"/>
      <c r="CQ8" s="216"/>
      <c r="CR8" s="217"/>
      <c r="CS8" s="215"/>
      <c r="CT8" s="218"/>
      <c r="CU8" s="217"/>
      <c r="CV8" s="219"/>
      <c r="CW8" s="220"/>
      <c r="CX8" s="203"/>
      <c r="CY8" s="217"/>
      <c r="CZ8" s="221"/>
      <c r="DA8" s="222"/>
      <c r="DB8" s="216"/>
      <c r="DC8" s="212"/>
      <c r="DD8" s="224"/>
      <c r="DE8" s="216"/>
      <c r="DF8" s="212"/>
      <c r="DG8" s="223"/>
      <c r="DH8" s="216"/>
      <c r="DI8" s="217"/>
      <c r="DJ8" s="215"/>
      <c r="DK8" s="218"/>
      <c r="DL8" s="217"/>
      <c r="DM8" s="219"/>
      <c r="DN8" s="220"/>
      <c r="DO8" s="203"/>
      <c r="DP8" s="217"/>
      <c r="DQ8" s="221"/>
      <c r="DR8" s="222"/>
      <c r="DS8" s="216"/>
      <c r="DT8" s="212"/>
      <c r="DU8" s="224"/>
      <c r="DV8" s="216"/>
      <c r="DW8" s="212"/>
      <c r="DX8" s="223"/>
      <c r="DY8" s="216"/>
    </row>
    <row r="9" spans="1:129" ht="15.75" hidden="1" thickBot="1">
      <c r="A9" s="197">
        <f>[9]Daily!A41</f>
        <v>43105</v>
      </c>
      <c r="B9" s="198">
        <f>[9]Daily!B41</f>
        <v>6</v>
      </c>
      <c r="C9" s="212"/>
      <c r="D9" s="213"/>
      <c r="E9" s="214"/>
      <c r="F9" s="215"/>
      <c r="G9" s="215"/>
      <c r="H9" s="215"/>
      <c r="I9" s="215"/>
      <c r="J9" s="215"/>
      <c r="K9" s="215"/>
      <c r="L9" s="216"/>
      <c r="M9" s="217"/>
      <c r="N9" s="215"/>
      <c r="O9" s="218"/>
      <c r="P9" s="217"/>
      <c r="Q9" s="219"/>
      <c r="R9" s="220"/>
      <c r="S9" s="203"/>
      <c r="T9" s="217"/>
      <c r="U9" s="221"/>
      <c r="V9" s="222"/>
      <c r="W9" s="216"/>
      <c r="X9" s="212"/>
      <c r="Y9" s="223"/>
      <c r="Z9" s="216"/>
      <c r="AA9" s="217"/>
      <c r="AB9" s="215"/>
      <c r="AC9" s="218"/>
      <c r="AD9" s="217"/>
      <c r="AE9" s="219"/>
      <c r="AF9" s="220"/>
      <c r="AG9" s="203"/>
      <c r="AH9" s="217"/>
      <c r="AI9" s="221"/>
      <c r="AJ9" s="222"/>
      <c r="AK9" s="216"/>
      <c r="AL9" s="212"/>
      <c r="AM9" s="224"/>
      <c r="AN9" s="216"/>
      <c r="AO9" s="212"/>
      <c r="AP9" s="223"/>
      <c r="AQ9" s="216"/>
      <c r="AR9" s="217"/>
      <c r="AS9" s="215"/>
      <c r="AT9" s="218"/>
      <c r="AU9" s="217"/>
      <c r="AV9" s="219"/>
      <c r="AW9" s="220"/>
      <c r="AX9" s="207"/>
      <c r="AY9" s="203"/>
      <c r="AZ9" s="217"/>
      <c r="BA9" s="221"/>
      <c r="BB9" s="222"/>
      <c r="BC9" s="216"/>
      <c r="BD9" s="212"/>
      <c r="BE9" s="224"/>
      <c r="BF9" s="216"/>
      <c r="BG9" s="212"/>
      <c r="BH9" s="223"/>
      <c r="BI9" s="216"/>
      <c r="BJ9" s="217"/>
      <c r="BK9" s="215"/>
      <c r="BL9" s="218"/>
      <c r="BM9" s="217"/>
      <c r="BN9" s="219"/>
      <c r="BO9" s="220"/>
      <c r="BP9" s="203"/>
      <c r="BQ9" s="217"/>
      <c r="BR9" s="221"/>
      <c r="BS9" s="222"/>
      <c r="BT9" s="216"/>
      <c r="BU9" s="212"/>
      <c r="BV9" s="224"/>
      <c r="BW9" s="216"/>
      <c r="BX9" s="212"/>
      <c r="BY9" s="223"/>
      <c r="BZ9" s="216"/>
      <c r="CA9" s="217"/>
      <c r="CB9" s="215"/>
      <c r="CC9" s="218"/>
      <c r="CD9" s="217"/>
      <c r="CE9" s="219"/>
      <c r="CF9" s="220"/>
      <c r="CG9" s="203"/>
      <c r="CH9" s="217"/>
      <c r="CI9" s="221"/>
      <c r="CJ9" s="222"/>
      <c r="CK9" s="216"/>
      <c r="CL9" s="212"/>
      <c r="CM9" s="224"/>
      <c r="CN9" s="216"/>
      <c r="CO9" s="212"/>
      <c r="CP9" s="223"/>
      <c r="CQ9" s="216"/>
      <c r="CR9" s="217"/>
      <c r="CS9" s="215"/>
      <c r="CT9" s="218"/>
      <c r="CU9" s="217"/>
      <c r="CV9" s="219"/>
      <c r="CW9" s="220"/>
      <c r="CX9" s="203"/>
      <c r="CY9" s="217"/>
      <c r="CZ9" s="221"/>
      <c r="DA9" s="222"/>
      <c r="DB9" s="216"/>
      <c r="DC9" s="212"/>
      <c r="DD9" s="224"/>
      <c r="DE9" s="216"/>
      <c r="DF9" s="212"/>
      <c r="DG9" s="223"/>
      <c r="DH9" s="216"/>
      <c r="DI9" s="217"/>
      <c r="DJ9" s="215"/>
      <c r="DK9" s="218"/>
      <c r="DL9" s="217"/>
      <c r="DM9" s="219"/>
      <c r="DN9" s="220"/>
      <c r="DO9" s="203"/>
      <c r="DP9" s="217"/>
      <c r="DQ9" s="221"/>
      <c r="DR9" s="222"/>
      <c r="DS9" s="216"/>
      <c r="DT9" s="212"/>
      <c r="DU9" s="224"/>
      <c r="DV9" s="216"/>
      <c r="DW9" s="212"/>
      <c r="DX9" s="223"/>
      <c r="DY9" s="216"/>
    </row>
    <row r="10" spans="1:129" ht="15.75" hidden="1" thickBot="1">
      <c r="A10" s="197">
        <f>[9]Daily!A42</f>
        <v>43106</v>
      </c>
      <c r="B10" s="198">
        <f>[9]Daily!B42</f>
        <v>7</v>
      </c>
      <c r="C10" s="212"/>
      <c r="D10" s="213"/>
      <c r="E10" s="214"/>
      <c r="F10" s="215"/>
      <c r="G10" s="215"/>
      <c r="H10" s="215"/>
      <c r="I10" s="215"/>
      <c r="J10" s="215"/>
      <c r="K10" s="215"/>
      <c r="L10" s="216"/>
      <c r="M10" s="217"/>
      <c r="N10" s="215"/>
      <c r="O10" s="218"/>
      <c r="P10" s="217"/>
      <c r="Q10" s="219"/>
      <c r="R10" s="220"/>
      <c r="S10" s="203"/>
      <c r="T10" s="217"/>
      <c r="U10" s="221"/>
      <c r="V10" s="222"/>
      <c r="W10" s="216"/>
      <c r="X10" s="212"/>
      <c r="Y10" s="223"/>
      <c r="Z10" s="216"/>
      <c r="AA10" s="217"/>
      <c r="AB10" s="215"/>
      <c r="AC10" s="218"/>
      <c r="AD10" s="217"/>
      <c r="AE10" s="219"/>
      <c r="AF10" s="220"/>
      <c r="AG10" s="203"/>
      <c r="AH10" s="217"/>
      <c r="AI10" s="221"/>
      <c r="AJ10" s="222"/>
      <c r="AK10" s="216"/>
      <c r="AL10" s="212"/>
      <c r="AM10" s="224"/>
      <c r="AN10" s="216"/>
      <c r="AO10" s="212"/>
      <c r="AP10" s="223"/>
      <c r="AQ10" s="216"/>
      <c r="AR10" s="217"/>
      <c r="AS10" s="215"/>
      <c r="AT10" s="218"/>
      <c r="AU10" s="217"/>
      <c r="AV10" s="219"/>
      <c r="AW10" s="220"/>
      <c r="AX10" s="207"/>
      <c r="AY10" s="203"/>
      <c r="AZ10" s="217"/>
      <c r="BA10" s="221"/>
      <c r="BB10" s="222"/>
      <c r="BC10" s="216"/>
      <c r="BD10" s="212"/>
      <c r="BE10" s="224"/>
      <c r="BF10" s="216"/>
      <c r="BG10" s="212"/>
      <c r="BH10" s="223"/>
      <c r="BI10" s="216"/>
      <c r="BJ10" s="217"/>
      <c r="BK10" s="215"/>
      <c r="BL10" s="218"/>
      <c r="BM10" s="217"/>
      <c r="BN10" s="219"/>
      <c r="BO10" s="220"/>
      <c r="BP10" s="203"/>
      <c r="BQ10" s="217"/>
      <c r="BR10" s="221"/>
      <c r="BS10" s="222"/>
      <c r="BT10" s="216"/>
      <c r="BU10" s="212"/>
      <c r="BV10" s="224"/>
      <c r="BW10" s="216"/>
      <c r="BX10" s="212"/>
      <c r="BY10" s="223"/>
      <c r="BZ10" s="216"/>
      <c r="CA10" s="217"/>
      <c r="CB10" s="215"/>
      <c r="CC10" s="218"/>
      <c r="CD10" s="217"/>
      <c r="CE10" s="219"/>
      <c r="CF10" s="220"/>
      <c r="CG10" s="203"/>
      <c r="CH10" s="217"/>
      <c r="CI10" s="221"/>
      <c r="CJ10" s="222"/>
      <c r="CK10" s="216"/>
      <c r="CL10" s="212"/>
      <c r="CM10" s="224"/>
      <c r="CN10" s="216"/>
      <c r="CO10" s="212"/>
      <c r="CP10" s="223"/>
      <c r="CQ10" s="216"/>
      <c r="CR10" s="217"/>
      <c r="CS10" s="215"/>
      <c r="CT10" s="218"/>
      <c r="CU10" s="217"/>
      <c r="CV10" s="219"/>
      <c r="CW10" s="220"/>
      <c r="CX10" s="203"/>
      <c r="CY10" s="217"/>
      <c r="CZ10" s="221"/>
      <c r="DA10" s="222"/>
      <c r="DB10" s="216"/>
      <c r="DC10" s="212"/>
      <c r="DD10" s="224"/>
      <c r="DE10" s="216"/>
      <c r="DF10" s="212"/>
      <c r="DG10" s="223"/>
      <c r="DH10" s="216"/>
      <c r="DI10" s="217"/>
      <c r="DJ10" s="215"/>
      <c r="DK10" s="218"/>
      <c r="DL10" s="217"/>
      <c r="DM10" s="219"/>
      <c r="DN10" s="220"/>
      <c r="DO10" s="203"/>
      <c r="DP10" s="217"/>
      <c r="DQ10" s="221"/>
      <c r="DR10" s="222"/>
      <c r="DS10" s="216"/>
      <c r="DT10" s="212"/>
      <c r="DU10" s="224"/>
      <c r="DV10" s="216"/>
      <c r="DW10" s="212"/>
      <c r="DX10" s="223"/>
      <c r="DY10" s="216"/>
    </row>
    <row r="11" spans="1:129" ht="15.75" hidden="1" thickBot="1">
      <c r="A11" s="197">
        <f>[9]Daily!A43</f>
        <v>43107</v>
      </c>
      <c r="B11" s="198">
        <f>[9]Daily!B43</f>
        <v>1</v>
      </c>
      <c r="C11" s="212"/>
      <c r="D11" s="213"/>
      <c r="E11" s="214"/>
      <c r="F11" s="215"/>
      <c r="G11" s="215"/>
      <c r="H11" s="215"/>
      <c r="I11" s="215"/>
      <c r="J11" s="215"/>
      <c r="K11" s="215"/>
      <c r="L11" s="216"/>
      <c r="M11" s="217"/>
      <c r="N11" s="215"/>
      <c r="O11" s="218"/>
      <c r="P11" s="217"/>
      <c r="Q11" s="219"/>
      <c r="R11" s="220"/>
      <c r="S11" s="203"/>
      <c r="T11" s="217"/>
      <c r="U11" s="221"/>
      <c r="V11" s="222"/>
      <c r="W11" s="216"/>
      <c r="X11" s="212"/>
      <c r="Y11" s="223"/>
      <c r="Z11" s="216"/>
      <c r="AA11" s="217"/>
      <c r="AB11" s="215"/>
      <c r="AC11" s="218"/>
      <c r="AD11" s="217"/>
      <c r="AE11" s="219"/>
      <c r="AF11" s="220"/>
      <c r="AG11" s="203"/>
      <c r="AH11" s="217"/>
      <c r="AI11" s="221"/>
      <c r="AJ11" s="222"/>
      <c r="AK11" s="216"/>
      <c r="AL11" s="212"/>
      <c r="AM11" s="224"/>
      <c r="AN11" s="216"/>
      <c r="AO11" s="212"/>
      <c r="AP11" s="223"/>
      <c r="AQ11" s="216"/>
      <c r="AR11" s="217"/>
      <c r="AS11" s="215"/>
      <c r="AT11" s="218"/>
      <c r="AU11" s="217"/>
      <c r="AV11" s="219"/>
      <c r="AW11" s="220"/>
      <c r="AX11" s="207"/>
      <c r="AY11" s="203"/>
      <c r="AZ11" s="217"/>
      <c r="BA11" s="221"/>
      <c r="BB11" s="222"/>
      <c r="BC11" s="216"/>
      <c r="BD11" s="212"/>
      <c r="BE11" s="224"/>
      <c r="BF11" s="216"/>
      <c r="BG11" s="212"/>
      <c r="BH11" s="223"/>
      <c r="BI11" s="216"/>
      <c r="BJ11" s="217"/>
      <c r="BK11" s="215"/>
      <c r="BL11" s="218"/>
      <c r="BM11" s="217"/>
      <c r="BN11" s="219"/>
      <c r="BO11" s="220"/>
      <c r="BP11" s="203"/>
      <c r="BQ11" s="217"/>
      <c r="BR11" s="221"/>
      <c r="BS11" s="222"/>
      <c r="BT11" s="216"/>
      <c r="BU11" s="212"/>
      <c r="BV11" s="224"/>
      <c r="BW11" s="216"/>
      <c r="BX11" s="212"/>
      <c r="BY11" s="223"/>
      <c r="BZ11" s="216"/>
      <c r="CA11" s="217"/>
      <c r="CB11" s="215"/>
      <c r="CC11" s="218"/>
      <c r="CD11" s="217"/>
      <c r="CE11" s="219"/>
      <c r="CF11" s="220"/>
      <c r="CG11" s="203"/>
      <c r="CH11" s="217"/>
      <c r="CI11" s="221"/>
      <c r="CJ11" s="222"/>
      <c r="CK11" s="216"/>
      <c r="CL11" s="212"/>
      <c r="CM11" s="224"/>
      <c r="CN11" s="216"/>
      <c r="CO11" s="212"/>
      <c r="CP11" s="223"/>
      <c r="CQ11" s="216"/>
      <c r="CR11" s="217"/>
      <c r="CS11" s="215"/>
      <c r="CT11" s="218"/>
      <c r="CU11" s="217"/>
      <c r="CV11" s="219"/>
      <c r="CW11" s="220"/>
      <c r="CX11" s="203"/>
      <c r="CY11" s="217"/>
      <c r="CZ11" s="221"/>
      <c r="DA11" s="222"/>
      <c r="DB11" s="216"/>
      <c r="DC11" s="212"/>
      <c r="DD11" s="224"/>
      <c r="DE11" s="216"/>
      <c r="DF11" s="212"/>
      <c r="DG11" s="223"/>
      <c r="DH11" s="216"/>
      <c r="DI11" s="217"/>
      <c r="DJ11" s="215"/>
      <c r="DK11" s="218"/>
      <c r="DL11" s="217"/>
      <c r="DM11" s="219"/>
      <c r="DN11" s="220"/>
      <c r="DO11" s="203"/>
      <c r="DP11" s="217"/>
      <c r="DQ11" s="221"/>
      <c r="DR11" s="222"/>
      <c r="DS11" s="216"/>
      <c r="DT11" s="212"/>
      <c r="DU11" s="224"/>
      <c r="DV11" s="216"/>
      <c r="DW11" s="212"/>
      <c r="DX11" s="223"/>
      <c r="DY11" s="216"/>
    </row>
    <row r="12" spans="1:129" ht="15.75" hidden="1" thickBot="1">
      <c r="A12" s="197">
        <f>[9]Daily!A44</f>
        <v>43108</v>
      </c>
      <c r="B12" s="198">
        <f>[9]Daily!B44</f>
        <v>2</v>
      </c>
      <c r="C12" s="212"/>
      <c r="D12" s="213"/>
      <c r="E12" s="214"/>
      <c r="F12" s="215"/>
      <c r="G12" s="215"/>
      <c r="H12" s="215"/>
      <c r="I12" s="215"/>
      <c r="J12" s="215"/>
      <c r="K12" s="215"/>
      <c r="L12" s="216"/>
      <c r="M12" s="217"/>
      <c r="N12" s="215"/>
      <c r="O12" s="218"/>
      <c r="P12" s="217"/>
      <c r="Q12" s="219"/>
      <c r="R12" s="220"/>
      <c r="S12" s="203"/>
      <c r="T12" s="217"/>
      <c r="U12" s="221"/>
      <c r="V12" s="222"/>
      <c r="W12" s="216"/>
      <c r="X12" s="212"/>
      <c r="Y12" s="223"/>
      <c r="Z12" s="216"/>
      <c r="AA12" s="217"/>
      <c r="AB12" s="215"/>
      <c r="AC12" s="218"/>
      <c r="AD12" s="217"/>
      <c r="AE12" s="219"/>
      <c r="AF12" s="220"/>
      <c r="AG12" s="203"/>
      <c r="AH12" s="217"/>
      <c r="AI12" s="221"/>
      <c r="AJ12" s="222"/>
      <c r="AK12" s="216"/>
      <c r="AL12" s="212"/>
      <c r="AM12" s="224"/>
      <c r="AN12" s="216"/>
      <c r="AO12" s="212"/>
      <c r="AP12" s="223"/>
      <c r="AQ12" s="216"/>
      <c r="AR12" s="217"/>
      <c r="AS12" s="215"/>
      <c r="AT12" s="218"/>
      <c r="AU12" s="217"/>
      <c r="AV12" s="219"/>
      <c r="AW12" s="220"/>
      <c r="AX12" s="207"/>
      <c r="AY12" s="203"/>
      <c r="AZ12" s="217"/>
      <c r="BA12" s="221"/>
      <c r="BB12" s="222"/>
      <c r="BC12" s="216"/>
      <c r="BD12" s="212"/>
      <c r="BE12" s="224"/>
      <c r="BF12" s="216"/>
      <c r="BG12" s="212"/>
      <c r="BH12" s="223"/>
      <c r="BI12" s="216"/>
      <c r="BJ12" s="217"/>
      <c r="BK12" s="215"/>
      <c r="BL12" s="218"/>
      <c r="BM12" s="217"/>
      <c r="BN12" s="219"/>
      <c r="BO12" s="220"/>
      <c r="BP12" s="203"/>
      <c r="BQ12" s="217"/>
      <c r="BR12" s="221"/>
      <c r="BS12" s="222"/>
      <c r="BT12" s="216"/>
      <c r="BU12" s="212"/>
      <c r="BV12" s="224"/>
      <c r="BW12" s="216"/>
      <c r="BX12" s="212"/>
      <c r="BY12" s="223"/>
      <c r="BZ12" s="216"/>
      <c r="CA12" s="217"/>
      <c r="CB12" s="215"/>
      <c r="CC12" s="218"/>
      <c r="CD12" s="217"/>
      <c r="CE12" s="219"/>
      <c r="CF12" s="220"/>
      <c r="CG12" s="203"/>
      <c r="CH12" s="217"/>
      <c r="CI12" s="221"/>
      <c r="CJ12" s="222"/>
      <c r="CK12" s="216"/>
      <c r="CL12" s="212"/>
      <c r="CM12" s="224"/>
      <c r="CN12" s="216"/>
      <c r="CO12" s="212"/>
      <c r="CP12" s="223"/>
      <c r="CQ12" s="216"/>
      <c r="CR12" s="217"/>
      <c r="CS12" s="215"/>
      <c r="CT12" s="218"/>
      <c r="CU12" s="217"/>
      <c r="CV12" s="219"/>
      <c r="CW12" s="220"/>
      <c r="CX12" s="203"/>
      <c r="CY12" s="217"/>
      <c r="CZ12" s="221"/>
      <c r="DA12" s="222"/>
      <c r="DB12" s="216"/>
      <c r="DC12" s="212"/>
      <c r="DD12" s="224"/>
      <c r="DE12" s="216"/>
      <c r="DF12" s="212"/>
      <c r="DG12" s="223"/>
      <c r="DH12" s="216"/>
      <c r="DI12" s="217"/>
      <c r="DJ12" s="215"/>
      <c r="DK12" s="218"/>
      <c r="DL12" s="217"/>
      <c r="DM12" s="219"/>
      <c r="DN12" s="220"/>
      <c r="DO12" s="203"/>
      <c r="DP12" s="217"/>
      <c r="DQ12" s="221"/>
      <c r="DR12" s="222"/>
      <c r="DS12" s="216"/>
      <c r="DT12" s="212"/>
      <c r="DU12" s="224"/>
      <c r="DV12" s="216"/>
      <c r="DW12" s="212"/>
      <c r="DX12" s="223"/>
      <c r="DY12" s="216"/>
    </row>
    <row r="13" spans="1:129" ht="15.75" hidden="1" thickBot="1">
      <c r="A13" s="197">
        <f>[9]Daily!A45</f>
        <v>43109</v>
      </c>
      <c r="B13" s="198">
        <f>[9]Daily!B45</f>
        <v>3</v>
      </c>
      <c r="C13" s="212"/>
      <c r="D13" s="213"/>
      <c r="E13" s="214"/>
      <c r="F13" s="215"/>
      <c r="G13" s="215"/>
      <c r="H13" s="215"/>
      <c r="I13" s="215"/>
      <c r="J13" s="215"/>
      <c r="K13" s="215"/>
      <c r="L13" s="216"/>
      <c r="M13" s="217"/>
      <c r="N13" s="215"/>
      <c r="O13" s="218"/>
      <c r="P13" s="217"/>
      <c r="Q13" s="219"/>
      <c r="R13" s="220"/>
      <c r="S13" s="203"/>
      <c r="T13" s="217"/>
      <c r="U13" s="221"/>
      <c r="V13" s="222"/>
      <c r="W13" s="216"/>
      <c r="X13" s="212"/>
      <c r="Y13" s="223"/>
      <c r="Z13" s="216"/>
      <c r="AA13" s="217"/>
      <c r="AB13" s="215"/>
      <c r="AC13" s="218"/>
      <c r="AD13" s="217"/>
      <c r="AE13" s="219"/>
      <c r="AF13" s="220"/>
      <c r="AG13" s="203"/>
      <c r="AH13" s="217"/>
      <c r="AI13" s="221"/>
      <c r="AJ13" s="222"/>
      <c r="AK13" s="216"/>
      <c r="AL13" s="212"/>
      <c r="AM13" s="224"/>
      <c r="AN13" s="216"/>
      <c r="AO13" s="212"/>
      <c r="AP13" s="223"/>
      <c r="AQ13" s="216"/>
      <c r="AR13" s="217"/>
      <c r="AS13" s="215"/>
      <c r="AT13" s="218"/>
      <c r="AU13" s="217"/>
      <c r="AV13" s="219"/>
      <c r="AW13" s="220"/>
      <c r="AX13" s="207"/>
      <c r="AY13" s="203"/>
      <c r="AZ13" s="217"/>
      <c r="BA13" s="221"/>
      <c r="BB13" s="222"/>
      <c r="BC13" s="216"/>
      <c r="BD13" s="212"/>
      <c r="BE13" s="224"/>
      <c r="BF13" s="216"/>
      <c r="BG13" s="212"/>
      <c r="BH13" s="223"/>
      <c r="BI13" s="216"/>
      <c r="BJ13" s="217"/>
      <c r="BK13" s="215"/>
      <c r="BL13" s="218"/>
      <c r="BM13" s="217"/>
      <c r="BN13" s="219"/>
      <c r="BO13" s="220"/>
      <c r="BP13" s="203"/>
      <c r="BQ13" s="217"/>
      <c r="BR13" s="221"/>
      <c r="BS13" s="222"/>
      <c r="BT13" s="216"/>
      <c r="BU13" s="212"/>
      <c r="BV13" s="224"/>
      <c r="BW13" s="216"/>
      <c r="BX13" s="212"/>
      <c r="BY13" s="223"/>
      <c r="BZ13" s="216"/>
      <c r="CA13" s="217"/>
      <c r="CB13" s="215"/>
      <c r="CC13" s="218"/>
      <c r="CD13" s="217"/>
      <c r="CE13" s="219"/>
      <c r="CF13" s="220"/>
      <c r="CG13" s="203"/>
      <c r="CH13" s="217"/>
      <c r="CI13" s="221"/>
      <c r="CJ13" s="222"/>
      <c r="CK13" s="216"/>
      <c r="CL13" s="212"/>
      <c r="CM13" s="224"/>
      <c r="CN13" s="216"/>
      <c r="CO13" s="212"/>
      <c r="CP13" s="223"/>
      <c r="CQ13" s="216"/>
      <c r="CR13" s="217"/>
      <c r="CS13" s="215"/>
      <c r="CT13" s="218"/>
      <c r="CU13" s="217"/>
      <c r="CV13" s="219"/>
      <c r="CW13" s="220"/>
      <c r="CX13" s="203"/>
      <c r="CY13" s="217"/>
      <c r="CZ13" s="221"/>
      <c r="DA13" s="222"/>
      <c r="DB13" s="216"/>
      <c r="DC13" s="212"/>
      <c r="DD13" s="224"/>
      <c r="DE13" s="216"/>
      <c r="DF13" s="212"/>
      <c r="DG13" s="223"/>
      <c r="DH13" s="216"/>
      <c r="DI13" s="217"/>
      <c r="DJ13" s="215"/>
      <c r="DK13" s="218"/>
      <c r="DL13" s="217"/>
      <c r="DM13" s="219"/>
      <c r="DN13" s="220"/>
      <c r="DO13" s="203"/>
      <c r="DP13" s="217"/>
      <c r="DQ13" s="221"/>
      <c r="DR13" s="222"/>
      <c r="DS13" s="216"/>
      <c r="DT13" s="212"/>
      <c r="DU13" s="224"/>
      <c r="DV13" s="216"/>
      <c r="DW13" s="212"/>
      <c r="DX13" s="223"/>
      <c r="DY13" s="216"/>
    </row>
    <row r="14" spans="1:129" ht="15.75" hidden="1" thickBot="1">
      <c r="A14" s="197">
        <f>[9]Daily!A46</f>
        <v>43110</v>
      </c>
      <c r="B14" s="198">
        <f>[9]Daily!B46</f>
        <v>4</v>
      </c>
      <c r="C14" s="212"/>
      <c r="D14" s="213"/>
      <c r="E14" s="214"/>
      <c r="F14" s="215"/>
      <c r="G14" s="215"/>
      <c r="H14" s="215"/>
      <c r="I14" s="215"/>
      <c r="J14" s="215"/>
      <c r="K14" s="215"/>
      <c r="L14" s="216"/>
      <c r="M14" s="217"/>
      <c r="N14" s="215"/>
      <c r="O14" s="218"/>
      <c r="P14" s="217"/>
      <c r="Q14" s="219"/>
      <c r="R14" s="220"/>
      <c r="S14" s="203"/>
      <c r="T14" s="217"/>
      <c r="U14" s="221"/>
      <c r="V14" s="222"/>
      <c r="W14" s="216"/>
      <c r="X14" s="212"/>
      <c r="Y14" s="223"/>
      <c r="Z14" s="216"/>
      <c r="AA14" s="217"/>
      <c r="AB14" s="215"/>
      <c r="AC14" s="218"/>
      <c r="AD14" s="217"/>
      <c r="AE14" s="219"/>
      <c r="AF14" s="220"/>
      <c r="AG14" s="203"/>
      <c r="AH14" s="217"/>
      <c r="AI14" s="221"/>
      <c r="AJ14" s="222"/>
      <c r="AK14" s="216"/>
      <c r="AL14" s="212"/>
      <c r="AM14" s="224"/>
      <c r="AN14" s="216"/>
      <c r="AO14" s="212"/>
      <c r="AP14" s="223"/>
      <c r="AQ14" s="216"/>
      <c r="AR14" s="217"/>
      <c r="AS14" s="215"/>
      <c r="AT14" s="218"/>
      <c r="AU14" s="217"/>
      <c r="AV14" s="219"/>
      <c r="AW14" s="220"/>
      <c r="AX14" s="207"/>
      <c r="AY14" s="203"/>
      <c r="AZ14" s="217"/>
      <c r="BA14" s="221"/>
      <c r="BB14" s="222"/>
      <c r="BC14" s="216"/>
      <c r="BD14" s="212"/>
      <c r="BE14" s="224"/>
      <c r="BF14" s="216"/>
      <c r="BG14" s="212"/>
      <c r="BH14" s="223"/>
      <c r="BI14" s="216"/>
      <c r="BJ14" s="217"/>
      <c r="BK14" s="215"/>
      <c r="BL14" s="218"/>
      <c r="BM14" s="217"/>
      <c r="BN14" s="219"/>
      <c r="BO14" s="220"/>
      <c r="BP14" s="203"/>
      <c r="BQ14" s="217"/>
      <c r="BR14" s="221"/>
      <c r="BS14" s="222"/>
      <c r="BT14" s="216"/>
      <c r="BU14" s="212"/>
      <c r="BV14" s="224"/>
      <c r="BW14" s="216"/>
      <c r="BX14" s="212"/>
      <c r="BY14" s="223"/>
      <c r="BZ14" s="216"/>
      <c r="CA14" s="217"/>
      <c r="CB14" s="215"/>
      <c r="CC14" s="218"/>
      <c r="CD14" s="217"/>
      <c r="CE14" s="219"/>
      <c r="CF14" s="220"/>
      <c r="CG14" s="203"/>
      <c r="CH14" s="217"/>
      <c r="CI14" s="221"/>
      <c r="CJ14" s="222"/>
      <c r="CK14" s="216"/>
      <c r="CL14" s="212"/>
      <c r="CM14" s="224"/>
      <c r="CN14" s="216"/>
      <c r="CO14" s="212"/>
      <c r="CP14" s="223"/>
      <c r="CQ14" s="216"/>
      <c r="CR14" s="217"/>
      <c r="CS14" s="215"/>
      <c r="CT14" s="218"/>
      <c r="CU14" s="217"/>
      <c r="CV14" s="219"/>
      <c r="CW14" s="220"/>
      <c r="CX14" s="203"/>
      <c r="CY14" s="217"/>
      <c r="CZ14" s="221"/>
      <c r="DA14" s="222"/>
      <c r="DB14" s="216"/>
      <c r="DC14" s="212"/>
      <c r="DD14" s="224"/>
      <c r="DE14" s="216"/>
      <c r="DF14" s="212"/>
      <c r="DG14" s="223"/>
      <c r="DH14" s="216"/>
      <c r="DI14" s="217"/>
      <c r="DJ14" s="215"/>
      <c r="DK14" s="218"/>
      <c r="DL14" s="217"/>
      <c r="DM14" s="219"/>
      <c r="DN14" s="220"/>
      <c r="DO14" s="203"/>
      <c r="DP14" s="217"/>
      <c r="DQ14" s="221"/>
      <c r="DR14" s="222"/>
      <c r="DS14" s="216"/>
      <c r="DT14" s="212"/>
      <c r="DU14" s="224"/>
      <c r="DV14" s="216"/>
      <c r="DW14" s="212"/>
      <c r="DX14" s="223"/>
      <c r="DY14" s="216"/>
    </row>
    <row r="15" spans="1:129" ht="15.75" hidden="1" thickBot="1">
      <c r="A15" s="197">
        <f>[9]Daily!A47</f>
        <v>43111</v>
      </c>
      <c r="B15" s="198">
        <f>[9]Daily!B47</f>
        <v>5</v>
      </c>
      <c r="C15" s="212"/>
      <c r="D15" s="213"/>
      <c r="E15" s="214"/>
      <c r="F15" s="215"/>
      <c r="G15" s="215"/>
      <c r="H15" s="215"/>
      <c r="I15" s="215"/>
      <c r="J15" s="215"/>
      <c r="K15" s="215"/>
      <c r="L15" s="216"/>
      <c r="M15" s="217"/>
      <c r="N15" s="215"/>
      <c r="O15" s="218"/>
      <c r="P15" s="217"/>
      <c r="Q15" s="219"/>
      <c r="R15" s="220"/>
      <c r="S15" s="203"/>
      <c r="T15" s="217"/>
      <c r="U15" s="221"/>
      <c r="V15" s="222"/>
      <c r="W15" s="216"/>
      <c r="X15" s="212"/>
      <c r="Y15" s="223"/>
      <c r="Z15" s="216"/>
      <c r="AA15" s="217"/>
      <c r="AB15" s="215"/>
      <c r="AC15" s="218"/>
      <c r="AD15" s="217"/>
      <c r="AE15" s="219"/>
      <c r="AF15" s="220"/>
      <c r="AG15" s="203"/>
      <c r="AH15" s="217"/>
      <c r="AI15" s="221"/>
      <c r="AJ15" s="222"/>
      <c r="AK15" s="216"/>
      <c r="AL15" s="212"/>
      <c r="AM15" s="224"/>
      <c r="AN15" s="216"/>
      <c r="AO15" s="212"/>
      <c r="AP15" s="223"/>
      <c r="AQ15" s="216"/>
      <c r="AR15" s="217"/>
      <c r="AS15" s="215"/>
      <c r="AT15" s="218"/>
      <c r="AU15" s="217"/>
      <c r="AV15" s="219"/>
      <c r="AW15" s="220"/>
      <c r="AX15" s="207"/>
      <c r="AY15" s="203"/>
      <c r="AZ15" s="217"/>
      <c r="BA15" s="221"/>
      <c r="BB15" s="222"/>
      <c r="BC15" s="216"/>
      <c r="BD15" s="212"/>
      <c r="BE15" s="224"/>
      <c r="BF15" s="216"/>
      <c r="BG15" s="212"/>
      <c r="BH15" s="223"/>
      <c r="BI15" s="216"/>
      <c r="BJ15" s="217"/>
      <c r="BK15" s="215"/>
      <c r="BL15" s="218"/>
      <c r="BM15" s="217"/>
      <c r="BN15" s="219"/>
      <c r="BO15" s="220"/>
      <c r="BP15" s="203"/>
      <c r="BQ15" s="217"/>
      <c r="BR15" s="221"/>
      <c r="BS15" s="222"/>
      <c r="BT15" s="216"/>
      <c r="BU15" s="212"/>
      <c r="BV15" s="224"/>
      <c r="BW15" s="216"/>
      <c r="BX15" s="212"/>
      <c r="BY15" s="223"/>
      <c r="BZ15" s="216"/>
      <c r="CA15" s="217"/>
      <c r="CB15" s="215"/>
      <c r="CC15" s="218"/>
      <c r="CD15" s="217"/>
      <c r="CE15" s="219"/>
      <c r="CF15" s="220"/>
      <c r="CG15" s="203"/>
      <c r="CH15" s="217"/>
      <c r="CI15" s="221"/>
      <c r="CJ15" s="222"/>
      <c r="CK15" s="216"/>
      <c r="CL15" s="212"/>
      <c r="CM15" s="224"/>
      <c r="CN15" s="216"/>
      <c r="CO15" s="212"/>
      <c r="CP15" s="223"/>
      <c r="CQ15" s="216"/>
      <c r="CR15" s="217"/>
      <c r="CS15" s="215"/>
      <c r="CT15" s="218"/>
      <c r="CU15" s="217"/>
      <c r="CV15" s="219"/>
      <c r="CW15" s="220"/>
      <c r="CX15" s="203"/>
      <c r="CY15" s="217"/>
      <c r="CZ15" s="221"/>
      <c r="DA15" s="222"/>
      <c r="DB15" s="216"/>
      <c r="DC15" s="212"/>
      <c r="DD15" s="224"/>
      <c r="DE15" s="216"/>
      <c r="DF15" s="212"/>
      <c r="DG15" s="223"/>
      <c r="DH15" s="216"/>
      <c r="DI15" s="217"/>
      <c r="DJ15" s="215"/>
      <c r="DK15" s="218"/>
      <c r="DL15" s="217"/>
      <c r="DM15" s="219"/>
      <c r="DN15" s="220"/>
      <c r="DO15" s="203"/>
      <c r="DP15" s="217"/>
      <c r="DQ15" s="221"/>
      <c r="DR15" s="222"/>
      <c r="DS15" s="216"/>
      <c r="DT15" s="212"/>
      <c r="DU15" s="224"/>
      <c r="DV15" s="216"/>
      <c r="DW15" s="212"/>
      <c r="DX15" s="223"/>
      <c r="DY15" s="216"/>
    </row>
    <row r="16" spans="1:129" ht="15.75" hidden="1" thickBot="1">
      <c r="A16" s="197">
        <f>[9]Daily!A48</f>
        <v>43112</v>
      </c>
      <c r="B16" s="198">
        <f>[9]Daily!B48</f>
        <v>6</v>
      </c>
      <c r="C16" s="212"/>
      <c r="D16" s="213"/>
      <c r="E16" s="214"/>
      <c r="F16" s="215"/>
      <c r="G16" s="215"/>
      <c r="H16" s="215"/>
      <c r="I16" s="215"/>
      <c r="J16" s="215"/>
      <c r="K16" s="215"/>
      <c r="L16" s="216"/>
      <c r="M16" s="217"/>
      <c r="N16" s="215"/>
      <c r="O16" s="218"/>
      <c r="P16" s="217"/>
      <c r="Q16" s="219"/>
      <c r="R16" s="220"/>
      <c r="S16" s="203"/>
      <c r="T16" s="217"/>
      <c r="U16" s="221"/>
      <c r="V16" s="222"/>
      <c r="W16" s="216"/>
      <c r="X16" s="212"/>
      <c r="Y16" s="223"/>
      <c r="Z16" s="216"/>
      <c r="AA16" s="217"/>
      <c r="AB16" s="215"/>
      <c r="AC16" s="218"/>
      <c r="AD16" s="217"/>
      <c r="AE16" s="219"/>
      <c r="AF16" s="220"/>
      <c r="AG16" s="203"/>
      <c r="AH16" s="217"/>
      <c r="AI16" s="221"/>
      <c r="AJ16" s="222"/>
      <c r="AK16" s="216"/>
      <c r="AL16" s="212"/>
      <c r="AM16" s="224"/>
      <c r="AN16" s="216"/>
      <c r="AO16" s="212"/>
      <c r="AP16" s="223"/>
      <c r="AQ16" s="216"/>
      <c r="AR16" s="217"/>
      <c r="AS16" s="215"/>
      <c r="AT16" s="218"/>
      <c r="AU16" s="217"/>
      <c r="AV16" s="219"/>
      <c r="AW16" s="220"/>
      <c r="AX16" s="207"/>
      <c r="AY16" s="203"/>
      <c r="AZ16" s="217"/>
      <c r="BA16" s="221"/>
      <c r="BB16" s="222"/>
      <c r="BC16" s="216"/>
      <c r="BD16" s="212"/>
      <c r="BE16" s="224"/>
      <c r="BF16" s="216"/>
      <c r="BG16" s="212"/>
      <c r="BH16" s="223"/>
      <c r="BI16" s="216"/>
      <c r="BJ16" s="217"/>
      <c r="BK16" s="215"/>
      <c r="BL16" s="218"/>
      <c r="BM16" s="217"/>
      <c r="BN16" s="219"/>
      <c r="BO16" s="220"/>
      <c r="BP16" s="203"/>
      <c r="BQ16" s="217"/>
      <c r="BR16" s="221"/>
      <c r="BS16" s="222"/>
      <c r="BT16" s="216"/>
      <c r="BU16" s="212"/>
      <c r="BV16" s="224"/>
      <c r="BW16" s="216"/>
      <c r="BX16" s="212"/>
      <c r="BY16" s="223"/>
      <c r="BZ16" s="216"/>
      <c r="CA16" s="217"/>
      <c r="CB16" s="215"/>
      <c r="CC16" s="218"/>
      <c r="CD16" s="217"/>
      <c r="CE16" s="219"/>
      <c r="CF16" s="220"/>
      <c r="CG16" s="203"/>
      <c r="CH16" s="217"/>
      <c r="CI16" s="221"/>
      <c r="CJ16" s="222"/>
      <c r="CK16" s="216"/>
      <c r="CL16" s="212"/>
      <c r="CM16" s="224"/>
      <c r="CN16" s="216"/>
      <c r="CO16" s="212"/>
      <c r="CP16" s="223"/>
      <c r="CQ16" s="216"/>
      <c r="CR16" s="217"/>
      <c r="CS16" s="215"/>
      <c r="CT16" s="218"/>
      <c r="CU16" s="217"/>
      <c r="CV16" s="219"/>
      <c r="CW16" s="220"/>
      <c r="CX16" s="203"/>
      <c r="CY16" s="217"/>
      <c r="CZ16" s="221"/>
      <c r="DA16" s="222"/>
      <c r="DB16" s="216"/>
      <c r="DC16" s="212"/>
      <c r="DD16" s="224"/>
      <c r="DE16" s="216"/>
      <c r="DF16" s="212"/>
      <c r="DG16" s="223"/>
      <c r="DH16" s="216"/>
      <c r="DI16" s="217"/>
      <c r="DJ16" s="215"/>
      <c r="DK16" s="218"/>
      <c r="DL16" s="217"/>
      <c r="DM16" s="219"/>
      <c r="DN16" s="220"/>
      <c r="DO16" s="203"/>
      <c r="DP16" s="217"/>
      <c r="DQ16" s="221"/>
      <c r="DR16" s="222"/>
      <c r="DS16" s="216"/>
      <c r="DT16" s="212"/>
      <c r="DU16" s="224"/>
      <c r="DV16" s="216"/>
      <c r="DW16" s="212"/>
      <c r="DX16" s="223"/>
      <c r="DY16" s="216"/>
    </row>
    <row r="17" spans="1:129" ht="15.75" hidden="1" thickBot="1">
      <c r="A17" s="197">
        <f>[9]Daily!A49</f>
        <v>43113</v>
      </c>
      <c r="B17" s="198">
        <f>[9]Daily!B49</f>
        <v>7</v>
      </c>
      <c r="C17" s="212"/>
      <c r="D17" s="213"/>
      <c r="E17" s="214"/>
      <c r="F17" s="215"/>
      <c r="G17" s="215"/>
      <c r="H17" s="215"/>
      <c r="I17" s="215"/>
      <c r="J17" s="215"/>
      <c r="K17" s="215"/>
      <c r="L17" s="216"/>
      <c r="M17" s="217"/>
      <c r="N17" s="215"/>
      <c r="O17" s="218"/>
      <c r="P17" s="217"/>
      <c r="Q17" s="219"/>
      <c r="R17" s="220"/>
      <c r="S17" s="203"/>
      <c r="T17" s="217"/>
      <c r="U17" s="221"/>
      <c r="V17" s="222"/>
      <c r="W17" s="216"/>
      <c r="X17" s="212"/>
      <c r="Y17" s="223"/>
      <c r="Z17" s="216"/>
      <c r="AA17" s="217"/>
      <c r="AB17" s="215"/>
      <c r="AC17" s="218"/>
      <c r="AD17" s="217"/>
      <c r="AE17" s="219"/>
      <c r="AF17" s="220"/>
      <c r="AG17" s="203"/>
      <c r="AH17" s="217"/>
      <c r="AI17" s="221"/>
      <c r="AJ17" s="222"/>
      <c r="AK17" s="216"/>
      <c r="AL17" s="212"/>
      <c r="AM17" s="224"/>
      <c r="AN17" s="216"/>
      <c r="AO17" s="212"/>
      <c r="AP17" s="223"/>
      <c r="AQ17" s="216"/>
      <c r="AR17" s="217"/>
      <c r="AS17" s="215"/>
      <c r="AT17" s="218"/>
      <c r="AU17" s="217"/>
      <c r="AV17" s="219"/>
      <c r="AW17" s="220"/>
      <c r="AX17" s="207"/>
      <c r="AY17" s="203"/>
      <c r="AZ17" s="217"/>
      <c r="BA17" s="221"/>
      <c r="BB17" s="222"/>
      <c r="BC17" s="216"/>
      <c r="BD17" s="212"/>
      <c r="BE17" s="224"/>
      <c r="BF17" s="216"/>
      <c r="BG17" s="212"/>
      <c r="BH17" s="223"/>
      <c r="BI17" s="216"/>
      <c r="BJ17" s="217"/>
      <c r="BK17" s="215"/>
      <c r="BL17" s="218"/>
      <c r="BM17" s="217"/>
      <c r="BN17" s="219"/>
      <c r="BO17" s="220"/>
      <c r="BP17" s="203"/>
      <c r="BQ17" s="217"/>
      <c r="BR17" s="221"/>
      <c r="BS17" s="222"/>
      <c r="BT17" s="216"/>
      <c r="BU17" s="212"/>
      <c r="BV17" s="224"/>
      <c r="BW17" s="216"/>
      <c r="BX17" s="212"/>
      <c r="BY17" s="223"/>
      <c r="BZ17" s="216"/>
      <c r="CA17" s="217"/>
      <c r="CB17" s="215"/>
      <c r="CC17" s="218"/>
      <c r="CD17" s="217"/>
      <c r="CE17" s="219"/>
      <c r="CF17" s="220"/>
      <c r="CG17" s="203"/>
      <c r="CH17" s="217"/>
      <c r="CI17" s="221"/>
      <c r="CJ17" s="222"/>
      <c r="CK17" s="216"/>
      <c r="CL17" s="212"/>
      <c r="CM17" s="224"/>
      <c r="CN17" s="216"/>
      <c r="CO17" s="212"/>
      <c r="CP17" s="223"/>
      <c r="CQ17" s="216"/>
      <c r="CR17" s="217"/>
      <c r="CS17" s="215"/>
      <c r="CT17" s="218"/>
      <c r="CU17" s="217"/>
      <c r="CV17" s="219"/>
      <c r="CW17" s="220"/>
      <c r="CX17" s="203"/>
      <c r="CY17" s="217"/>
      <c r="CZ17" s="221"/>
      <c r="DA17" s="222"/>
      <c r="DB17" s="216"/>
      <c r="DC17" s="212"/>
      <c r="DD17" s="224"/>
      <c r="DE17" s="216"/>
      <c r="DF17" s="212"/>
      <c r="DG17" s="223"/>
      <c r="DH17" s="216"/>
      <c r="DI17" s="217"/>
      <c r="DJ17" s="215"/>
      <c r="DK17" s="218"/>
      <c r="DL17" s="217"/>
      <c r="DM17" s="219"/>
      <c r="DN17" s="220"/>
      <c r="DO17" s="203"/>
      <c r="DP17" s="217"/>
      <c r="DQ17" s="221"/>
      <c r="DR17" s="222"/>
      <c r="DS17" s="216"/>
      <c r="DT17" s="212"/>
      <c r="DU17" s="224"/>
      <c r="DV17" s="216"/>
      <c r="DW17" s="212"/>
      <c r="DX17" s="223"/>
      <c r="DY17" s="216"/>
    </row>
    <row r="18" spans="1:129" ht="15.75" hidden="1" thickBot="1">
      <c r="A18" s="197">
        <f>[9]Daily!A50</f>
        <v>43114</v>
      </c>
      <c r="B18" s="198">
        <f>[9]Daily!B50</f>
        <v>1</v>
      </c>
      <c r="C18" s="212"/>
      <c r="D18" s="213"/>
      <c r="E18" s="214"/>
      <c r="F18" s="215"/>
      <c r="G18" s="215"/>
      <c r="H18" s="215"/>
      <c r="I18" s="215"/>
      <c r="J18" s="215"/>
      <c r="K18" s="215"/>
      <c r="L18" s="216"/>
      <c r="M18" s="217"/>
      <c r="N18" s="215"/>
      <c r="O18" s="218"/>
      <c r="P18" s="217"/>
      <c r="Q18" s="219"/>
      <c r="R18" s="220"/>
      <c r="S18" s="203"/>
      <c r="T18" s="217"/>
      <c r="U18" s="221"/>
      <c r="V18" s="222"/>
      <c r="W18" s="216"/>
      <c r="X18" s="212"/>
      <c r="Y18" s="223"/>
      <c r="Z18" s="216"/>
      <c r="AA18" s="217"/>
      <c r="AB18" s="215"/>
      <c r="AC18" s="218"/>
      <c r="AD18" s="217"/>
      <c r="AE18" s="219"/>
      <c r="AF18" s="220"/>
      <c r="AG18" s="203"/>
      <c r="AH18" s="217"/>
      <c r="AI18" s="221"/>
      <c r="AJ18" s="222"/>
      <c r="AK18" s="216"/>
      <c r="AL18" s="212"/>
      <c r="AM18" s="224"/>
      <c r="AN18" s="216"/>
      <c r="AO18" s="212"/>
      <c r="AP18" s="223"/>
      <c r="AQ18" s="216"/>
      <c r="AR18" s="217"/>
      <c r="AS18" s="215"/>
      <c r="AT18" s="218"/>
      <c r="AU18" s="217"/>
      <c r="AV18" s="219"/>
      <c r="AW18" s="220"/>
      <c r="AX18" s="207"/>
      <c r="AY18" s="203"/>
      <c r="AZ18" s="217"/>
      <c r="BA18" s="221"/>
      <c r="BB18" s="222"/>
      <c r="BC18" s="216"/>
      <c r="BD18" s="212"/>
      <c r="BE18" s="224"/>
      <c r="BF18" s="216"/>
      <c r="BG18" s="212"/>
      <c r="BH18" s="223"/>
      <c r="BI18" s="216"/>
      <c r="BJ18" s="217"/>
      <c r="BK18" s="215"/>
      <c r="BL18" s="218"/>
      <c r="BM18" s="217"/>
      <c r="BN18" s="219"/>
      <c r="BO18" s="220"/>
      <c r="BP18" s="203"/>
      <c r="BQ18" s="217"/>
      <c r="BR18" s="221"/>
      <c r="BS18" s="222"/>
      <c r="BT18" s="216"/>
      <c r="BU18" s="212"/>
      <c r="BV18" s="224"/>
      <c r="BW18" s="216"/>
      <c r="BX18" s="212"/>
      <c r="BY18" s="223"/>
      <c r="BZ18" s="216"/>
      <c r="CA18" s="217"/>
      <c r="CB18" s="215"/>
      <c r="CC18" s="218"/>
      <c r="CD18" s="217"/>
      <c r="CE18" s="219"/>
      <c r="CF18" s="220"/>
      <c r="CG18" s="203"/>
      <c r="CH18" s="217"/>
      <c r="CI18" s="221"/>
      <c r="CJ18" s="222"/>
      <c r="CK18" s="216"/>
      <c r="CL18" s="212"/>
      <c r="CM18" s="224"/>
      <c r="CN18" s="216"/>
      <c r="CO18" s="212"/>
      <c r="CP18" s="223"/>
      <c r="CQ18" s="216"/>
      <c r="CR18" s="217"/>
      <c r="CS18" s="215"/>
      <c r="CT18" s="218"/>
      <c r="CU18" s="217"/>
      <c r="CV18" s="219"/>
      <c r="CW18" s="220"/>
      <c r="CX18" s="203"/>
      <c r="CY18" s="217"/>
      <c r="CZ18" s="221"/>
      <c r="DA18" s="222"/>
      <c r="DB18" s="216"/>
      <c r="DC18" s="212"/>
      <c r="DD18" s="224"/>
      <c r="DE18" s="216"/>
      <c r="DF18" s="212"/>
      <c r="DG18" s="223"/>
      <c r="DH18" s="216"/>
      <c r="DI18" s="217"/>
      <c r="DJ18" s="215"/>
      <c r="DK18" s="218"/>
      <c r="DL18" s="217"/>
      <c r="DM18" s="219"/>
      <c r="DN18" s="220"/>
      <c r="DO18" s="203"/>
      <c r="DP18" s="217"/>
      <c r="DQ18" s="221"/>
      <c r="DR18" s="222"/>
      <c r="DS18" s="216"/>
      <c r="DT18" s="212"/>
      <c r="DU18" s="224"/>
      <c r="DV18" s="216"/>
      <c r="DW18" s="212"/>
      <c r="DX18" s="223"/>
      <c r="DY18" s="216"/>
    </row>
    <row r="19" spans="1:129" ht="15.75" hidden="1" thickBot="1">
      <c r="A19" s="197">
        <f>[9]Daily!A51</f>
        <v>43115</v>
      </c>
      <c r="B19" s="198">
        <f>[9]Daily!B51</f>
        <v>2</v>
      </c>
      <c r="C19" s="212"/>
      <c r="D19" s="213"/>
      <c r="E19" s="214"/>
      <c r="F19" s="215"/>
      <c r="G19" s="215"/>
      <c r="H19" s="215"/>
      <c r="I19" s="215"/>
      <c r="J19" s="215"/>
      <c r="K19" s="215"/>
      <c r="L19" s="216"/>
      <c r="M19" s="217"/>
      <c r="N19" s="215"/>
      <c r="O19" s="218"/>
      <c r="P19" s="217"/>
      <c r="Q19" s="219"/>
      <c r="R19" s="220"/>
      <c r="S19" s="203"/>
      <c r="T19" s="217"/>
      <c r="U19" s="221"/>
      <c r="V19" s="222"/>
      <c r="W19" s="216"/>
      <c r="X19" s="212"/>
      <c r="Y19" s="223"/>
      <c r="Z19" s="216"/>
      <c r="AA19" s="217"/>
      <c r="AB19" s="215"/>
      <c r="AC19" s="218"/>
      <c r="AD19" s="217"/>
      <c r="AE19" s="219"/>
      <c r="AF19" s="220"/>
      <c r="AG19" s="203"/>
      <c r="AH19" s="217"/>
      <c r="AI19" s="221"/>
      <c r="AJ19" s="222"/>
      <c r="AK19" s="216"/>
      <c r="AL19" s="212"/>
      <c r="AM19" s="224"/>
      <c r="AN19" s="216"/>
      <c r="AO19" s="212"/>
      <c r="AP19" s="223"/>
      <c r="AQ19" s="216"/>
      <c r="AR19" s="217"/>
      <c r="AS19" s="215"/>
      <c r="AT19" s="218"/>
      <c r="AU19" s="217"/>
      <c r="AV19" s="219"/>
      <c r="AW19" s="220"/>
      <c r="AX19" s="207"/>
      <c r="AY19" s="203"/>
      <c r="AZ19" s="217"/>
      <c r="BA19" s="221"/>
      <c r="BB19" s="222"/>
      <c r="BC19" s="216"/>
      <c r="BD19" s="212"/>
      <c r="BE19" s="224"/>
      <c r="BF19" s="216"/>
      <c r="BG19" s="212"/>
      <c r="BH19" s="223"/>
      <c r="BI19" s="216"/>
      <c r="BJ19" s="217"/>
      <c r="BK19" s="215"/>
      <c r="BL19" s="218"/>
      <c r="BM19" s="217"/>
      <c r="BN19" s="219"/>
      <c r="BO19" s="220"/>
      <c r="BP19" s="203"/>
      <c r="BQ19" s="217"/>
      <c r="BR19" s="221"/>
      <c r="BS19" s="222"/>
      <c r="BT19" s="216"/>
      <c r="BU19" s="212"/>
      <c r="BV19" s="224"/>
      <c r="BW19" s="216"/>
      <c r="BX19" s="212"/>
      <c r="BY19" s="223"/>
      <c r="BZ19" s="216"/>
      <c r="CA19" s="217"/>
      <c r="CB19" s="215"/>
      <c r="CC19" s="218"/>
      <c r="CD19" s="217"/>
      <c r="CE19" s="219"/>
      <c r="CF19" s="220"/>
      <c r="CG19" s="203"/>
      <c r="CH19" s="217"/>
      <c r="CI19" s="221"/>
      <c r="CJ19" s="222"/>
      <c r="CK19" s="216"/>
      <c r="CL19" s="212"/>
      <c r="CM19" s="224"/>
      <c r="CN19" s="216"/>
      <c r="CO19" s="212"/>
      <c r="CP19" s="223"/>
      <c r="CQ19" s="216"/>
      <c r="CR19" s="217"/>
      <c r="CS19" s="215"/>
      <c r="CT19" s="218"/>
      <c r="CU19" s="217"/>
      <c r="CV19" s="219"/>
      <c r="CW19" s="220"/>
      <c r="CX19" s="203"/>
      <c r="CY19" s="217"/>
      <c r="CZ19" s="221"/>
      <c r="DA19" s="222"/>
      <c r="DB19" s="216"/>
      <c r="DC19" s="212"/>
      <c r="DD19" s="224"/>
      <c r="DE19" s="216"/>
      <c r="DF19" s="212"/>
      <c r="DG19" s="223"/>
      <c r="DH19" s="216"/>
      <c r="DI19" s="217"/>
      <c r="DJ19" s="215"/>
      <c r="DK19" s="218"/>
      <c r="DL19" s="217"/>
      <c r="DM19" s="219"/>
      <c r="DN19" s="220"/>
      <c r="DO19" s="203"/>
      <c r="DP19" s="217"/>
      <c r="DQ19" s="221"/>
      <c r="DR19" s="222"/>
      <c r="DS19" s="216"/>
      <c r="DT19" s="212"/>
      <c r="DU19" s="224"/>
      <c r="DV19" s="216"/>
      <c r="DW19" s="212"/>
      <c r="DX19" s="223"/>
      <c r="DY19" s="216"/>
    </row>
    <row r="20" spans="1:129" ht="15.75" hidden="1" thickBot="1">
      <c r="A20" s="197">
        <f>[9]Daily!A52</f>
        <v>43116</v>
      </c>
      <c r="B20" s="198">
        <f>[9]Daily!B52</f>
        <v>3</v>
      </c>
      <c r="C20" s="212"/>
      <c r="D20" s="213"/>
      <c r="E20" s="214"/>
      <c r="F20" s="215"/>
      <c r="G20" s="215"/>
      <c r="H20" s="215"/>
      <c r="I20" s="215"/>
      <c r="J20" s="215"/>
      <c r="K20" s="215"/>
      <c r="L20" s="216"/>
      <c r="M20" s="217"/>
      <c r="N20" s="215"/>
      <c r="O20" s="218"/>
      <c r="P20" s="217"/>
      <c r="Q20" s="219"/>
      <c r="R20" s="220"/>
      <c r="S20" s="203"/>
      <c r="T20" s="217"/>
      <c r="U20" s="221"/>
      <c r="V20" s="222"/>
      <c r="W20" s="216"/>
      <c r="X20" s="212"/>
      <c r="Y20" s="223"/>
      <c r="Z20" s="216"/>
      <c r="AA20" s="217"/>
      <c r="AB20" s="215"/>
      <c r="AC20" s="218"/>
      <c r="AD20" s="217"/>
      <c r="AE20" s="219"/>
      <c r="AF20" s="220"/>
      <c r="AG20" s="203"/>
      <c r="AH20" s="217"/>
      <c r="AI20" s="221"/>
      <c r="AJ20" s="222"/>
      <c r="AK20" s="216"/>
      <c r="AL20" s="212"/>
      <c r="AM20" s="224"/>
      <c r="AN20" s="216"/>
      <c r="AO20" s="212"/>
      <c r="AP20" s="223"/>
      <c r="AQ20" s="216"/>
      <c r="AR20" s="217"/>
      <c r="AS20" s="215"/>
      <c r="AT20" s="218"/>
      <c r="AU20" s="217"/>
      <c r="AV20" s="219"/>
      <c r="AW20" s="220"/>
      <c r="AX20" s="207"/>
      <c r="AY20" s="203"/>
      <c r="AZ20" s="217"/>
      <c r="BA20" s="221"/>
      <c r="BB20" s="222"/>
      <c r="BC20" s="216"/>
      <c r="BD20" s="212"/>
      <c r="BE20" s="224"/>
      <c r="BF20" s="216"/>
      <c r="BG20" s="212"/>
      <c r="BH20" s="223"/>
      <c r="BI20" s="216"/>
      <c r="BJ20" s="217"/>
      <c r="BK20" s="215"/>
      <c r="BL20" s="218"/>
      <c r="BM20" s="217"/>
      <c r="BN20" s="219"/>
      <c r="BO20" s="220"/>
      <c r="BP20" s="203"/>
      <c r="BQ20" s="217"/>
      <c r="BR20" s="221"/>
      <c r="BS20" s="222"/>
      <c r="BT20" s="216"/>
      <c r="BU20" s="212"/>
      <c r="BV20" s="224"/>
      <c r="BW20" s="216"/>
      <c r="BX20" s="212"/>
      <c r="BY20" s="223"/>
      <c r="BZ20" s="216"/>
      <c r="CA20" s="217"/>
      <c r="CB20" s="215"/>
      <c r="CC20" s="218"/>
      <c r="CD20" s="217"/>
      <c r="CE20" s="219"/>
      <c r="CF20" s="220"/>
      <c r="CG20" s="203"/>
      <c r="CH20" s="217"/>
      <c r="CI20" s="221"/>
      <c r="CJ20" s="222"/>
      <c r="CK20" s="216"/>
      <c r="CL20" s="212"/>
      <c r="CM20" s="224"/>
      <c r="CN20" s="216"/>
      <c r="CO20" s="212"/>
      <c r="CP20" s="223"/>
      <c r="CQ20" s="216"/>
      <c r="CR20" s="217"/>
      <c r="CS20" s="215"/>
      <c r="CT20" s="218"/>
      <c r="CU20" s="217"/>
      <c r="CV20" s="219"/>
      <c r="CW20" s="220"/>
      <c r="CX20" s="203"/>
      <c r="CY20" s="217"/>
      <c r="CZ20" s="221"/>
      <c r="DA20" s="222"/>
      <c r="DB20" s="216"/>
      <c r="DC20" s="212"/>
      <c r="DD20" s="224"/>
      <c r="DE20" s="216"/>
      <c r="DF20" s="212"/>
      <c r="DG20" s="223"/>
      <c r="DH20" s="216"/>
      <c r="DI20" s="217"/>
      <c r="DJ20" s="215"/>
      <c r="DK20" s="218"/>
      <c r="DL20" s="217"/>
      <c r="DM20" s="219"/>
      <c r="DN20" s="220"/>
      <c r="DO20" s="203"/>
      <c r="DP20" s="217"/>
      <c r="DQ20" s="221"/>
      <c r="DR20" s="222"/>
      <c r="DS20" s="216"/>
      <c r="DT20" s="212"/>
      <c r="DU20" s="224"/>
      <c r="DV20" s="216"/>
      <c r="DW20" s="212"/>
      <c r="DX20" s="223"/>
      <c r="DY20" s="216"/>
    </row>
    <row r="21" spans="1:129" ht="15.75" hidden="1" thickBot="1">
      <c r="A21" s="197">
        <f>[9]Daily!A53</f>
        <v>43117</v>
      </c>
      <c r="B21" s="198">
        <f>[9]Daily!B53</f>
        <v>4</v>
      </c>
      <c r="C21" s="212"/>
      <c r="D21" s="213"/>
      <c r="E21" s="214"/>
      <c r="F21" s="215"/>
      <c r="G21" s="215"/>
      <c r="H21" s="215"/>
      <c r="I21" s="215"/>
      <c r="J21" s="215"/>
      <c r="K21" s="215"/>
      <c r="L21" s="216"/>
      <c r="M21" s="217"/>
      <c r="N21" s="215"/>
      <c r="O21" s="218"/>
      <c r="P21" s="217"/>
      <c r="Q21" s="219"/>
      <c r="R21" s="220"/>
      <c r="S21" s="203"/>
      <c r="T21" s="217"/>
      <c r="U21" s="221"/>
      <c r="V21" s="222"/>
      <c r="W21" s="216"/>
      <c r="X21" s="212"/>
      <c r="Y21" s="223"/>
      <c r="Z21" s="216"/>
      <c r="AA21" s="217"/>
      <c r="AB21" s="215"/>
      <c r="AC21" s="218"/>
      <c r="AD21" s="217"/>
      <c r="AE21" s="219"/>
      <c r="AF21" s="220"/>
      <c r="AG21" s="203"/>
      <c r="AH21" s="217"/>
      <c r="AI21" s="221"/>
      <c r="AJ21" s="222"/>
      <c r="AK21" s="216"/>
      <c r="AL21" s="212"/>
      <c r="AM21" s="224"/>
      <c r="AN21" s="216"/>
      <c r="AO21" s="212"/>
      <c r="AP21" s="223"/>
      <c r="AQ21" s="216"/>
      <c r="AR21" s="217"/>
      <c r="AS21" s="215"/>
      <c r="AT21" s="218"/>
      <c r="AU21" s="217"/>
      <c r="AV21" s="219"/>
      <c r="AW21" s="220"/>
      <c r="AX21" s="207"/>
      <c r="AY21" s="203"/>
      <c r="AZ21" s="217"/>
      <c r="BA21" s="221"/>
      <c r="BB21" s="222"/>
      <c r="BC21" s="216"/>
      <c r="BD21" s="212"/>
      <c r="BE21" s="224"/>
      <c r="BF21" s="216"/>
      <c r="BG21" s="212"/>
      <c r="BH21" s="223"/>
      <c r="BI21" s="216"/>
      <c r="BJ21" s="217"/>
      <c r="BK21" s="215"/>
      <c r="BL21" s="218"/>
      <c r="BM21" s="217"/>
      <c r="BN21" s="219"/>
      <c r="BO21" s="220"/>
      <c r="BP21" s="203"/>
      <c r="BQ21" s="217"/>
      <c r="BR21" s="221"/>
      <c r="BS21" s="222"/>
      <c r="BT21" s="216"/>
      <c r="BU21" s="212"/>
      <c r="BV21" s="224"/>
      <c r="BW21" s="216"/>
      <c r="BX21" s="212"/>
      <c r="BY21" s="223"/>
      <c r="BZ21" s="216"/>
      <c r="CA21" s="217"/>
      <c r="CB21" s="215"/>
      <c r="CC21" s="218"/>
      <c r="CD21" s="217"/>
      <c r="CE21" s="219"/>
      <c r="CF21" s="220"/>
      <c r="CG21" s="203"/>
      <c r="CH21" s="217"/>
      <c r="CI21" s="221"/>
      <c r="CJ21" s="222"/>
      <c r="CK21" s="216"/>
      <c r="CL21" s="212"/>
      <c r="CM21" s="224"/>
      <c r="CN21" s="216"/>
      <c r="CO21" s="212"/>
      <c r="CP21" s="223"/>
      <c r="CQ21" s="216"/>
      <c r="CR21" s="217"/>
      <c r="CS21" s="215"/>
      <c r="CT21" s="218"/>
      <c r="CU21" s="217"/>
      <c r="CV21" s="219"/>
      <c r="CW21" s="220"/>
      <c r="CX21" s="203"/>
      <c r="CY21" s="217"/>
      <c r="CZ21" s="221"/>
      <c r="DA21" s="222"/>
      <c r="DB21" s="216"/>
      <c r="DC21" s="212"/>
      <c r="DD21" s="224"/>
      <c r="DE21" s="216"/>
      <c r="DF21" s="212"/>
      <c r="DG21" s="223"/>
      <c r="DH21" s="216"/>
      <c r="DI21" s="217"/>
      <c r="DJ21" s="215"/>
      <c r="DK21" s="218"/>
      <c r="DL21" s="217"/>
      <c r="DM21" s="219"/>
      <c r="DN21" s="220"/>
      <c r="DO21" s="203"/>
      <c r="DP21" s="217"/>
      <c r="DQ21" s="221"/>
      <c r="DR21" s="222"/>
      <c r="DS21" s="216"/>
      <c r="DT21" s="212"/>
      <c r="DU21" s="224"/>
      <c r="DV21" s="216"/>
      <c r="DW21" s="212"/>
      <c r="DX21" s="223"/>
      <c r="DY21" s="216"/>
    </row>
    <row r="22" spans="1:129" ht="15.75" hidden="1" thickBot="1">
      <c r="A22" s="197">
        <f>[9]Daily!A54</f>
        <v>43118</v>
      </c>
      <c r="B22" s="198">
        <f>[9]Daily!B54</f>
        <v>5</v>
      </c>
      <c r="C22" s="212"/>
      <c r="D22" s="213"/>
      <c r="E22" s="214"/>
      <c r="F22" s="215"/>
      <c r="G22" s="215"/>
      <c r="H22" s="215"/>
      <c r="I22" s="215"/>
      <c r="J22" s="215"/>
      <c r="K22" s="215"/>
      <c r="L22" s="216"/>
      <c r="M22" s="217"/>
      <c r="N22" s="215"/>
      <c r="O22" s="218"/>
      <c r="P22" s="217"/>
      <c r="Q22" s="219"/>
      <c r="R22" s="220"/>
      <c r="S22" s="203"/>
      <c r="T22" s="217"/>
      <c r="U22" s="221"/>
      <c r="V22" s="222"/>
      <c r="W22" s="216"/>
      <c r="X22" s="212"/>
      <c r="Y22" s="223"/>
      <c r="Z22" s="216"/>
      <c r="AA22" s="217"/>
      <c r="AB22" s="215"/>
      <c r="AC22" s="218"/>
      <c r="AD22" s="217"/>
      <c r="AE22" s="219"/>
      <c r="AF22" s="220"/>
      <c r="AG22" s="203"/>
      <c r="AH22" s="217"/>
      <c r="AI22" s="221"/>
      <c r="AJ22" s="222"/>
      <c r="AK22" s="216"/>
      <c r="AL22" s="212"/>
      <c r="AM22" s="224"/>
      <c r="AN22" s="216"/>
      <c r="AO22" s="212"/>
      <c r="AP22" s="223"/>
      <c r="AQ22" s="216"/>
      <c r="AR22" s="217"/>
      <c r="AS22" s="215"/>
      <c r="AT22" s="218"/>
      <c r="AU22" s="217"/>
      <c r="AV22" s="219"/>
      <c r="AW22" s="220"/>
      <c r="AX22" s="207"/>
      <c r="AY22" s="203"/>
      <c r="AZ22" s="217"/>
      <c r="BA22" s="221"/>
      <c r="BB22" s="222"/>
      <c r="BC22" s="216"/>
      <c r="BD22" s="212"/>
      <c r="BE22" s="224"/>
      <c r="BF22" s="216"/>
      <c r="BG22" s="212"/>
      <c r="BH22" s="223"/>
      <c r="BI22" s="216"/>
      <c r="BJ22" s="217"/>
      <c r="BK22" s="215"/>
      <c r="BL22" s="218"/>
      <c r="BM22" s="217"/>
      <c r="BN22" s="219"/>
      <c r="BO22" s="220"/>
      <c r="BP22" s="203"/>
      <c r="BQ22" s="217"/>
      <c r="BR22" s="221"/>
      <c r="BS22" s="222"/>
      <c r="BT22" s="216"/>
      <c r="BU22" s="212"/>
      <c r="BV22" s="224"/>
      <c r="BW22" s="216"/>
      <c r="BX22" s="212"/>
      <c r="BY22" s="223"/>
      <c r="BZ22" s="216"/>
      <c r="CA22" s="217"/>
      <c r="CB22" s="215"/>
      <c r="CC22" s="218"/>
      <c r="CD22" s="217"/>
      <c r="CE22" s="219"/>
      <c r="CF22" s="220"/>
      <c r="CG22" s="203"/>
      <c r="CH22" s="217"/>
      <c r="CI22" s="221"/>
      <c r="CJ22" s="222"/>
      <c r="CK22" s="216"/>
      <c r="CL22" s="212"/>
      <c r="CM22" s="224"/>
      <c r="CN22" s="216"/>
      <c r="CO22" s="212"/>
      <c r="CP22" s="223"/>
      <c r="CQ22" s="216"/>
      <c r="CR22" s="217"/>
      <c r="CS22" s="215"/>
      <c r="CT22" s="218"/>
      <c r="CU22" s="217"/>
      <c r="CV22" s="219"/>
      <c r="CW22" s="220"/>
      <c r="CX22" s="203"/>
      <c r="CY22" s="217"/>
      <c r="CZ22" s="221"/>
      <c r="DA22" s="222"/>
      <c r="DB22" s="216"/>
      <c r="DC22" s="212"/>
      <c r="DD22" s="224"/>
      <c r="DE22" s="216"/>
      <c r="DF22" s="212"/>
      <c r="DG22" s="223"/>
      <c r="DH22" s="216"/>
      <c r="DI22" s="217"/>
      <c r="DJ22" s="215"/>
      <c r="DK22" s="218"/>
      <c r="DL22" s="217"/>
      <c r="DM22" s="219"/>
      <c r="DN22" s="220"/>
      <c r="DO22" s="203"/>
      <c r="DP22" s="217"/>
      <c r="DQ22" s="221"/>
      <c r="DR22" s="222"/>
      <c r="DS22" s="216"/>
      <c r="DT22" s="212"/>
      <c r="DU22" s="224"/>
      <c r="DV22" s="216"/>
      <c r="DW22" s="212"/>
      <c r="DX22" s="223"/>
      <c r="DY22" s="216"/>
    </row>
    <row r="23" spans="1:129" ht="15.75" hidden="1" thickBot="1">
      <c r="A23" s="197">
        <f>[9]Daily!A55</f>
        <v>43119</v>
      </c>
      <c r="B23" s="198">
        <f>[9]Daily!B55</f>
        <v>6</v>
      </c>
      <c r="C23" s="212"/>
      <c r="D23" s="213"/>
      <c r="E23" s="214"/>
      <c r="F23" s="215"/>
      <c r="G23" s="215"/>
      <c r="H23" s="215"/>
      <c r="I23" s="215"/>
      <c r="J23" s="215"/>
      <c r="K23" s="215"/>
      <c r="L23" s="216"/>
      <c r="M23" s="217"/>
      <c r="N23" s="215"/>
      <c r="O23" s="218"/>
      <c r="P23" s="217"/>
      <c r="Q23" s="219"/>
      <c r="R23" s="220"/>
      <c r="S23" s="203"/>
      <c r="T23" s="217"/>
      <c r="U23" s="221"/>
      <c r="V23" s="222"/>
      <c r="W23" s="216"/>
      <c r="X23" s="212"/>
      <c r="Y23" s="223"/>
      <c r="Z23" s="216"/>
      <c r="AA23" s="217"/>
      <c r="AB23" s="215"/>
      <c r="AC23" s="218"/>
      <c r="AD23" s="217"/>
      <c r="AE23" s="219"/>
      <c r="AF23" s="220"/>
      <c r="AG23" s="203"/>
      <c r="AH23" s="217"/>
      <c r="AI23" s="221"/>
      <c r="AJ23" s="222"/>
      <c r="AK23" s="216"/>
      <c r="AL23" s="212"/>
      <c r="AM23" s="224"/>
      <c r="AN23" s="216"/>
      <c r="AO23" s="212"/>
      <c r="AP23" s="223"/>
      <c r="AQ23" s="216"/>
      <c r="AR23" s="217"/>
      <c r="AS23" s="215"/>
      <c r="AT23" s="218"/>
      <c r="AU23" s="217"/>
      <c r="AV23" s="219"/>
      <c r="AW23" s="220"/>
      <c r="AX23" s="207"/>
      <c r="AY23" s="203"/>
      <c r="AZ23" s="217"/>
      <c r="BA23" s="221"/>
      <c r="BB23" s="222"/>
      <c r="BC23" s="216"/>
      <c r="BD23" s="212"/>
      <c r="BE23" s="224"/>
      <c r="BF23" s="216"/>
      <c r="BG23" s="212"/>
      <c r="BH23" s="223"/>
      <c r="BI23" s="216"/>
      <c r="BJ23" s="217"/>
      <c r="BK23" s="215"/>
      <c r="BL23" s="218"/>
      <c r="BM23" s="217"/>
      <c r="BN23" s="219"/>
      <c r="BO23" s="220"/>
      <c r="BP23" s="203"/>
      <c r="BQ23" s="217"/>
      <c r="BR23" s="221"/>
      <c r="BS23" s="222"/>
      <c r="BT23" s="216"/>
      <c r="BU23" s="212"/>
      <c r="BV23" s="224"/>
      <c r="BW23" s="216"/>
      <c r="BX23" s="212"/>
      <c r="BY23" s="223"/>
      <c r="BZ23" s="216"/>
      <c r="CA23" s="217"/>
      <c r="CB23" s="215"/>
      <c r="CC23" s="218"/>
      <c r="CD23" s="217"/>
      <c r="CE23" s="219"/>
      <c r="CF23" s="220"/>
      <c r="CG23" s="203"/>
      <c r="CH23" s="217"/>
      <c r="CI23" s="221"/>
      <c r="CJ23" s="222"/>
      <c r="CK23" s="216"/>
      <c r="CL23" s="212"/>
      <c r="CM23" s="224"/>
      <c r="CN23" s="216"/>
      <c r="CO23" s="212"/>
      <c r="CP23" s="223"/>
      <c r="CQ23" s="216"/>
      <c r="CR23" s="217"/>
      <c r="CS23" s="215"/>
      <c r="CT23" s="218"/>
      <c r="CU23" s="217"/>
      <c r="CV23" s="219"/>
      <c r="CW23" s="220"/>
      <c r="CX23" s="203"/>
      <c r="CY23" s="217"/>
      <c r="CZ23" s="221"/>
      <c r="DA23" s="222"/>
      <c r="DB23" s="216"/>
      <c r="DC23" s="212"/>
      <c r="DD23" s="224"/>
      <c r="DE23" s="216"/>
      <c r="DF23" s="212"/>
      <c r="DG23" s="223"/>
      <c r="DH23" s="216"/>
      <c r="DI23" s="217"/>
      <c r="DJ23" s="215"/>
      <c r="DK23" s="218"/>
      <c r="DL23" s="217"/>
      <c r="DM23" s="219"/>
      <c r="DN23" s="220"/>
      <c r="DO23" s="203"/>
      <c r="DP23" s="217"/>
      <c r="DQ23" s="221"/>
      <c r="DR23" s="222"/>
      <c r="DS23" s="216"/>
      <c r="DT23" s="212"/>
      <c r="DU23" s="224"/>
      <c r="DV23" s="216"/>
      <c r="DW23" s="212"/>
      <c r="DX23" s="223"/>
      <c r="DY23" s="216"/>
    </row>
    <row r="24" spans="1:129" ht="15.75" hidden="1" thickBot="1">
      <c r="A24" s="197">
        <f>[9]Daily!A56</f>
        <v>43120</v>
      </c>
      <c r="B24" s="198">
        <f>[9]Daily!B56</f>
        <v>7</v>
      </c>
      <c r="C24" s="212"/>
      <c r="D24" s="213"/>
      <c r="E24" s="214"/>
      <c r="F24" s="215"/>
      <c r="G24" s="215"/>
      <c r="H24" s="215"/>
      <c r="I24" s="215"/>
      <c r="J24" s="215"/>
      <c r="K24" s="215"/>
      <c r="L24" s="216"/>
      <c r="M24" s="217"/>
      <c r="N24" s="215"/>
      <c r="O24" s="218"/>
      <c r="P24" s="217"/>
      <c r="Q24" s="219"/>
      <c r="R24" s="220"/>
      <c r="S24" s="203"/>
      <c r="T24" s="217"/>
      <c r="U24" s="221"/>
      <c r="V24" s="222"/>
      <c r="W24" s="216"/>
      <c r="X24" s="212"/>
      <c r="Y24" s="223"/>
      <c r="Z24" s="216"/>
      <c r="AA24" s="217"/>
      <c r="AB24" s="215"/>
      <c r="AC24" s="218"/>
      <c r="AD24" s="217"/>
      <c r="AE24" s="219"/>
      <c r="AF24" s="220"/>
      <c r="AG24" s="203"/>
      <c r="AH24" s="217"/>
      <c r="AI24" s="221"/>
      <c r="AJ24" s="222"/>
      <c r="AK24" s="216"/>
      <c r="AL24" s="212"/>
      <c r="AM24" s="224"/>
      <c r="AN24" s="216"/>
      <c r="AO24" s="212"/>
      <c r="AP24" s="223"/>
      <c r="AQ24" s="216"/>
      <c r="AR24" s="217"/>
      <c r="AS24" s="215"/>
      <c r="AT24" s="218"/>
      <c r="AU24" s="217"/>
      <c r="AV24" s="219"/>
      <c r="AW24" s="220"/>
      <c r="AX24" s="207"/>
      <c r="AY24" s="203"/>
      <c r="AZ24" s="217"/>
      <c r="BA24" s="221"/>
      <c r="BB24" s="222"/>
      <c r="BC24" s="216"/>
      <c r="BD24" s="212"/>
      <c r="BE24" s="224"/>
      <c r="BF24" s="216"/>
      <c r="BG24" s="212"/>
      <c r="BH24" s="223"/>
      <c r="BI24" s="216"/>
      <c r="BJ24" s="217"/>
      <c r="BK24" s="215"/>
      <c r="BL24" s="218"/>
      <c r="BM24" s="217"/>
      <c r="BN24" s="219"/>
      <c r="BO24" s="220"/>
      <c r="BP24" s="203"/>
      <c r="BQ24" s="217"/>
      <c r="BR24" s="221"/>
      <c r="BS24" s="222"/>
      <c r="BT24" s="216"/>
      <c r="BU24" s="212"/>
      <c r="BV24" s="224"/>
      <c r="BW24" s="216"/>
      <c r="BX24" s="212"/>
      <c r="BY24" s="223"/>
      <c r="BZ24" s="216"/>
      <c r="CA24" s="217"/>
      <c r="CB24" s="215"/>
      <c r="CC24" s="218"/>
      <c r="CD24" s="217"/>
      <c r="CE24" s="219"/>
      <c r="CF24" s="220"/>
      <c r="CG24" s="203"/>
      <c r="CH24" s="217"/>
      <c r="CI24" s="221"/>
      <c r="CJ24" s="222"/>
      <c r="CK24" s="216"/>
      <c r="CL24" s="212"/>
      <c r="CM24" s="224"/>
      <c r="CN24" s="216"/>
      <c r="CO24" s="212"/>
      <c r="CP24" s="223"/>
      <c r="CQ24" s="216"/>
      <c r="CR24" s="217"/>
      <c r="CS24" s="215"/>
      <c r="CT24" s="218"/>
      <c r="CU24" s="217"/>
      <c r="CV24" s="219"/>
      <c r="CW24" s="220"/>
      <c r="CX24" s="203"/>
      <c r="CY24" s="217"/>
      <c r="CZ24" s="221"/>
      <c r="DA24" s="222"/>
      <c r="DB24" s="216"/>
      <c r="DC24" s="212"/>
      <c r="DD24" s="224"/>
      <c r="DE24" s="216"/>
      <c r="DF24" s="212"/>
      <c r="DG24" s="223"/>
      <c r="DH24" s="216"/>
      <c r="DI24" s="217"/>
      <c r="DJ24" s="215"/>
      <c r="DK24" s="218"/>
      <c r="DL24" s="217"/>
      <c r="DM24" s="219"/>
      <c r="DN24" s="220"/>
      <c r="DO24" s="203"/>
      <c r="DP24" s="217"/>
      <c r="DQ24" s="221"/>
      <c r="DR24" s="222"/>
      <c r="DS24" s="216"/>
      <c r="DT24" s="212"/>
      <c r="DU24" s="224"/>
      <c r="DV24" s="216"/>
      <c r="DW24" s="212"/>
      <c r="DX24" s="223"/>
      <c r="DY24" s="216"/>
    </row>
    <row r="25" spans="1:129" ht="15.75" hidden="1" thickBot="1">
      <c r="A25" s="197">
        <f>[9]Daily!A57</f>
        <v>43121</v>
      </c>
      <c r="B25" s="198">
        <f>[9]Daily!B57</f>
        <v>1</v>
      </c>
      <c r="C25" s="212"/>
      <c r="D25" s="213"/>
      <c r="E25" s="214"/>
      <c r="F25" s="215"/>
      <c r="G25" s="215"/>
      <c r="H25" s="215"/>
      <c r="I25" s="215"/>
      <c r="J25" s="215"/>
      <c r="K25" s="215"/>
      <c r="L25" s="216"/>
      <c r="M25" s="217"/>
      <c r="N25" s="215"/>
      <c r="O25" s="218"/>
      <c r="P25" s="217"/>
      <c r="Q25" s="219"/>
      <c r="R25" s="220"/>
      <c r="S25" s="203"/>
      <c r="T25" s="217"/>
      <c r="U25" s="221"/>
      <c r="V25" s="222"/>
      <c r="W25" s="216"/>
      <c r="X25" s="212"/>
      <c r="Y25" s="223"/>
      <c r="Z25" s="216"/>
      <c r="AA25" s="217"/>
      <c r="AB25" s="215"/>
      <c r="AC25" s="218"/>
      <c r="AD25" s="217"/>
      <c r="AE25" s="219"/>
      <c r="AF25" s="220"/>
      <c r="AG25" s="203"/>
      <c r="AH25" s="217"/>
      <c r="AI25" s="221"/>
      <c r="AJ25" s="222"/>
      <c r="AK25" s="216"/>
      <c r="AL25" s="212"/>
      <c r="AM25" s="224"/>
      <c r="AN25" s="216"/>
      <c r="AO25" s="212"/>
      <c r="AP25" s="223"/>
      <c r="AQ25" s="216"/>
      <c r="AR25" s="217"/>
      <c r="AS25" s="215"/>
      <c r="AT25" s="218"/>
      <c r="AU25" s="217"/>
      <c r="AV25" s="219"/>
      <c r="AW25" s="220"/>
      <c r="AX25" s="207"/>
      <c r="AY25" s="203"/>
      <c r="AZ25" s="217"/>
      <c r="BA25" s="221"/>
      <c r="BB25" s="222"/>
      <c r="BC25" s="216"/>
      <c r="BD25" s="212"/>
      <c r="BE25" s="224"/>
      <c r="BF25" s="216"/>
      <c r="BG25" s="212"/>
      <c r="BH25" s="223"/>
      <c r="BI25" s="216"/>
      <c r="BJ25" s="217"/>
      <c r="BK25" s="215"/>
      <c r="BL25" s="218"/>
      <c r="BM25" s="217"/>
      <c r="BN25" s="219"/>
      <c r="BO25" s="220"/>
      <c r="BP25" s="203"/>
      <c r="BQ25" s="217"/>
      <c r="BR25" s="221"/>
      <c r="BS25" s="222"/>
      <c r="BT25" s="216"/>
      <c r="BU25" s="212"/>
      <c r="BV25" s="224"/>
      <c r="BW25" s="216"/>
      <c r="BX25" s="212"/>
      <c r="BY25" s="223"/>
      <c r="BZ25" s="216"/>
      <c r="CA25" s="217"/>
      <c r="CB25" s="215"/>
      <c r="CC25" s="218"/>
      <c r="CD25" s="217"/>
      <c r="CE25" s="219"/>
      <c r="CF25" s="220"/>
      <c r="CG25" s="203"/>
      <c r="CH25" s="217"/>
      <c r="CI25" s="221"/>
      <c r="CJ25" s="222"/>
      <c r="CK25" s="216"/>
      <c r="CL25" s="212"/>
      <c r="CM25" s="224"/>
      <c r="CN25" s="216"/>
      <c r="CO25" s="212"/>
      <c r="CP25" s="223"/>
      <c r="CQ25" s="216"/>
      <c r="CR25" s="217"/>
      <c r="CS25" s="215"/>
      <c r="CT25" s="218"/>
      <c r="CU25" s="217"/>
      <c r="CV25" s="219"/>
      <c r="CW25" s="220"/>
      <c r="CX25" s="203"/>
      <c r="CY25" s="217"/>
      <c r="CZ25" s="221"/>
      <c r="DA25" s="222"/>
      <c r="DB25" s="216"/>
      <c r="DC25" s="212"/>
      <c r="DD25" s="224"/>
      <c r="DE25" s="216"/>
      <c r="DF25" s="212"/>
      <c r="DG25" s="223"/>
      <c r="DH25" s="216"/>
      <c r="DI25" s="217"/>
      <c r="DJ25" s="215"/>
      <c r="DK25" s="218"/>
      <c r="DL25" s="217"/>
      <c r="DM25" s="219"/>
      <c r="DN25" s="220"/>
      <c r="DO25" s="203"/>
      <c r="DP25" s="217"/>
      <c r="DQ25" s="221"/>
      <c r="DR25" s="222"/>
      <c r="DS25" s="216"/>
      <c r="DT25" s="212"/>
      <c r="DU25" s="224"/>
      <c r="DV25" s="216"/>
      <c r="DW25" s="212"/>
      <c r="DX25" s="223"/>
      <c r="DY25" s="216"/>
    </row>
    <row r="26" spans="1:129" ht="15.75" hidden="1" thickBot="1">
      <c r="A26" s="197">
        <f>[9]Daily!A58</f>
        <v>43122</v>
      </c>
      <c r="B26" s="198">
        <f>[9]Daily!B58</f>
        <v>2</v>
      </c>
      <c r="C26" s="212"/>
      <c r="D26" s="213"/>
      <c r="E26" s="214"/>
      <c r="F26" s="215"/>
      <c r="G26" s="215"/>
      <c r="H26" s="215"/>
      <c r="I26" s="215"/>
      <c r="J26" s="215"/>
      <c r="K26" s="215"/>
      <c r="L26" s="216"/>
      <c r="M26" s="217"/>
      <c r="N26" s="215"/>
      <c r="O26" s="218"/>
      <c r="P26" s="217"/>
      <c r="Q26" s="219"/>
      <c r="R26" s="220"/>
      <c r="S26" s="203"/>
      <c r="T26" s="217"/>
      <c r="U26" s="221"/>
      <c r="V26" s="222"/>
      <c r="W26" s="216"/>
      <c r="X26" s="212"/>
      <c r="Y26" s="223"/>
      <c r="Z26" s="216"/>
      <c r="AA26" s="217"/>
      <c r="AB26" s="215"/>
      <c r="AC26" s="218"/>
      <c r="AD26" s="217"/>
      <c r="AE26" s="219"/>
      <c r="AF26" s="220"/>
      <c r="AG26" s="203"/>
      <c r="AH26" s="217"/>
      <c r="AI26" s="221"/>
      <c r="AJ26" s="222"/>
      <c r="AK26" s="216"/>
      <c r="AL26" s="212"/>
      <c r="AM26" s="224"/>
      <c r="AN26" s="216"/>
      <c r="AO26" s="212"/>
      <c r="AP26" s="223"/>
      <c r="AQ26" s="216"/>
      <c r="AR26" s="217"/>
      <c r="AS26" s="215"/>
      <c r="AT26" s="218"/>
      <c r="AU26" s="217"/>
      <c r="AV26" s="219"/>
      <c r="AW26" s="220"/>
      <c r="AX26" s="207"/>
      <c r="AY26" s="203"/>
      <c r="AZ26" s="217"/>
      <c r="BA26" s="221"/>
      <c r="BB26" s="222"/>
      <c r="BC26" s="216"/>
      <c r="BD26" s="212"/>
      <c r="BE26" s="224"/>
      <c r="BF26" s="216"/>
      <c r="BG26" s="212"/>
      <c r="BH26" s="223"/>
      <c r="BI26" s="216"/>
      <c r="BJ26" s="217"/>
      <c r="BK26" s="215"/>
      <c r="BL26" s="218"/>
      <c r="BM26" s="217"/>
      <c r="BN26" s="219"/>
      <c r="BO26" s="220"/>
      <c r="BP26" s="203"/>
      <c r="BQ26" s="217"/>
      <c r="BR26" s="221"/>
      <c r="BS26" s="222"/>
      <c r="BT26" s="216"/>
      <c r="BU26" s="212"/>
      <c r="BV26" s="224"/>
      <c r="BW26" s="216"/>
      <c r="BX26" s="212"/>
      <c r="BY26" s="223"/>
      <c r="BZ26" s="216"/>
      <c r="CA26" s="217"/>
      <c r="CB26" s="215"/>
      <c r="CC26" s="218"/>
      <c r="CD26" s="217"/>
      <c r="CE26" s="219"/>
      <c r="CF26" s="220"/>
      <c r="CG26" s="203"/>
      <c r="CH26" s="217"/>
      <c r="CI26" s="221"/>
      <c r="CJ26" s="222"/>
      <c r="CK26" s="216"/>
      <c r="CL26" s="212"/>
      <c r="CM26" s="224"/>
      <c r="CN26" s="216"/>
      <c r="CO26" s="212"/>
      <c r="CP26" s="223"/>
      <c r="CQ26" s="216"/>
      <c r="CR26" s="217"/>
      <c r="CS26" s="215"/>
      <c r="CT26" s="218"/>
      <c r="CU26" s="217"/>
      <c r="CV26" s="219"/>
      <c r="CW26" s="220"/>
      <c r="CX26" s="203"/>
      <c r="CY26" s="217"/>
      <c r="CZ26" s="221"/>
      <c r="DA26" s="222"/>
      <c r="DB26" s="216"/>
      <c r="DC26" s="212"/>
      <c r="DD26" s="224"/>
      <c r="DE26" s="216"/>
      <c r="DF26" s="212"/>
      <c r="DG26" s="223"/>
      <c r="DH26" s="216"/>
      <c r="DI26" s="217"/>
      <c r="DJ26" s="215"/>
      <c r="DK26" s="218"/>
      <c r="DL26" s="217"/>
      <c r="DM26" s="219"/>
      <c r="DN26" s="220"/>
      <c r="DO26" s="203"/>
      <c r="DP26" s="217"/>
      <c r="DQ26" s="221"/>
      <c r="DR26" s="222"/>
      <c r="DS26" s="216"/>
      <c r="DT26" s="212"/>
      <c r="DU26" s="224"/>
      <c r="DV26" s="216"/>
      <c r="DW26" s="212"/>
      <c r="DX26" s="223"/>
      <c r="DY26" s="216"/>
    </row>
    <row r="27" spans="1:129" ht="15.75" hidden="1" thickBot="1">
      <c r="A27" s="197">
        <f>[9]Daily!A59</f>
        <v>43123</v>
      </c>
      <c r="B27" s="198">
        <f>[9]Daily!B59</f>
        <v>3</v>
      </c>
      <c r="C27" s="212"/>
      <c r="D27" s="213"/>
      <c r="E27" s="214"/>
      <c r="F27" s="215"/>
      <c r="G27" s="215"/>
      <c r="H27" s="215"/>
      <c r="I27" s="215"/>
      <c r="J27" s="215"/>
      <c r="K27" s="215"/>
      <c r="L27" s="216"/>
      <c r="M27" s="217"/>
      <c r="N27" s="215"/>
      <c r="O27" s="218"/>
      <c r="P27" s="217"/>
      <c r="Q27" s="219"/>
      <c r="R27" s="220"/>
      <c r="S27" s="203"/>
      <c r="T27" s="217"/>
      <c r="U27" s="221"/>
      <c r="V27" s="222"/>
      <c r="W27" s="216"/>
      <c r="X27" s="212"/>
      <c r="Y27" s="223"/>
      <c r="Z27" s="216"/>
      <c r="AA27" s="217"/>
      <c r="AB27" s="215"/>
      <c r="AC27" s="218"/>
      <c r="AD27" s="217"/>
      <c r="AE27" s="219"/>
      <c r="AF27" s="220"/>
      <c r="AG27" s="203"/>
      <c r="AH27" s="217"/>
      <c r="AI27" s="221"/>
      <c r="AJ27" s="222"/>
      <c r="AK27" s="216"/>
      <c r="AL27" s="212"/>
      <c r="AM27" s="224"/>
      <c r="AN27" s="216"/>
      <c r="AO27" s="212"/>
      <c r="AP27" s="223"/>
      <c r="AQ27" s="216"/>
      <c r="AR27" s="217"/>
      <c r="AS27" s="215"/>
      <c r="AT27" s="218"/>
      <c r="AU27" s="217"/>
      <c r="AV27" s="219"/>
      <c r="AW27" s="220"/>
      <c r="AX27" s="207"/>
      <c r="AY27" s="203"/>
      <c r="AZ27" s="217"/>
      <c r="BA27" s="221"/>
      <c r="BB27" s="222"/>
      <c r="BC27" s="216"/>
      <c r="BD27" s="212"/>
      <c r="BE27" s="224"/>
      <c r="BF27" s="216"/>
      <c r="BG27" s="212"/>
      <c r="BH27" s="223"/>
      <c r="BI27" s="216"/>
      <c r="BJ27" s="217"/>
      <c r="BK27" s="215"/>
      <c r="BL27" s="218"/>
      <c r="BM27" s="217"/>
      <c r="BN27" s="219"/>
      <c r="BO27" s="220"/>
      <c r="BP27" s="203"/>
      <c r="BQ27" s="217"/>
      <c r="BR27" s="221"/>
      <c r="BS27" s="222"/>
      <c r="BT27" s="216"/>
      <c r="BU27" s="212"/>
      <c r="BV27" s="224"/>
      <c r="BW27" s="216"/>
      <c r="BX27" s="212"/>
      <c r="BY27" s="223"/>
      <c r="BZ27" s="216"/>
      <c r="CA27" s="217"/>
      <c r="CB27" s="215"/>
      <c r="CC27" s="218"/>
      <c r="CD27" s="217"/>
      <c r="CE27" s="219"/>
      <c r="CF27" s="220"/>
      <c r="CG27" s="203"/>
      <c r="CH27" s="217"/>
      <c r="CI27" s="221"/>
      <c r="CJ27" s="222"/>
      <c r="CK27" s="216"/>
      <c r="CL27" s="212"/>
      <c r="CM27" s="224"/>
      <c r="CN27" s="216"/>
      <c r="CO27" s="212"/>
      <c r="CP27" s="223"/>
      <c r="CQ27" s="216"/>
      <c r="CR27" s="217"/>
      <c r="CS27" s="215"/>
      <c r="CT27" s="218"/>
      <c r="CU27" s="217"/>
      <c r="CV27" s="219"/>
      <c r="CW27" s="220"/>
      <c r="CX27" s="203"/>
      <c r="CY27" s="217"/>
      <c r="CZ27" s="221"/>
      <c r="DA27" s="222"/>
      <c r="DB27" s="216"/>
      <c r="DC27" s="212"/>
      <c r="DD27" s="224"/>
      <c r="DE27" s="216"/>
      <c r="DF27" s="212"/>
      <c r="DG27" s="223"/>
      <c r="DH27" s="216"/>
      <c r="DI27" s="217"/>
      <c r="DJ27" s="215"/>
      <c r="DK27" s="218"/>
      <c r="DL27" s="217"/>
      <c r="DM27" s="219"/>
      <c r="DN27" s="220"/>
      <c r="DO27" s="203"/>
      <c r="DP27" s="217"/>
      <c r="DQ27" s="221"/>
      <c r="DR27" s="222"/>
      <c r="DS27" s="216"/>
      <c r="DT27" s="212"/>
      <c r="DU27" s="224"/>
      <c r="DV27" s="216"/>
      <c r="DW27" s="212"/>
      <c r="DX27" s="223"/>
      <c r="DY27" s="216"/>
    </row>
    <row r="28" spans="1:129" ht="15.75" hidden="1" thickBot="1">
      <c r="A28" s="197">
        <f>[9]Daily!A60</f>
        <v>43124</v>
      </c>
      <c r="B28" s="198">
        <f>[9]Daily!B60</f>
        <v>4</v>
      </c>
      <c r="C28" s="212"/>
      <c r="D28" s="213"/>
      <c r="E28" s="214"/>
      <c r="F28" s="215"/>
      <c r="G28" s="215"/>
      <c r="H28" s="215"/>
      <c r="I28" s="215"/>
      <c r="J28" s="215"/>
      <c r="K28" s="215"/>
      <c r="L28" s="216"/>
      <c r="M28" s="217"/>
      <c r="N28" s="215"/>
      <c r="O28" s="218"/>
      <c r="P28" s="217"/>
      <c r="Q28" s="219"/>
      <c r="R28" s="220"/>
      <c r="S28" s="203"/>
      <c r="T28" s="217"/>
      <c r="U28" s="221"/>
      <c r="V28" s="222"/>
      <c r="W28" s="216"/>
      <c r="X28" s="212"/>
      <c r="Y28" s="223"/>
      <c r="Z28" s="216"/>
      <c r="AA28" s="217"/>
      <c r="AB28" s="215"/>
      <c r="AC28" s="218"/>
      <c r="AD28" s="217"/>
      <c r="AE28" s="219"/>
      <c r="AF28" s="220"/>
      <c r="AG28" s="203"/>
      <c r="AH28" s="217"/>
      <c r="AI28" s="221"/>
      <c r="AJ28" s="222"/>
      <c r="AK28" s="216"/>
      <c r="AL28" s="212"/>
      <c r="AM28" s="224"/>
      <c r="AN28" s="216"/>
      <c r="AO28" s="212"/>
      <c r="AP28" s="223"/>
      <c r="AQ28" s="216"/>
      <c r="AR28" s="217"/>
      <c r="AS28" s="215"/>
      <c r="AT28" s="218"/>
      <c r="AU28" s="217"/>
      <c r="AV28" s="219"/>
      <c r="AW28" s="220"/>
      <c r="AX28" s="207"/>
      <c r="AY28" s="203"/>
      <c r="AZ28" s="217"/>
      <c r="BA28" s="221"/>
      <c r="BB28" s="222"/>
      <c r="BC28" s="216"/>
      <c r="BD28" s="212"/>
      <c r="BE28" s="224"/>
      <c r="BF28" s="216"/>
      <c r="BG28" s="212"/>
      <c r="BH28" s="223"/>
      <c r="BI28" s="216"/>
      <c r="BJ28" s="217"/>
      <c r="BK28" s="215"/>
      <c r="BL28" s="218"/>
      <c r="BM28" s="217"/>
      <c r="BN28" s="219"/>
      <c r="BO28" s="220"/>
      <c r="BP28" s="203"/>
      <c r="BQ28" s="217"/>
      <c r="BR28" s="221"/>
      <c r="BS28" s="222"/>
      <c r="BT28" s="216"/>
      <c r="BU28" s="212"/>
      <c r="BV28" s="224"/>
      <c r="BW28" s="216"/>
      <c r="BX28" s="212"/>
      <c r="BY28" s="223"/>
      <c r="BZ28" s="216"/>
      <c r="CA28" s="217"/>
      <c r="CB28" s="215"/>
      <c r="CC28" s="218"/>
      <c r="CD28" s="217"/>
      <c r="CE28" s="219"/>
      <c r="CF28" s="220"/>
      <c r="CG28" s="203"/>
      <c r="CH28" s="217"/>
      <c r="CI28" s="221"/>
      <c r="CJ28" s="222"/>
      <c r="CK28" s="216"/>
      <c r="CL28" s="212"/>
      <c r="CM28" s="224"/>
      <c r="CN28" s="216"/>
      <c r="CO28" s="212"/>
      <c r="CP28" s="223"/>
      <c r="CQ28" s="216"/>
      <c r="CR28" s="217"/>
      <c r="CS28" s="215"/>
      <c r="CT28" s="218"/>
      <c r="CU28" s="217"/>
      <c r="CV28" s="219"/>
      <c r="CW28" s="220"/>
      <c r="CX28" s="203"/>
      <c r="CY28" s="217"/>
      <c r="CZ28" s="221"/>
      <c r="DA28" s="222"/>
      <c r="DB28" s="216"/>
      <c r="DC28" s="212"/>
      <c r="DD28" s="224"/>
      <c r="DE28" s="216"/>
      <c r="DF28" s="212"/>
      <c r="DG28" s="223"/>
      <c r="DH28" s="216"/>
      <c r="DI28" s="217"/>
      <c r="DJ28" s="215"/>
      <c r="DK28" s="218"/>
      <c r="DL28" s="217"/>
      <c r="DM28" s="219"/>
      <c r="DN28" s="220"/>
      <c r="DO28" s="203"/>
      <c r="DP28" s="217"/>
      <c r="DQ28" s="221"/>
      <c r="DR28" s="222"/>
      <c r="DS28" s="216"/>
      <c r="DT28" s="212"/>
      <c r="DU28" s="224"/>
      <c r="DV28" s="216"/>
      <c r="DW28" s="212"/>
      <c r="DX28" s="223"/>
      <c r="DY28" s="216"/>
    </row>
    <row r="29" spans="1:129" ht="15.75" hidden="1" thickBot="1">
      <c r="A29" s="197">
        <f>[9]Daily!A61</f>
        <v>43125</v>
      </c>
      <c r="B29" s="198">
        <f>[9]Daily!B61</f>
        <v>5</v>
      </c>
      <c r="C29" s="212"/>
      <c r="D29" s="213"/>
      <c r="E29" s="214"/>
      <c r="F29" s="215"/>
      <c r="G29" s="215"/>
      <c r="H29" s="215"/>
      <c r="I29" s="215"/>
      <c r="J29" s="215"/>
      <c r="K29" s="215"/>
      <c r="L29" s="216"/>
      <c r="M29" s="217"/>
      <c r="N29" s="215"/>
      <c r="O29" s="218"/>
      <c r="P29" s="217"/>
      <c r="Q29" s="219"/>
      <c r="R29" s="220"/>
      <c r="S29" s="203"/>
      <c r="T29" s="217"/>
      <c r="U29" s="221"/>
      <c r="V29" s="222"/>
      <c r="W29" s="216"/>
      <c r="X29" s="212"/>
      <c r="Y29" s="223"/>
      <c r="Z29" s="216"/>
      <c r="AA29" s="217"/>
      <c r="AB29" s="215"/>
      <c r="AC29" s="218"/>
      <c r="AD29" s="217"/>
      <c r="AE29" s="219"/>
      <c r="AF29" s="220"/>
      <c r="AG29" s="203"/>
      <c r="AH29" s="217"/>
      <c r="AI29" s="221"/>
      <c r="AJ29" s="222"/>
      <c r="AK29" s="216"/>
      <c r="AL29" s="212"/>
      <c r="AM29" s="224"/>
      <c r="AN29" s="216"/>
      <c r="AO29" s="212"/>
      <c r="AP29" s="223"/>
      <c r="AQ29" s="216"/>
      <c r="AR29" s="217"/>
      <c r="AS29" s="215"/>
      <c r="AT29" s="218"/>
      <c r="AU29" s="217"/>
      <c r="AV29" s="219"/>
      <c r="AW29" s="220"/>
      <c r="AX29" s="207"/>
      <c r="AY29" s="203"/>
      <c r="AZ29" s="217"/>
      <c r="BA29" s="221"/>
      <c r="BB29" s="222"/>
      <c r="BC29" s="216"/>
      <c r="BD29" s="212"/>
      <c r="BE29" s="224"/>
      <c r="BF29" s="216"/>
      <c r="BG29" s="212"/>
      <c r="BH29" s="223"/>
      <c r="BI29" s="216"/>
      <c r="BJ29" s="217"/>
      <c r="BK29" s="215"/>
      <c r="BL29" s="218"/>
      <c r="BM29" s="217"/>
      <c r="BN29" s="219"/>
      <c r="BO29" s="220"/>
      <c r="BP29" s="203"/>
      <c r="BQ29" s="217"/>
      <c r="BR29" s="221"/>
      <c r="BS29" s="222"/>
      <c r="BT29" s="216"/>
      <c r="BU29" s="212"/>
      <c r="BV29" s="224"/>
      <c r="BW29" s="216"/>
      <c r="BX29" s="212"/>
      <c r="BY29" s="223"/>
      <c r="BZ29" s="216"/>
      <c r="CA29" s="217"/>
      <c r="CB29" s="215"/>
      <c r="CC29" s="218"/>
      <c r="CD29" s="217"/>
      <c r="CE29" s="219"/>
      <c r="CF29" s="220"/>
      <c r="CG29" s="203"/>
      <c r="CH29" s="217"/>
      <c r="CI29" s="221"/>
      <c r="CJ29" s="222"/>
      <c r="CK29" s="216"/>
      <c r="CL29" s="212"/>
      <c r="CM29" s="224"/>
      <c r="CN29" s="216"/>
      <c r="CO29" s="212"/>
      <c r="CP29" s="223"/>
      <c r="CQ29" s="216"/>
      <c r="CR29" s="217"/>
      <c r="CS29" s="215"/>
      <c r="CT29" s="218"/>
      <c r="CU29" s="217"/>
      <c r="CV29" s="219"/>
      <c r="CW29" s="220"/>
      <c r="CX29" s="203"/>
      <c r="CY29" s="217"/>
      <c r="CZ29" s="221"/>
      <c r="DA29" s="222"/>
      <c r="DB29" s="216"/>
      <c r="DC29" s="212"/>
      <c r="DD29" s="224"/>
      <c r="DE29" s="216"/>
      <c r="DF29" s="212"/>
      <c r="DG29" s="223"/>
      <c r="DH29" s="216"/>
      <c r="DI29" s="217"/>
      <c r="DJ29" s="215"/>
      <c r="DK29" s="218"/>
      <c r="DL29" s="217"/>
      <c r="DM29" s="219"/>
      <c r="DN29" s="220"/>
      <c r="DO29" s="203"/>
      <c r="DP29" s="217"/>
      <c r="DQ29" s="221"/>
      <c r="DR29" s="222"/>
      <c r="DS29" s="216"/>
      <c r="DT29" s="212"/>
      <c r="DU29" s="224"/>
      <c r="DV29" s="216"/>
      <c r="DW29" s="212"/>
      <c r="DX29" s="223"/>
      <c r="DY29" s="216"/>
    </row>
    <row r="30" spans="1:129" ht="15.75" hidden="1" thickBot="1">
      <c r="A30" s="197">
        <f>[9]Daily!A62</f>
        <v>43126</v>
      </c>
      <c r="B30" s="198">
        <f>[9]Daily!B62</f>
        <v>6</v>
      </c>
      <c r="C30" s="212"/>
      <c r="D30" s="213"/>
      <c r="E30" s="214"/>
      <c r="F30" s="215"/>
      <c r="G30" s="215"/>
      <c r="H30" s="215"/>
      <c r="I30" s="215"/>
      <c r="J30" s="215"/>
      <c r="K30" s="215"/>
      <c r="L30" s="216"/>
      <c r="M30" s="217"/>
      <c r="N30" s="215"/>
      <c r="O30" s="218"/>
      <c r="P30" s="217"/>
      <c r="Q30" s="219"/>
      <c r="R30" s="220"/>
      <c r="S30" s="203"/>
      <c r="T30" s="217"/>
      <c r="U30" s="221"/>
      <c r="V30" s="222"/>
      <c r="W30" s="216"/>
      <c r="X30" s="212"/>
      <c r="Y30" s="223"/>
      <c r="Z30" s="216"/>
      <c r="AA30" s="217"/>
      <c r="AB30" s="215"/>
      <c r="AC30" s="218"/>
      <c r="AD30" s="217"/>
      <c r="AE30" s="219"/>
      <c r="AF30" s="220"/>
      <c r="AG30" s="203"/>
      <c r="AH30" s="217"/>
      <c r="AI30" s="221"/>
      <c r="AJ30" s="222"/>
      <c r="AK30" s="216"/>
      <c r="AL30" s="212"/>
      <c r="AM30" s="224"/>
      <c r="AN30" s="216"/>
      <c r="AO30" s="212"/>
      <c r="AP30" s="223"/>
      <c r="AQ30" s="216"/>
      <c r="AR30" s="217"/>
      <c r="AS30" s="215"/>
      <c r="AT30" s="218"/>
      <c r="AU30" s="217"/>
      <c r="AV30" s="219"/>
      <c r="AW30" s="220"/>
      <c r="AX30" s="207"/>
      <c r="AY30" s="203"/>
      <c r="AZ30" s="217"/>
      <c r="BA30" s="221"/>
      <c r="BB30" s="222"/>
      <c r="BC30" s="216"/>
      <c r="BD30" s="212"/>
      <c r="BE30" s="224"/>
      <c r="BF30" s="216"/>
      <c r="BG30" s="212"/>
      <c r="BH30" s="223"/>
      <c r="BI30" s="216"/>
      <c r="BJ30" s="217"/>
      <c r="BK30" s="215"/>
      <c r="BL30" s="218"/>
      <c r="BM30" s="217"/>
      <c r="BN30" s="219"/>
      <c r="BO30" s="220"/>
      <c r="BP30" s="203"/>
      <c r="BQ30" s="217"/>
      <c r="BR30" s="221"/>
      <c r="BS30" s="222"/>
      <c r="BT30" s="216"/>
      <c r="BU30" s="212"/>
      <c r="BV30" s="224"/>
      <c r="BW30" s="216"/>
      <c r="BX30" s="212"/>
      <c r="BY30" s="223"/>
      <c r="BZ30" s="216"/>
      <c r="CA30" s="217"/>
      <c r="CB30" s="215"/>
      <c r="CC30" s="218"/>
      <c r="CD30" s="217"/>
      <c r="CE30" s="219"/>
      <c r="CF30" s="220"/>
      <c r="CG30" s="203"/>
      <c r="CH30" s="217"/>
      <c r="CI30" s="221"/>
      <c r="CJ30" s="222"/>
      <c r="CK30" s="216"/>
      <c r="CL30" s="212"/>
      <c r="CM30" s="224"/>
      <c r="CN30" s="216"/>
      <c r="CO30" s="212"/>
      <c r="CP30" s="223"/>
      <c r="CQ30" s="216"/>
      <c r="CR30" s="217"/>
      <c r="CS30" s="215"/>
      <c r="CT30" s="218"/>
      <c r="CU30" s="217"/>
      <c r="CV30" s="219"/>
      <c r="CW30" s="220"/>
      <c r="CX30" s="203"/>
      <c r="CY30" s="217"/>
      <c r="CZ30" s="221"/>
      <c r="DA30" s="222"/>
      <c r="DB30" s="216"/>
      <c r="DC30" s="212"/>
      <c r="DD30" s="224"/>
      <c r="DE30" s="216"/>
      <c r="DF30" s="212"/>
      <c r="DG30" s="223"/>
      <c r="DH30" s="216"/>
      <c r="DI30" s="217"/>
      <c r="DJ30" s="215"/>
      <c r="DK30" s="218"/>
      <c r="DL30" s="217"/>
      <c r="DM30" s="219"/>
      <c r="DN30" s="220"/>
      <c r="DO30" s="203"/>
      <c r="DP30" s="217"/>
      <c r="DQ30" s="221"/>
      <c r="DR30" s="222"/>
      <c r="DS30" s="216"/>
      <c r="DT30" s="212"/>
      <c r="DU30" s="224"/>
      <c r="DV30" s="216"/>
      <c r="DW30" s="212"/>
      <c r="DX30" s="223"/>
      <c r="DY30" s="216"/>
    </row>
    <row r="31" spans="1:129" ht="15.75" hidden="1" thickBot="1">
      <c r="A31" s="197">
        <f>[9]Daily!A63</f>
        <v>43127</v>
      </c>
      <c r="B31" s="198">
        <f>[9]Daily!B63</f>
        <v>7</v>
      </c>
      <c r="C31" s="212"/>
      <c r="D31" s="213"/>
      <c r="E31" s="214"/>
      <c r="F31" s="215"/>
      <c r="G31" s="215"/>
      <c r="H31" s="215"/>
      <c r="I31" s="215"/>
      <c r="J31" s="215"/>
      <c r="K31" s="215"/>
      <c r="L31" s="216"/>
      <c r="M31" s="217"/>
      <c r="N31" s="215"/>
      <c r="O31" s="218"/>
      <c r="P31" s="217"/>
      <c r="Q31" s="219"/>
      <c r="R31" s="220"/>
      <c r="S31" s="203"/>
      <c r="T31" s="217"/>
      <c r="U31" s="221"/>
      <c r="V31" s="222"/>
      <c r="W31" s="216"/>
      <c r="X31" s="212"/>
      <c r="Y31" s="223"/>
      <c r="Z31" s="216"/>
      <c r="AA31" s="217"/>
      <c r="AB31" s="215"/>
      <c r="AC31" s="218"/>
      <c r="AD31" s="217"/>
      <c r="AE31" s="219"/>
      <c r="AF31" s="220"/>
      <c r="AG31" s="203"/>
      <c r="AH31" s="217"/>
      <c r="AI31" s="221"/>
      <c r="AJ31" s="222"/>
      <c r="AK31" s="216"/>
      <c r="AL31" s="212"/>
      <c r="AM31" s="224"/>
      <c r="AN31" s="216"/>
      <c r="AO31" s="212"/>
      <c r="AP31" s="223"/>
      <c r="AQ31" s="216"/>
      <c r="AR31" s="217"/>
      <c r="AS31" s="215"/>
      <c r="AT31" s="218"/>
      <c r="AU31" s="217"/>
      <c r="AV31" s="219"/>
      <c r="AW31" s="220"/>
      <c r="AX31" s="207"/>
      <c r="AY31" s="203"/>
      <c r="AZ31" s="217"/>
      <c r="BA31" s="221"/>
      <c r="BB31" s="222"/>
      <c r="BC31" s="216"/>
      <c r="BD31" s="212"/>
      <c r="BE31" s="224"/>
      <c r="BF31" s="216"/>
      <c r="BG31" s="212"/>
      <c r="BH31" s="223"/>
      <c r="BI31" s="216"/>
      <c r="BJ31" s="217"/>
      <c r="BK31" s="215"/>
      <c r="BL31" s="218"/>
      <c r="BM31" s="217"/>
      <c r="BN31" s="219"/>
      <c r="BO31" s="220"/>
      <c r="BP31" s="203"/>
      <c r="BQ31" s="217"/>
      <c r="BR31" s="221"/>
      <c r="BS31" s="222"/>
      <c r="BT31" s="216"/>
      <c r="BU31" s="212"/>
      <c r="BV31" s="224"/>
      <c r="BW31" s="216"/>
      <c r="BX31" s="212"/>
      <c r="BY31" s="223"/>
      <c r="BZ31" s="216"/>
      <c r="CA31" s="217"/>
      <c r="CB31" s="215"/>
      <c r="CC31" s="218"/>
      <c r="CD31" s="217"/>
      <c r="CE31" s="219"/>
      <c r="CF31" s="220"/>
      <c r="CG31" s="203"/>
      <c r="CH31" s="217"/>
      <c r="CI31" s="221"/>
      <c r="CJ31" s="222"/>
      <c r="CK31" s="216"/>
      <c r="CL31" s="212"/>
      <c r="CM31" s="224"/>
      <c r="CN31" s="216"/>
      <c r="CO31" s="212"/>
      <c r="CP31" s="223"/>
      <c r="CQ31" s="216"/>
      <c r="CR31" s="217"/>
      <c r="CS31" s="215"/>
      <c r="CT31" s="218"/>
      <c r="CU31" s="217"/>
      <c r="CV31" s="219"/>
      <c r="CW31" s="220"/>
      <c r="CX31" s="203"/>
      <c r="CY31" s="217"/>
      <c r="CZ31" s="221"/>
      <c r="DA31" s="222"/>
      <c r="DB31" s="216"/>
      <c r="DC31" s="212"/>
      <c r="DD31" s="224"/>
      <c r="DE31" s="216"/>
      <c r="DF31" s="212"/>
      <c r="DG31" s="223"/>
      <c r="DH31" s="216"/>
      <c r="DI31" s="217"/>
      <c r="DJ31" s="215"/>
      <c r="DK31" s="218"/>
      <c r="DL31" s="217"/>
      <c r="DM31" s="219"/>
      <c r="DN31" s="220"/>
      <c r="DO31" s="203"/>
      <c r="DP31" s="217"/>
      <c r="DQ31" s="221"/>
      <c r="DR31" s="222"/>
      <c r="DS31" s="216"/>
      <c r="DT31" s="212"/>
      <c r="DU31" s="224"/>
      <c r="DV31" s="216"/>
      <c r="DW31" s="212"/>
      <c r="DX31" s="223"/>
      <c r="DY31" s="216"/>
    </row>
    <row r="32" spans="1:129" ht="15.75" hidden="1" thickBot="1">
      <c r="A32" s="197">
        <f>[9]Daily!A64</f>
        <v>43128</v>
      </c>
      <c r="B32" s="198">
        <f>[9]Daily!B64</f>
        <v>1</v>
      </c>
      <c r="C32" s="212"/>
      <c r="D32" s="213"/>
      <c r="E32" s="214"/>
      <c r="F32" s="215"/>
      <c r="G32" s="215"/>
      <c r="H32" s="215"/>
      <c r="I32" s="215"/>
      <c r="J32" s="215"/>
      <c r="K32" s="215"/>
      <c r="L32" s="216"/>
      <c r="M32" s="217"/>
      <c r="N32" s="215"/>
      <c r="O32" s="218"/>
      <c r="P32" s="217"/>
      <c r="Q32" s="219"/>
      <c r="R32" s="220"/>
      <c r="S32" s="203"/>
      <c r="T32" s="217"/>
      <c r="U32" s="221"/>
      <c r="V32" s="222"/>
      <c r="W32" s="216"/>
      <c r="X32" s="212"/>
      <c r="Y32" s="223"/>
      <c r="Z32" s="216"/>
      <c r="AA32" s="217"/>
      <c r="AB32" s="215"/>
      <c r="AC32" s="218"/>
      <c r="AD32" s="217"/>
      <c r="AE32" s="219"/>
      <c r="AF32" s="220"/>
      <c r="AG32" s="203"/>
      <c r="AH32" s="217"/>
      <c r="AI32" s="221"/>
      <c r="AJ32" s="222"/>
      <c r="AK32" s="216"/>
      <c r="AL32" s="212"/>
      <c r="AM32" s="224"/>
      <c r="AN32" s="216"/>
      <c r="AO32" s="212"/>
      <c r="AP32" s="223"/>
      <c r="AQ32" s="216"/>
      <c r="AR32" s="217"/>
      <c r="AS32" s="215"/>
      <c r="AT32" s="218"/>
      <c r="AU32" s="217"/>
      <c r="AV32" s="219"/>
      <c r="AW32" s="220"/>
      <c r="AX32" s="207"/>
      <c r="AY32" s="203"/>
      <c r="AZ32" s="217"/>
      <c r="BA32" s="221"/>
      <c r="BB32" s="222"/>
      <c r="BC32" s="216"/>
      <c r="BD32" s="212"/>
      <c r="BE32" s="224"/>
      <c r="BF32" s="216"/>
      <c r="BG32" s="212"/>
      <c r="BH32" s="223"/>
      <c r="BI32" s="216"/>
      <c r="BJ32" s="217"/>
      <c r="BK32" s="215"/>
      <c r="BL32" s="218"/>
      <c r="BM32" s="217"/>
      <c r="BN32" s="219"/>
      <c r="BO32" s="220"/>
      <c r="BP32" s="203"/>
      <c r="BQ32" s="217"/>
      <c r="BR32" s="221"/>
      <c r="BS32" s="222"/>
      <c r="BT32" s="216"/>
      <c r="BU32" s="212"/>
      <c r="BV32" s="224"/>
      <c r="BW32" s="216"/>
      <c r="BX32" s="212"/>
      <c r="BY32" s="223"/>
      <c r="BZ32" s="216"/>
      <c r="CA32" s="217"/>
      <c r="CB32" s="215"/>
      <c r="CC32" s="218"/>
      <c r="CD32" s="217"/>
      <c r="CE32" s="219"/>
      <c r="CF32" s="220"/>
      <c r="CG32" s="203"/>
      <c r="CH32" s="217"/>
      <c r="CI32" s="221"/>
      <c r="CJ32" s="222"/>
      <c r="CK32" s="216"/>
      <c r="CL32" s="212"/>
      <c r="CM32" s="224"/>
      <c r="CN32" s="216"/>
      <c r="CO32" s="212"/>
      <c r="CP32" s="223"/>
      <c r="CQ32" s="216"/>
      <c r="CR32" s="217"/>
      <c r="CS32" s="215"/>
      <c r="CT32" s="218"/>
      <c r="CU32" s="217"/>
      <c r="CV32" s="219"/>
      <c r="CW32" s="220"/>
      <c r="CX32" s="203"/>
      <c r="CY32" s="217"/>
      <c r="CZ32" s="221"/>
      <c r="DA32" s="222"/>
      <c r="DB32" s="216"/>
      <c r="DC32" s="212"/>
      <c r="DD32" s="224"/>
      <c r="DE32" s="216"/>
      <c r="DF32" s="212"/>
      <c r="DG32" s="223"/>
      <c r="DH32" s="216"/>
      <c r="DI32" s="217"/>
      <c r="DJ32" s="215"/>
      <c r="DK32" s="218"/>
      <c r="DL32" s="217"/>
      <c r="DM32" s="219"/>
      <c r="DN32" s="220"/>
      <c r="DO32" s="203"/>
      <c r="DP32" s="217"/>
      <c r="DQ32" s="221"/>
      <c r="DR32" s="222"/>
      <c r="DS32" s="216"/>
      <c r="DT32" s="212"/>
      <c r="DU32" s="224"/>
      <c r="DV32" s="216"/>
      <c r="DW32" s="212"/>
      <c r="DX32" s="223"/>
      <c r="DY32" s="216"/>
    </row>
    <row r="33" spans="1:129" ht="15.75" hidden="1" thickBot="1">
      <c r="A33" s="197">
        <f>[9]Daily!A65</f>
        <v>43129</v>
      </c>
      <c r="B33" s="198">
        <f>[9]Daily!B65</f>
        <v>2</v>
      </c>
      <c r="C33" s="212"/>
      <c r="D33" s="213"/>
      <c r="E33" s="214"/>
      <c r="F33" s="215"/>
      <c r="G33" s="215"/>
      <c r="H33" s="215"/>
      <c r="I33" s="215"/>
      <c r="J33" s="215"/>
      <c r="K33" s="215"/>
      <c r="L33" s="216"/>
      <c r="M33" s="217"/>
      <c r="N33" s="215"/>
      <c r="O33" s="218"/>
      <c r="P33" s="217"/>
      <c r="Q33" s="219"/>
      <c r="R33" s="220"/>
      <c r="S33" s="203"/>
      <c r="T33" s="217"/>
      <c r="U33" s="221"/>
      <c r="V33" s="222"/>
      <c r="W33" s="216"/>
      <c r="X33" s="212"/>
      <c r="Y33" s="223"/>
      <c r="Z33" s="216"/>
      <c r="AA33" s="217"/>
      <c r="AB33" s="215"/>
      <c r="AC33" s="218"/>
      <c r="AD33" s="217"/>
      <c r="AE33" s="219"/>
      <c r="AF33" s="220"/>
      <c r="AG33" s="203"/>
      <c r="AH33" s="217"/>
      <c r="AI33" s="221"/>
      <c r="AJ33" s="222"/>
      <c r="AK33" s="216"/>
      <c r="AL33" s="212"/>
      <c r="AM33" s="224"/>
      <c r="AN33" s="216"/>
      <c r="AO33" s="212"/>
      <c r="AP33" s="223"/>
      <c r="AQ33" s="216"/>
      <c r="AR33" s="217"/>
      <c r="AS33" s="215"/>
      <c r="AT33" s="218"/>
      <c r="AU33" s="217"/>
      <c r="AV33" s="219"/>
      <c r="AW33" s="220"/>
      <c r="AX33" s="207"/>
      <c r="AY33" s="203"/>
      <c r="AZ33" s="217"/>
      <c r="BA33" s="221"/>
      <c r="BB33" s="222"/>
      <c r="BC33" s="216"/>
      <c r="BD33" s="212"/>
      <c r="BE33" s="224"/>
      <c r="BF33" s="216"/>
      <c r="BG33" s="212"/>
      <c r="BH33" s="223"/>
      <c r="BI33" s="216"/>
      <c r="BJ33" s="217"/>
      <c r="BK33" s="215"/>
      <c r="BL33" s="218"/>
      <c r="BM33" s="217"/>
      <c r="BN33" s="219"/>
      <c r="BO33" s="220"/>
      <c r="BP33" s="203"/>
      <c r="BQ33" s="217"/>
      <c r="BR33" s="221"/>
      <c r="BS33" s="222"/>
      <c r="BT33" s="216"/>
      <c r="BU33" s="212"/>
      <c r="BV33" s="224"/>
      <c r="BW33" s="216"/>
      <c r="BX33" s="212"/>
      <c r="BY33" s="223"/>
      <c r="BZ33" s="216"/>
      <c r="CA33" s="217"/>
      <c r="CB33" s="215"/>
      <c r="CC33" s="218"/>
      <c r="CD33" s="217"/>
      <c r="CE33" s="219"/>
      <c r="CF33" s="220"/>
      <c r="CG33" s="203"/>
      <c r="CH33" s="217"/>
      <c r="CI33" s="221"/>
      <c r="CJ33" s="222"/>
      <c r="CK33" s="216"/>
      <c r="CL33" s="212"/>
      <c r="CM33" s="224"/>
      <c r="CN33" s="216"/>
      <c r="CO33" s="212"/>
      <c r="CP33" s="223"/>
      <c r="CQ33" s="216"/>
      <c r="CR33" s="217"/>
      <c r="CS33" s="215"/>
      <c r="CT33" s="218"/>
      <c r="CU33" s="217"/>
      <c r="CV33" s="219"/>
      <c r="CW33" s="220"/>
      <c r="CX33" s="203"/>
      <c r="CY33" s="217"/>
      <c r="CZ33" s="221"/>
      <c r="DA33" s="222"/>
      <c r="DB33" s="216"/>
      <c r="DC33" s="212"/>
      <c r="DD33" s="224"/>
      <c r="DE33" s="216"/>
      <c r="DF33" s="212"/>
      <c r="DG33" s="223"/>
      <c r="DH33" s="216"/>
      <c r="DI33" s="217"/>
      <c r="DJ33" s="215"/>
      <c r="DK33" s="218"/>
      <c r="DL33" s="217"/>
      <c r="DM33" s="219"/>
      <c r="DN33" s="220"/>
      <c r="DO33" s="203"/>
      <c r="DP33" s="217"/>
      <c r="DQ33" s="221"/>
      <c r="DR33" s="222"/>
      <c r="DS33" s="216"/>
      <c r="DT33" s="212"/>
      <c r="DU33" s="224"/>
      <c r="DV33" s="216"/>
      <c r="DW33" s="212"/>
      <c r="DX33" s="223"/>
      <c r="DY33" s="216"/>
    </row>
    <row r="34" spans="1:129" ht="15.75" hidden="1" thickBot="1">
      <c r="A34" s="197">
        <f>[9]Daily!A66</f>
        <v>43130</v>
      </c>
      <c r="B34" s="198">
        <f>[9]Daily!B66</f>
        <v>3</v>
      </c>
      <c r="C34" s="212"/>
      <c r="D34" s="213"/>
      <c r="E34" s="214"/>
      <c r="F34" s="215"/>
      <c r="G34" s="215"/>
      <c r="H34" s="215"/>
      <c r="I34" s="215"/>
      <c r="J34" s="215"/>
      <c r="K34" s="215"/>
      <c r="L34" s="216"/>
      <c r="M34" s="217"/>
      <c r="N34" s="215"/>
      <c r="O34" s="218"/>
      <c r="P34" s="217"/>
      <c r="Q34" s="219"/>
      <c r="R34" s="220"/>
      <c r="S34" s="203"/>
      <c r="T34" s="217"/>
      <c r="U34" s="221"/>
      <c r="V34" s="222"/>
      <c r="W34" s="216"/>
      <c r="X34" s="212"/>
      <c r="Y34" s="223"/>
      <c r="Z34" s="216"/>
      <c r="AA34" s="217"/>
      <c r="AB34" s="215"/>
      <c r="AC34" s="218"/>
      <c r="AD34" s="217"/>
      <c r="AE34" s="219"/>
      <c r="AF34" s="220"/>
      <c r="AG34" s="203"/>
      <c r="AH34" s="217"/>
      <c r="AI34" s="221"/>
      <c r="AJ34" s="222"/>
      <c r="AK34" s="216"/>
      <c r="AL34" s="212"/>
      <c r="AM34" s="224"/>
      <c r="AN34" s="216"/>
      <c r="AO34" s="212"/>
      <c r="AP34" s="223"/>
      <c r="AQ34" s="216"/>
      <c r="AR34" s="217"/>
      <c r="AS34" s="215"/>
      <c r="AT34" s="218"/>
      <c r="AU34" s="217"/>
      <c r="AV34" s="219"/>
      <c r="AW34" s="220"/>
      <c r="AX34" s="207"/>
      <c r="AY34" s="203"/>
      <c r="AZ34" s="217"/>
      <c r="BA34" s="221"/>
      <c r="BB34" s="222"/>
      <c r="BC34" s="216"/>
      <c r="BD34" s="212"/>
      <c r="BE34" s="224"/>
      <c r="BF34" s="216"/>
      <c r="BG34" s="212"/>
      <c r="BH34" s="223"/>
      <c r="BI34" s="216"/>
      <c r="BJ34" s="217"/>
      <c r="BK34" s="215"/>
      <c r="BL34" s="218"/>
      <c r="BM34" s="217"/>
      <c r="BN34" s="219"/>
      <c r="BO34" s="220"/>
      <c r="BP34" s="203"/>
      <c r="BQ34" s="217"/>
      <c r="BR34" s="221"/>
      <c r="BS34" s="222"/>
      <c r="BT34" s="216"/>
      <c r="BU34" s="212"/>
      <c r="BV34" s="224"/>
      <c r="BW34" s="216"/>
      <c r="BX34" s="212"/>
      <c r="BY34" s="223"/>
      <c r="BZ34" s="216"/>
      <c r="CA34" s="217"/>
      <c r="CB34" s="215"/>
      <c r="CC34" s="218"/>
      <c r="CD34" s="217"/>
      <c r="CE34" s="219"/>
      <c r="CF34" s="220"/>
      <c r="CG34" s="203"/>
      <c r="CH34" s="217"/>
      <c r="CI34" s="221"/>
      <c r="CJ34" s="222"/>
      <c r="CK34" s="216"/>
      <c r="CL34" s="212"/>
      <c r="CM34" s="224"/>
      <c r="CN34" s="216"/>
      <c r="CO34" s="212"/>
      <c r="CP34" s="223"/>
      <c r="CQ34" s="216"/>
      <c r="CR34" s="217"/>
      <c r="CS34" s="215"/>
      <c r="CT34" s="218"/>
      <c r="CU34" s="217"/>
      <c r="CV34" s="219"/>
      <c r="CW34" s="220"/>
      <c r="CX34" s="203"/>
      <c r="CY34" s="217"/>
      <c r="CZ34" s="221"/>
      <c r="DA34" s="222"/>
      <c r="DB34" s="216"/>
      <c r="DC34" s="212"/>
      <c r="DD34" s="224"/>
      <c r="DE34" s="216"/>
      <c r="DF34" s="212"/>
      <c r="DG34" s="223"/>
      <c r="DH34" s="216"/>
      <c r="DI34" s="217"/>
      <c r="DJ34" s="215"/>
      <c r="DK34" s="218"/>
      <c r="DL34" s="217"/>
      <c r="DM34" s="219"/>
      <c r="DN34" s="220"/>
      <c r="DO34" s="203"/>
      <c r="DP34" s="217"/>
      <c r="DQ34" s="221"/>
      <c r="DR34" s="222"/>
      <c r="DS34" s="216"/>
      <c r="DT34" s="212"/>
      <c r="DU34" s="224"/>
      <c r="DV34" s="216"/>
      <c r="DW34" s="212"/>
      <c r="DX34" s="223"/>
      <c r="DY34" s="216"/>
    </row>
    <row r="35" spans="1:129" ht="15.75" hidden="1" thickBot="1">
      <c r="A35" s="197">
        <f>[9]Daily!A67</f>
        <v>43131</v>
      </c>
      <c r="B35" s="198">
        <f>[9]Daily!B67</f>
        <v>4</v>
      </c>
      <c r="C35" s="225"/>
      <c r="D35" s="226"/>
      <c r="E35" s="227"/>
      <c r="F35" s="228"/>
      <c r="G35" s="228"/>
      <c r="H35" s="228"/>
      <c r="I35" s="228"/>
      <c r="J35" s="228"/>
      <c r="K35" s="228"/>
      <c r="L35" s="229"/>
      <c r="M35" s="230"/>
      <c r="N35" s="228"/>
      <c r="O35" s="231"/>
      <c r="P35" s="230"/>
      <c r="Q35" s="232"/>
      <c r="R35" s="233"/>
      <c r="S35" s="203"/>
      <c r="T35" s="230"/>
      <c r="U35" s="234"/>
      <c r="V35" s="235"/>
      <c r="W35" s="229"/>
      <c r="X35" s="225"/>
      <c r="Y35" s="236"/>
      <c r="Z35" s="229"/>
      <c r="AA35" s="230"/>
      <c r="AB35" s="228"/>
      <c r="AC35" s="231"/>
      <c r="AD35" s="230"/>
      <c r="AE35" s="232"/>
      <c r="AF35" s="233"/>
      <c r="AG35" s="203"/>
      <c r="AH35" s="230"/>
      <c r="AI35" s="234"/>
      <c r="AJ35" s="235"/>
      <c r="AK35" s="229"/>
      <c r="AL35" s="225"/>
      <c r="AM35" s="237"/>
      <c r="AN35" s="229"/>
      <c r="AO35" s="225"/>
      <c r="AP35" s="236"/>
      <c r="AQ35" s="229"/>
      <c r="AR35" s="230"/>
      <c r="AS35" s="228"/>
      <c r="AT35" s="231"/>
      <c r="AU35" s="230"/>
      <c r="AV35" s="232"/>
      <c r="AW35" s="233"/>
      <c r="AX35" s="238"/>
      <c r="AY35" s="203"/>
      <c r="AZ35" s="230"/>
      <c r="BA35" s="234"/>
      <c r="BB35" s="235"/>
      <c r="BC35" s="229"/>
      <c r="BD35" s="225"/>
      <c r="BE35" s="237"/>
      <c r="BF35" s="229"/>
      <c r="BG35" s="239"/>
      <c r="BH35" s="236"/>
      <c r="BI35" s="229"/>
      <c r="BJ35" s="230"/>
      <c r="BK35" s="228"/>
      <c r="BL35" s="231"/>
      <c r="BM35" s="230"/>
      <c r="BN35" s="232"/>
      <c r="BO35" s="233"/>
      <c r="BP35" s="203"/>
      <c r="BQ35" s="230"/>
      <c r="BR35" s="234"/>
      <c r="BS35" s="235"/>
      <c r="BT35" s="229"/>
      <c r="BU35" s="225"/>
      <c r="BV35" s="237"/>
      <c r="BW35" s="229"/>
      <c r="BX35" s="225"/>
      <c r="BY35" s="236"/>
      <c r="BZ35" s="229"/>
      <c r="CA35" s="230"/>
      <c r="CB35" s="228"/>
      <c r="CC35" s="231"/>
      <c r="CD35" s="230"/>
      <c r="CE35" s="232"/>
      <c r="CF35" s="233"/>
      <c r="CG35" s="203"/>
      <c r="CH35" s="230"/>
      <c r="CI35" s="234"/>
      <c r="CJ35" s="235"/>
      <c r="CK35" s="229"/>
      <c r="CL35" s="225"/>
      <c r="CM35" s="237"/>
      <c r="CN35" s="229"/>
      <c r="CO35" s="225"/>
      <c r="CP35" s="236"/>
      <c r="CQ35" s="229"/>
      <c r="CR35" s="230"/>
      <c r="CS35" s="228"/>
      <c r="CT35" s="231"/>
      <c r="CU35" s="230"/>
      <c r="CV35" s="232"/>
      <c r="CW35" s="233"/>
      <c r="CX35" s="203"/>
      <c r="CY35" s="230"/>
      <c r="CZ35" s="234"/>
      <c r="DA35" s="235"/>
      <c r="DB35" s="229"/>
      <c r="DC35" s="225"/>
      <c r="DD35" s="237"/>
      <c r="DE35" s="229"/>
      <c r="DF35" s="225"/>
      <c r="DG35" s="236"/>
      <c r="DH35" s="229"/>
      <c r="DI35" s="230"/>
      <c r="DJ35" s="228"/>
      <c r="DK35" s="231"/>
      <c r="DL35" s="230"/>
      <c r="DM35" s="232"/>
      <c r="DN35" s="233"/>
      <c r="DO35" s="203"/>
      <c r="DP35" s="230"/>
      <c r="DQ35" s="234"/>
      <c r="DR35" s="235"/>
      <c r="DS35" s="229"/>
      <c r="DT35" s="225"/>
      <c r="DU35" s="237"/>
      <c r="DV35" s="229"/>
      <c r="DW35" s="225"/>
      <c r="DX35" s="236"/>
      <c r="DY35" s="229"/>
    </row>
    <row r="36" spans="1:129" ht="15.75" thickBot="1">
      <c r="A36" s="347" t="s">
        <v>122</v>
      </c>
      <c r="B36" s="348"/>
      <c r="C36" s="182">
        <f>[9]Daily!C68</f>
        <v>2225.25</v>
      </c>
      <c r="D36" s="183">
        <f>[9]Daily!D68</f>
        <v>1670.3999999999999</v>
      </c>
      <c r="E36" s="184">
        <f>D36-G36</f>
        <v>952.19999999999982</v>
      </c>
      <c r="F36" s="185">
        <f>[9]Daily!E68</f>
        <v>0</v>
      </c>
      <c r="G36" s="185">
        <f>[9]Daily!F68</f>
        <v>718.2</v>
      </c>
      <c r="H36" s="185">
        <f>[9]Daily!G68</f>
        <v>491.4</v>
      </c>
      <c r="I36" s="185">
        <f>[9]Daily!H68</f>
        <v>36</v>
      </c>
      <c r="J36" s="185">
        <f>[9]Daily!I68</f>
        <v>50.4</v>
      </c>
      <c r="K36" s="185">
        <f>[9]Daily!J68</f>
        <v>374.39999999999992</v>
      </c>
      <c r="L36" s="186">
        <f>[9]Daily!K68</f>
        <v>4369.0499999999965</v>
      </c>
      <c r="M36" s="187">
        <f>[9]Daily!L68</f>
        <v>755.55</v>
      </c>
      <c r="N36" s="185">
        <f>[9]Daily!M68</f>
        <v>287.99999999999994</v>
      </c>
      <c r="O36" s="188">
        <f>[9]Daily!N68</f>
        <v>794.25</v>
      </c>
      <c r="P36" s="187">
        <f>[9]Daily!O68</f>
        <v>0</v>
      </c>
      <c r="Q36" s="189">
        <f>[9]Daily!P68</f>
        <v>0</v>
      </c>
      <c r="R36" s="190">
        <f>[9]Daily!Q68</f>
        <v>0</v>
      </c>
      <c r="S36" s="186">
        <f>[9]Daily!R68</f>
        <v>0</v>
      </c>
      <c r="T36" s="187">
        <f>[9]Daily!S68</f>
        <v>144</v>
      </c>
      <c r="U36" s="191">
        <f>[9]Daily!T68</f>
        <v>0</v>
      </c>
      <c r="V36" s="192">
        <f>[9]Daily!U68</f>
        <v>36</v>
      </c>
      <c r="W36" s="186">
        <f>[9]Daily!V68</f>
        <v>161.55000000000001</v>
      </c>
      <c r="X36" s="193">
        <f>[9]Daily!Z68</f>
        <v>611.54999999999995</v>
      </c>
      <c r="Y36" s="194">
        <f>[9]Daily!AA68</f>
        <v>251.99999999999994</v>
      </c>
      <c r="Z36" s="195">
        <f>[9]Daily!AB68</f>
        <v>632.70000000000005</v>
      </c>
      <c r="AA36" s="187">
        <f>[9]Daily!AC68</f>
        <v>90</v>
      </c>
      <c r="AB36" s="185">
        <f>[9]Daily!AD68</f>
        <v>100.79999999999998</v>
      </c>
      <c r="AC36" s="188">
        <f>[9]Daily!AE68</f>
        <v>418.94999999999987</v>
      </c>
      <c r="AD36" s="187">
        <f>[9]Daily!AF68</f>
        <v>-25.2</v>
      </c>
      <c r="AE36" s="189">
        <f>[9]Daily!AG68</f>
        <v>0</v>
      </c>
      <c r="AF36" s="190">
        <f>[9]Daily!AH68</f>
        <v>0</v>
      </c>
      <c r="AG36" s="186">
        <f>[9]Daily!AI68</f>
        <v>46.8</v>
      </c>
      <c r="AH36" s="187">
        <f>[9]Daily!AJ68</f>
        <v>115.2</v>
      </c>
      <c r="AI36" s="191">
        <f>[9]Daily!AK68</f>
        <v>100.79999999999998</v>
      </c>
      <c r="AJ36" s="192">
        <f>[9]Daily!AL68</f>
        <v>0</v>
      </c>
      <c r="AK36" s="186">
        <f>[9]Daily!AM68</f>
        <v>372.14999999999986</v>
      </c>
      <c r="AL36" s="193">
        <f>[9]Daily!AN68</f>
        <v>0</v>
      </c>
      <c r="AM36" s="196">
        <f>[9]Daily!AO68</f>
        <v>0</v>
      </c>
      <c r="AN36" s="195">
        <f>[9]Daily!AP68</f>
        <v>0</v>
      </c>
      <c r="AO36" s="193">
        <f>[9]Daily!AQ68</f>
        <v>0</v>
      </c>
      <c r="AP36" s="194">
        <f>[9]Daily!AR68</f>
        <v>0</v>
      </c>
      <c r="AQ36" s="195">
        <f>[9]Daily!AS68</f>
        <v>0</v>
      </c>
      <c r="AR36" s="187">
        <f>[9]Daily!AT68</f>
        <v>911.7</v>
      </c>
      <c r="AS36" s="185">
        <f>[9]Daily!AU68</f>
        <v>995.4</v>
      </c>
      <c r="AT36" s="188">
        <f>[9]Daily!AV68</f>
        <v>1214.5499999999972</v>
      </c>
      <c r="AU36" s="187">
        <f>[9]Daily!AW68</f>
        <v>911.7</v>
      </c>
      <c r="AV36" s="189">
        <f>[9]Daily!AX68</f>
        <v>0</v>
      </c>
      <c r="AW36" s="190">
        <f>[9]Daily!AY68</f>
        <v>0</v>
      </c>
      <c r="AX36" s="190">
        <f>[9]Daily!AZ68</f>
        <v>718.2</v>
      </c>
      <c r="AY36" s="186">
        <f>[9]Daily!BA68</f>
        <v>1143.8999999999985</v>
      </c>
      <c r="AZ36" s="187">
        <f>[9]Daily!BB68</f>
        <v>-50.4</v>
      </c>
      <c r="BA36" s="191">
        <f>[9]Daily!BC68</f>
        <v>226.79999999999995</v>
      </c>
      <c r="BB36" s="192">
        <f>[9]Daily!BD68</f>
        <v>0</v>
      </c>
      <c r="BC36" s="186">
        <f>[9]Daily!BE68</f>
        <v>70.649999999998727</v>
      </c>
      <c r="BD36" s="193">
        <f>[9]Daily!BF68</f>
        <v>50.4</v>
      </c>
      <c r="BE36" s="196">
        <f>[9]Daily!BG68</f>
        <v>50.4</v>
      </c>
      <c r="BF36" s="195">
        <f>[9]Daily!BH68</f>
        <v>0</v>
      </c>
      <c r="BG36" s="193">
        <f>[9]Daily!BI68</f>
        <v>0</v>
      </c>
      <c r="BH36" s="194">
        <f>[9]Daily!BJ68</f>
        <v>0</v>
      </c>
      <c r="BI36" s="195">
        <f>[9]Daily!BK68</f>
        <v>0</v>
      </c>
      <c r="BJ36" s="187">
        <f>[9]Daily!BL68</f>
        <v>0</v>
      </c>
      <c r="BK36" s="185">
        <f>[9]Daily!BM68</f>
        <v>0</v>
      </c>
      <c r="BL36" s="188">
        <f>[9]Daily!BN68</f>
        <v>492.3</v>
      </c>
      <c r="BM36" s="187">
        <f>[9]Daily!BO68</f>
        <v>0</v>
      </c>
      <c r="BN36" s="189">
        <f>[9]Daily!BP68</f>
        <v>0</v>
      </c>
      <c r="BO36" s="190">
        <f>[9]Daily!BQ68</f>
        <v>0</v>
      </c>
      <c r="BP36" s="186">
        <f>[9]Daily!BR68</f>
        <v>0</v>
      </c>
      <c r="BQ36" s="187">
        <f>[9]Daily!BS68</f>
        <v>0</v>
      </c>
      <c r="BR36" s="191">
        <f>[9]Daily!BT68</f>
        <v>0</v>
      </c>
      <c r="BS36" s="192">
        <f>[9]Daily!BU68</f>
        <v>0</v>
      </c>
      <c r="BT36" s="186">
        <f>[9]Daily!BV68</f>
        <v>0</v>
      </c>
      <c r="BU36" s="193">
        <f>[9]Daily!BW68</f>
        <v>0</v>
      </c>
      <c r="BV36" s="196">
        <f>[9]Daily!BX68</f>
        <v>0</v>
      </c>
      <c r="BW36" s="195">
        <f>[9]Daily!BY68</f>
        <v>0</v>
      </c>
      <c r="BX36" s="193">
        <f>[9]Daily!BZ68</f>
        <v>0</v>
      </c>
      <c r="BY36" s="194">
        <f>[9]Daily!CA68</f>
        <v>0</v>
      </c>
      <c r="BZ36" s="195">
        <f>[9]Daily!CB68</f>
        <v>492.3</v>
      </c>
      <c r="CA36" s="187">
        <f>[9]Daily!CC68</f>
        <v>396</v>
      </c>
      <c r="CB36" s="185">
        <f>[9]Daily!CD68</f>
        <v>286.2</v>
      </c>
      <c r="CC36" s="188">
        <f>[9]Daily!CE68</f>
        <v>1077.2999999999995</v>
      </c>
      <c r="CD36" s="187">
        <f>[9]Daily!CF68</f>
        <v>0</v>
      </c>
      <c r="CE36" s="189">
        <f>[9]Daily!CG68</f>
        <v>0</v>
      </c>
      <c r="CF36" s="190">
        <f>[9]Daily!CH68</f>
        <v>0</v>
      </c>
      <c r="CG36" s="186">
        <f>[9]Daily!CI68</f>
        <v>0</v>
      </c>
      <c r="CH36" s="187">
        <f>[9]Daily!CJ68</f>
        <v>273.60000000000002</v>
      </c>
      <c r="CI36" s="191">
        <f>[9]Daily!CK68</f>
        <v>163.79999999999998</v>
      </c>
      <c r="CJ36" s="192">
        <f>[9]Daily!CL68</f>
        <v>0</v>
      </c>
      <c r="CK36" s="186">
        <f>[9]Daily!CM68</f>
        <v>1077.2999999999995</v>
      </c>
      <c r="CL36" s="193">
        <f>[9]Daily!CN68</f>
        <v>0</v>
      </c>
      <c r="CM36" s="196">
        <f>[9]Daily!CO68</f>
        <v>0</v>
      </c>
      <c r="CN36" s="195">
        <f>[9]Daily!CP68</f>
        <v>0</v>
      </c>
      <c r="CO36" s="193">
        <f>[9]Daily!CQ68</f>
        <v>122.4</v>
      </c>
      <c r="CP36" s="194">
        <f>[9]Daily!CR68</f>
        <v>122.4</v>
      </c>
      <c r="CQ36" s="195">
        <f>[9]Daily!CS68</f>
        <v>0</v>
      </c>
      <c r="CR36" s="187">
        <f>[9]Daily!CT68</f>
        <v>0</v>
      </c>
      <c r="CS36" s="185">
        <f>[9]Daily!CU68</f>
        <v>0</v>
      </c>
      <c r="CT36" s="188">
        <f>[9]Daily!CV68</f>
        <v>65.699999999999989</v>
      </c>
      <c r="CU36" s="187">
        <f>[9]Daily!CW68</f>
        <v>0</v>
      </c>
      <c r="CV36" s="189">
        <f>[9]Daily!CX68</f>
        <v>0</v>
      </c>
      <c r="CW36" s="190">
        <f>[9]Daily!CY68</f>
        <v>0</v>
      </c>
      <c r="CX36" s="186">
        <f>[9]Daily!CZ68</f>
        <v>0</v>
      </c>
      <c r="CY36" s="187">
        <f>[9]Daily!DA68</f>
        <v>0</v>
      </c>
      <c r="CZ36" s="191">
        <f>[9]Daily!DB68</f>
        <v>0</v>
      </c>
      <c r="DA36" s="192">
        <f>[9]Daily!DC68</f>
        <v>0</v>
      </c>
      <c r="DB36" s="186">
        <f>[9]Daily!DD68</f>
        <v>65.699999999999989</v>
      </c>
      <c r="DC36" s="193">
        <f>[9]Daily!DE68</f>
        <v>0</v>
      </c>
      <c r="DD36" s="196">
        <f>[9]Daily!DF68</f>
        <v>0</v>
      </c>
      <c r="DE36" s="195">
        <f>[9]Daily!DG68</f>
        <v>0</v>
      </c>
      <c r="DF36" s="193">
        <f>[9]Daily!DH68</f>
        <v>0</v>
      </c>
      <c r="DG36" s="194">
        <f>[9]Daily!DI68</f>
        <v>0</v>
      </c>
      <c r="DH36" s="195">
        <f>[9]Daily!DJ68</f>
        <v>0</v>
      </c>
      <c r="DI36" s="187">
        <f>[9]Daily!DK68</f>
        <v>72</v>
      </c>
      <c r="DJ36" s="185">
        <f>[9]Daily!DL68</f>
        <v>0</v>
      </c>
      <c r="DK36" s="188">
        <f>[9]Daily!DM68</f>
        <v>306</v>
      </c>
      <c r="DL36" s="187">
        <f>[9]Daily!DN68</f>
        <v>0</v>
      </c>
      <c r="DM36" s="189">
        <f>[9]Daily!DO68</f>
        <v>0</v>
      </c>
      <c r="DN36" s="190">
        <f>[9]Daily!DP68</f>
        <v>0</v>
      </c>
      <c r="DO36" s="186">
        <f>[9]Daily!DQ68</f>
        <v>0</v>
      </c>
      <c r="DP36" s="187">
        <f>[9]Daily!DR68</f>
        <v>72</v>
      </c>
      <c r="DQ36" s="191">
        <f>[9]Daily!DS68</f>
        <v>0</v>
      </c>
      <c r="DR36" s="192">
        <f>[9]Daily!DT68</f>
        <v>0</v>
      </c>
      <c r="DS36" s="186">
        <f>[9]Daily!DU68</f>
        <v>306</v>
      </c>
      <c r="DT36" s="193">
        <f>[9]Daily!DV68</f>
        <v>0</v>
      </c>
      <c r="DU36" s="196">
        <f>[9]Daily!DW68</f>
        <v>0</v>
      </c>
      <c r="DV36" s="195">
        <f>[9]Daily!DX68</f>
        <v>0</v>
      </c>
      <c r="DW36" s="193">
        <f>[9]Daily!DY68</f>
        <v>0</v>
      </c>
      <c r="DX36" s="194">
        <f>[9]Daily!DZ68</f>
        <v>0</v>
      </c>
      <c r="DY36" s="195">
        <f>[9]Daily!EA68</f>
        <v>0</v>
      </c>
    </row>
    <row r="37" spans="1:129" ht="15.75" hidden="1" thickBot="1">
      <c r="A37" s="197">
        <f>[9]Daily!A69</f>
        <v>43132</v>
      </c>
      <c r="B37" s="198">
        <f>[9]Daily!B69</f>
        <v>5</v>
      </c>
      <c r="C37" s="199"/>
      <c r="D37" s="200"/>
      <c r="E37" s="201"/>
      <c r="F37" s="202"/>
      <c r="G37" s="202"/>
      <c r="H37" s="202"/>
      <c r="I37" s="202"/>
      <c r="J37" s="202"/>
      <c r="K37" s="202"/>
      <c r="L37" s="203"/>
      <c r="M37" s="204"/>
      <c r="N37" s="202"/>
      <c r="O37" s="205"/>
      <c r="P37" s="204"/>
      <c r="Q37" s="206"/>
      <c r="R37" s="207"/>
      <c r="S37" s="203"/>
      <c r="T37" s="204"/>
      <c r="U37" s="208"/>
      <c r="V37" s="209"/>
      <c r="W37" s="203"/>
      <c r="X37" s="204"/>
      <c r="Y37" s="210"/>
      <c r="Z37" s="203"/>
      <c r="AA37" s="204"/>
      <c r="AB37" s="202"/>
      <c r="AC37" s="205"/>
      <c r="AD37" s="204"/>
      <c r="AE37" s="206"/>
      <c r="AF37" s="207"/>
      <c r="AG37" s="203"/>
      <c r="AH37" s="204"/>
      <c r="AI37" s="208"/>
      <c r="AJ37" s="209"/>
      <c r="AK37" s="203"/>
      <c r="AL37" s="204"/>
      <c r="AM37" s="211"/>
      <c r="AN37" s="203"/>
      <c r="AO37" s="199"/>
      <c r="AP37" s="210"/>
      <c r="AQ37" s="203"/>
      <c r="AR37" s="204"/>
      <c r="AS37" s="202"/>
      <c r="AT37" s="205"/>
      <c r="AU37" s="204"/>
      <c r="AV37" s="206"/>
      <c r="AW37" s="207"/>
      <c r="AX37" s="207"/>
      <c r="AY37" s="203"/>
      <c r="AZ37" s="204"/>
      <c r="BA37" s="208"/>
      <c r="BB37" s="209"/>
      <c r="BC37" s="203"/>
      <c r="BD37" s="204"/>
      <c r="BE37" s="211"/>
      <c r="BF37" s="203"/>
      <c r="BG37" s="199"/>
      <c r="BH37" s="210"/>
      <c r="BI37" s="203"/>
      <c r="BJ37" s="204"/>
      <c r="BK37" s="202"/>
      <c r="BL37" s="205"/>
      <c r="BM37" s="204"/>
      <c r="BN37" s="206"/>
      <c r="BO37" s="207"/>
      <c r="BP37" s="203"/>
      <c r="BQ37" s="204"/>
      <c r="BR37" s="208"/>
      <c r="BS37" s="209"/>
      <c r="BT37" s="203"/>
      <c r="BU37" s="204"/>
      <c r="BV37" s="211"/>
      <c r="BW37" s="203"/>
      <c r="BX37" s="199"/>
      <c r="BY37" s="210"/>
      <c r="BZ37" s="203"/>
      <c r="CA37" s="204"/>
      <c r="CB37" s="202"/>
      <c r="CC37" s="205"/>
      <c r="CD37" s="204"/>
      <c r="CE37" s="206"/>
      <c r="CF37" s="207"/>
      <c r="CG37" s="203"/>
      <c r="CH37" s="204"/>
      <c r="CI37" s="208"/>
      <c r="CJ37" s="209"/>
      <c r="CK37" s="203"/>
      <c r="CL37" s="204"/>
      <c r="CM37" s="211"/>
      <c r="CN37" s="203"/>
      <c r="CO37" s="199"/>
      <c r="CP37" s="210"/>
      <c r="CQ37" s="203"/>
      <c r="CR37" s="204"/>
      <c r="CS37" s="202"/>
      <c r="CT37" s="205"/>
      <c r="CU37" s="204"/>
      <c r="CV37" s="206"/>
      <c r="CW37" s="207"/>
      <c r="CX37" s="203"/>
      <c r="CY37" s="204"/>
      <c r="CZ37" s="208"/>
      <c r="DA37" s="209"/>
      <c r="DB37" s="203"/>
      <c r="DC37" s="204"/>
      <c r="DD37" s="211"/>
      <c r="DE37" s="203"/>
      <c r="DF37" s="199"/>
      <c r="DG37" s="210"/>
      <c r="DH37" s="203"/>
      <c r="DI37" s="204"/>
      <c r="DJ37" s="202"/>
      <c r="DK37" s="205"/>
      <c r="DL37" s="204"/>
      <c r="DM37" s="206"/>
      <c r="DN37" s="207"/>
      <c r="DO37" s="203"/>
      <c r="DP37" s="204"/>
      <c r="DQ37" s="208"/>
      <c r="DR37" s="209"/>
      <c r="DS37" s="203"/>
      <c r="DT37" s="204"/>
      <c r="DU37" s="211"/>
      <c r="DV37" s="203"/>
      <c r="DW37" s="199"/>
      <c r="DX37" s="210"/>
      <c r="DY37" s="203"/>
    </row>
    <row r="38" spans="1:129" ht="15.75" hidden="1" thickBot="1">
      <c r="A38" s="197">
        <f>[9]Daily!A70</f>
        <v>43133</v>
      </c>
      <c r="B38" s="198">
        <f>[9]Daily!B70</f>
        <v>6</v>
      </c>
      <c r="C38" s="199"/>
      <c r="D38" s="213"/>
      <c r="E38" s="201"/>
      <c r="F38" s="202"/>
      <c r="G38" s="215"/>
      <c r="H38" s="202"/>
      <c r="I38" s="202"/>
      <c r="J38" s="202"/>
      <c r="K38" s="202"/>
      <c r="L38" s="203"/>
      <c r="M38" s="217"/>
      <c r="N38" s="202"/>
      <c r="O38" s="218"/>
      <c r="P38" s="217"/>
      <c r="Q38" s="219"/>
      <c r="R38" s="220"/>
      <c r="S38" s="216"/>
      <c r="T38" s="217"/>
      <c r="U38" s="221"/>
      <c r="V38" s="222"/>
      <c r="W38" s="216"/>
      <c r="X38" s="212"/>
      <c r="Y38" s="223"/>
      <c r="Z38" s="216"/>
      <c r="AA38" s="217"/>
      <c r="AB38" s="202"/>
      <c r="AC38" s="218"/>
      <c r="AD38" s="217"/>
      <c r="AE38" s="219"/>
      <c r="AF38" s="220"/>
      <c r="AG38" s="216"/>
      <c r="AH38" s="217"/>
      <c r="AI38" s="221"/>
      <c r="AJ38" s="222"/>
      <c r="AK38" s="216"/>
      <c r="AL38" s="212"/>
      <c r="AM38" s="224"/>
      <c r="AN38" s="216"/>
      <c r="AO38" s="212"/>
      <c r="AP38" s="223"/>
      <c r="AQ38" s="216"/>
      <c r="AR38" s="204"/>
      <c r="AS38" s="202"/>
      <c r="AT38" s="205"/>
      <c r="AU38" s="217"/>
      <c r="AV38" s="206"/>
      <c r="AW38" s="207"/>
      <c r="AX38" s="207"/>
      <c r="AY38" s="216"/>
      <c r="AZ38" s="217"/>
      <c r="BA38" s="221"/>
      <c r="BB38" s="222"/>
      <c r="BC38" s="216"/>
      <c r="BD38" s="212"/>
      <c r="BE38" s="224"/>
      <c r="BF38" s="216"/>
      <c r="BG38" s="212"/>
      <c r="BH38" s="223"/>
      <c r="BI38" s="216"/>
      <c r="BJ38" s="217"/>
      <c r="BK38" s="202"/>
      <c r="BL38" s="218"/>
      <c r="BM38" s="217"/>
      <c r="BN38" s="219"/>
      <c r="BO38" s="220"/>
      <c r="BP38" s="216"/>
      <c r="BQ38" s="217"/>
      <c r="BR38" s="221"/>
      <c r="BS38" s="222"/>
      <c r="BT38" s="216"/>
      <c r="BU38" s="212"/>
      <c r="BV38" s="224"/>
      <c r="BW38" s="216"/>
      <c r="BX38" s="212"/>
      <c r="BY38" s="223"/>
      <c r="BZ38" s="216"/>
      <c r="CA38" s="217"/>
      <c r="CB38" s="202"/>
      <c r="CC38" s="218"/>
      <c r="CD38" s="217"/>
      <c r="CE38" s="219"/>
      <c r="CF38" s="220"/>
      <c r="CG38" s="216"/>
      <c r="CH38" s="217"/>
      <c r="CI38" s="221"/>
      <c r="CJ38" s="222"/>
      <c r="CK38" s="216"/>
      <c r="CL38" s="212"/>
      <c r="CM38" s="224"/>
      <c r="CN38" s="216"/>
      <c r="CO38" s="212"/>
      <c r="CP38" s="223"/>
      <c r="CQ38" s="216"/>
      <c r="CR38" s="217"/>
      <c r="CS38" s="202"/>
      <c r="CT38" s="218"/>
      <c r="CU38" s="217"/>
      <c r="CV38" s="219"/>
      <c r="CW38" s="220"/>
      <c r="CX38" s="216"/>
      <c r="CY38" s="217"/>
      <c r="CZ38" s="221"/>
      <c r="DA38" s="222"/>
      <c r="DB38" s="216"/>
      <c r="DC38" s="212"/>
      <c r="DD38" s="224"/>
      <c r="DE38" s="216"/>
      <c r="DF38" s="212"/>
      <c r="DG38" s="223"/>
      <c r="DH38" s="216"/>
      <c r="DI38" s="217"/>
      <c r="DJ38" s="202"/>
      <c r="DK38" s="218"/>
      <c r="DL38" s="217"/>
      <c r="DM38" s="219"/>
      <c r="DN38" s="220"/>
      <c r="DO38" s="216"/>
      <c r="DP38" s="217"/>
      <c r="DQ38" s="221"/>
      <c r="DR38" s="222"/>
      <c r="DS38" s="216"/>
      <c r="DT38" s="212"/>
      <c r="DU38" s="224"/>
      <c r="DV38" s="216"/>
      <c r="DW38" s="212"/>
      <c r="DX38" s="223"/>
      <c r="DY38" s="216"/>
    </row>
    <row r="39" spans="1:129" ht="15.75" hidden="1" thickBot="1">
      <c r="A39" s="197">
        <f>[9]Daily!A71</f>
        <v>43134</v>
      </c>
      <c r="B39" s="198">
        <f>[9]Daily!B71</f>
        <v>7</v>
      </c>
      <c r="C39" s="199"/>
      <c r="D39" s="213"/>
      <c r="E39" s="201"/>
      <c r="F39" s="202"/>
      <c r="G39" s="215"/>
      <c r="H39" s="202"/>
      <c r="I39" s="202"/>
      <c r="J39" s="202"/>
      <c r="K39" s="202"/>
      <c r="L39" s="203"/>
      <c r="M39" s="217"/>
      <c r="N39" s="202"/>
      <c r="O39" s="218"/>
      <c r="P39" s="217"/>
      <c r="Q39" s="219"/>
      <c r="R39" s="220"/>
      <c r="S39" s="216"/>
      <c r="T39" s="217"/>
      <c r="U39" s="221"/>
      <c r="V39" s="222"/>
      <c r="W39" s="216"/>
      <c r="X39" s="217"/>
      <c r="Y39" s="223"/>
      <c r="Z39" s="216"/>
      <c r="AA39" s="217"/>
      <c r="AB39" s="202"/>
      <c r="AC39" s="218"/>
      <c r="AD39" s="217"/>
      <c r="AE39" s="219"/>
      <c r="AF39" s="220"/>
      <c r="AG39" s="216"/>
      <c r="AH39" s="217"/>
      <c r="AI39" s="221"/>
      <c r="AJ39" s="222"/>
      <c r="AK39" s="216"/>
      <c r="AL39" s="217"/>
      <c r="AM39" s="224"/>
      <c r="AN39" s="216"/>
      <c r="AO39" s="212"/>
      <c r="AP39" s="223"/>
      <c r="AQ39" s="216"/>
      <c r="AR39" s="204"/>
      <c r="AS39" s="202"/>
      <c r="AT39" s="205"/>
      <c r="AU39" s="217"/>
      <c r="AV39" s="219"/>
      <c r="AW39" s="220"/>
      <c r="AX39" s="220"/>
      <c r="AY39" s="216"/>
      <c r="AZ39" s="217"/>
      <c r="BA39" s="221"/>
      <c r="BB39" s="222"/>
      <c r="BC39" s="216"/>
      <c r="BD39" s="217"/>
      <c r="BE39" s="224"/>
      <c r="BF39" s="216"/>
      <c r="BG39" s="212"/>
      <c r="BH39" s="223"/>
      <c r="BI39" s="216"/>
      <c r="BJ39" s="217"/>
      <c r="BK39" s="202"/>
      <c r="BL39" s="218"/>
      <c r="BM39" s="217"/>
      <c r="BN39" s="219"/>
      <c r="BO39" s="220"/>
      <c r="BP39" s="216"/>
      <c r="BQ39" s="217"/>
      <c r="BR39" s="221"/>
      <c r="BS39" s="222"/>
      <c r="BT39" s="216"/>
      <c r="BU39" s="217"/>
      <c r="BV39" s="224"/>
      <c r="BW39" s="216"/>
      <c r="BX39" s="212"/>
      <c r="BY39" s="223"/>
      <c r="BZ39" s="216"/>
      <c r="CA39" s="217"/>
      <c r="CB39" s="202"/>
      <c r="CC39" s="218"/>
      <c r="CD39" s="217"/>
      <c r="CE39" s="219"/>
      <c r="CF39" s="220"/>
      <c r="CG39" s="216"/>
      <c r="CH39" s="217"/>
      <c r="CI39" s="221"/>
      <c r="CJ39" s="222"/>
      <c r="CK39" s="216"/>
      <c r="CL39" s="217"/>
      <c r="CM39" s="224"/>
      <c r="CN39" s="216"/>
      <c r="CO39" s="212"/>
      <c r="CP39" s="223"/>
      <c r="CQ39" s="216"/>
      <c r="CR39" s="217"/>
      <c r="CS39" s="202"/>
      <c r="CT39" s="218"/>
      <c r="CU39" s="217"/>
      <c r="CV39" s="219"/>
      <c r="CW39" s="220"/>
      <c r="CX39" s="216"/>
      <c r="CY39" s="217"/>
      <c r="CZ39" s="221"/>
      <c r="DA39" s="222"/>
      <c r="DB39" s="216"/>
      <c r="DC39" s="217"/>
      <c r="DD39" s="224"/>
      <c r="DE39" s="216"/>
      <c r="DF39" s="212"/>
      <c r="DG39" s="223"/>
      <c r="DH39" s="216"/>
      <c r="DI39" s="217"/>
      <c r="DJ39" s="202"/>
      <c r="DK39" s="218"/>
      <c r="DL39" s="217"/>
      <c r="DM39" s="219"/>
      <c r="DN39" s="220"/>
      <c r="DO39" s="216"/>
      <c r="DP39" s="217"/>
      <c r="DQ39" s="221"/>
      <c r="DR39" s="222"/>
      <c r="DS39" s="216"/>
      <c r="DT39" s="217"/>
      <c r="DU39" s="224"/>
      <c r="DV39" s="216"/>
      <c r="DW39" s="212"/>
      <c r="DX39" s="223"/>
      <c r="DY39" s="216"/>
    </row>
    <row r="40" spans="1:129" ht="15.75" hidden="1" thickBot="1">
      <c r="A40" s="197">
        <f>[9]Daily!A72</f>
        <v>43135</v>
      </c>
      <c r="B40" s="198">
        <f>[9]Daily!B72</f>
        <v>1</v>
      </c>
      <c r="C40" s="199"/>
      <c r="D40" s="213"/>
      <c r="E40" s="201"/>
      <c r="F40" s="202"/>
      <c r="G40" s="215"/>
      <c r="H40" s="202"/>
      <c r="I40" s="202"/>
      <c r="J40" s="202"/>
      <c r="K40" s="202"/>
      <c r="L40" s="203"/>
      <c r="M40" s="217"/>
      <c r="N40" s="202"/>
      <c r="O40" s="218"/>
      <c r="P40" s="217"/>
      <c r="Q40" s="219"/>
      <c r="R40" s="220"/>
      <c r="S40" s="216"/>
      <c r="T40" s="217"/>
      <c r="U40" s="221"/>
      <c r="V40" s="222"/>
      <c r="W40" s="216"/>
      <c r="X40" s="212"/>
      <c r="Y40" s="223"/>
      <c r="Z40" s="216"/>
      <c r="AA40" s="217"/>
      <c r="AB40" s="202"/>
      <c r="AC40" s="218"/>
      <c r="AD40" s="217"/>
      <c r="AE40" s="219"/>
      <c r="AF40" s="220"/>
      <c r="AG40" s="216"/>
      <c r="AH40" s="217"/>
      <c r="AI40" s="221"/>
      <c r="AJ40" s="222"/>
      <c r="AK40" s="216"/>
      <c r="AL40" s="212"/>
      <c r="AM40" s="224"/>
      <c r="AN40" s="216"/>
      <c r="AO40" s="212"/>
      <c r="AP40" s="223"/>
      <c r="AQ40" s="216"/>
      <c r="AR40" s="204"/>
      <c r="AS40" s="202"/>
      <c r="AT40" s="205"/>
      <c r="AU40" s="217"/>
      <c r="AV40" s="219"/>
      <c r="AW40" s="220"/>
      <c r="AX40" s="220"/>
      <c r="AY40" s="216"/>
      <c r="AZ40" s="217"/>
      <c r="BA40" s="221"/>
      <c r="BB40" s="222"/>
      <c r="BC40" s="216"/>
      <c r="BD40" s="212"/>
      <c r="BE40" s="224"/>
      <c r="BF40" s="216"/>
      <c r="BG40" s="212"/>
      <c r="BH40" s="223"/>
      <c r="BI40" s="216"/>
      <c r="BJ40" s="217"/>
      <c r="BK40" s="202"/>
      <c r="BL40" s="218"/>
      <c r="BM40" s="217"/>
      <c r="BN40" s="219"/>
      <c r="BO40" s="220"/>
      <c r="BP40" s="216"/>
      <c r="BQ40" s="217"/>
      <c r="BR40" s="221"/>
      <c r="BS40" s="222"/>
      <c r="BT40" s="216"/>
      <c r="BU40" s="212"/>
      <c r="BV40" s="224"/>
      <c r="BW40" s="216"/>
      <c r="BX40" s="212"/>
      <c r="BY40" s="223"/>
      <c r="BZ40" s="216"/>
      <c r="CA40" s="217"/>
      <c r="CB40" s="202"/>
      <c r="CC40" s="218"/>
      <c r="CD40" s="217"/>
      <c r="CE40" s="219"/>
      <c r="CF40" s="220"/>
      <c r="CG40" s="216"/>
      <c r="CH40" s="217"/>
      <c r="CI40" s="221"/>
      <c r="CJ40" s="222"/>
      <c r="CK40" s="216"/>
      <c r="CL40" s="212"/>
      <c r="CM40" s="224"/>
      <c r="CN40" s="216"/>
      <c r="CO40" s="212"/>
      <c r="CP40" s="223"/>
      <c r="CQ40" s="216"/>
      <c r="CR40" s="217"/>
      <c r="CS40" s="202"/>
      <c r="CT40" s="218"/>
      <c r="CU40" s="217"/>
      <c r="CV40" s="219"/>
      <c r="CW40" s="220"/>
      <c r="CX40" s="216"/>
      <c r="CY40" s="217"/>
      <c r="CZ40" s="221"/>
      <c r="DA40" s="222"/>
      <c r="DB40" s="216"/>
      <c r="DC40" s="212"/>
      <c r="DD40" s="224"/>
      <c r="DE40" s="216"/>
      <c r="DF40" s="212"/>
      <c r="DG40" s="223"/>
      <c r="DH40" s="216"/>
      <c r="DI40" s="217"/>
      <c r="DJ40" s="202"/>
      <c r="DK40" s="218"/>
      <c r="DL40" s="217"/>
      <c r="DM40" s="219"/>
      <c r="DN40" s="220"/>
      <c r="DO40" s="216"/>
      <c r="DP40" s="217"/>
      <c r="DQ40" s="221"/>
      <c r="DR40" s="222"/>
      <c r="DS40" s="216"/>
      <c r="DT40" s="212"/>
      <c r="DU40" s="224"/>
      <c r="DV40" s="216"/>
      <c r="DW40" s="212"/>
      <c r="DX40" s="223"/>
      <c r="DY40" s="216"/>
    </row>
    <row r="41" spans="1:129" ht="15.75" hidden="1" thickBot="1">
      <c r="A41" s="197">
        <f>[9]Daily!A73</f>
        <v>43136</v>
      </c>
      <c r="B41" s="198">
        <f>[9]Daily!B73</f>
        <v>2</v>
      </c>
      <c r="C41" s="199"/>
      <c r="D41" s="213"/>
      <c r="E41" s="201"/>
      <c r="F41" s="202"/>
      <c r="G41" s="215"/>
      <c r="H41" s="202"/>
      <c r="I41" s="202"/>
      <c r="J41" s="202"/>
      <c r="K41" s="202"/>
      <c r="L41" s="203"/>
      <c r="M41" s="217"/>
      <c r="N41" s="202"/>
      <c r="O41" s="218"/>
      <c r="P41" s="217"/>
      <c r="Q41" s="219"/>
      <c r="R41" s="220"/>
      <c r="S41" s="216"/>
      <c r="T41" s="217"/>
      <c r="U41" s="221"/>
      <c r="V41" s="222"/>
      <c r="W41" s="216"/>
      <c r="X41" s="212"/>
      <c r="Y41" s="223"/>
      <c r="Z41" s="216"/>
      <c r="AA41" s="217"/>
      <c r="AB41" s="202"/>
      <c r="AC41" s="218"/>
      <c r="AD41" s="217"/>
      <c r="AE41" s="219"/>
      <c r="AF41" s="220"/>
      <c r="AG41" s="216"/>
      <c r="AH41" s="217"/>
      <c r="AI41" s="221"/>
      <c r="AJ41" s="222"/>
      <c r="AK41" s="216"/>
      <c r="AL41" s="212"/>
      <c r="AM41" s="224"/>
      <c r="AN41" s="216"/>
      <c r="AO41" s="212"/>
      <c r="AP41" s="223"/>
      <c r="AQ41" s="216"/>
      <c r="AR41" s="204"/>
      <c r="AS41" s="202"/>
      <c r="AT41" s="205"/>
      <c r="AU41" s="217"/>
      <c r="AV41" s="219"/>
      <c r="AW41" s="220"/>
      <c r="AX41" s="220"/>
      <c r="AY41" s="216"/>
      <c r="AZ41" s="217"/>
      <c r="BA41" s="221"/>
      <c r="BB41" s="222"/>
      <c r="BC41" s="216"/>
      <c r="BD41" s="212"/>
      <c r="BE41" s="224"/>
      <c r="BF41" s="216"/>
      <c r="BG41" s="212"/>
      <c r="BH41" s="223"/>
      <c r="BI41" s="216"/>
      <c r="BJ41" s="217"/>
      <c r="BK41" s="202"/>
      <c r="BL41" s="218"/>
      <c r="BM41" s="217"/>
      <c r="BN41" s="219"/>
      <c r="BO41" s="220"/>
      <c r="BP41" s="216"/>
      <c r="BQ41" s="217"/>
      <c r="BR41" s="221"/>
      <c r="BS41" s="222"/>
      <c r="BT41" s="216"/>
      <c r="BU41" s="212"/>
      <c r="BV41" s="224"/>
      <c r="BW41" s="216"/>
      <c r="BX41" s="212"/>
      <c r="BY41" s="223"/>
      <c r="BZ41" s="216"/>
      <c r="CA41" s="217"/>
      <c r="CB41" s="202"/>
      <c r="CC41" s="218"/>
      <c r="CD41" s="217"/>
      <c r="CE41" s="219"/>
      <c r="CF41" s="220"/>
      <c r="CG41" s="216"/>
      <c r="CH41" s="217"/>
      <c r="CI41" s="221"/>
      <c r="CJ41" s="222"/>
      <c r="CK41" s="216"/>
      <c r="CL41" s="212"/>
      <c r="CM41" s="224"/>
      <c r="CN41" s="216"/>
      <c r="CO41" s="212"/>
      <c r="CP41" s="223"/>
      <c r="CQ41" s="216"/>
      <c r="CR41" s="217"/>
      <c r="CS41" s="202"/>
      <c r="CT41" s="218"/>
      <c r="CU41" s="217"/>
      <c r="CV41" s="219"/>
      <c r="CW41" s="220"/>
      <c r="CX41" s="216"/>
      <c r="CY41" s="217"/>
      <c r="CZ41" s="221"/>
      <c r="DA41" s="222"/>
      <c r="DB41" s="216"/>
      <c r="DC41" s="212"/>
      <c r="DD41" s="224"/>
      <c r="DE41" s="216"/>
      <c r="DF41" s="212"/>
      <c r="DG41" s="223"/>
      <c r="DH41" s="216"/>
      <c r="DI41" s="217"/>
      <c r="DJ41" s="202"/>
      <c r="DK41" s="218"/>
      <c r="DL41" s="217"/>
      <c r="DM41" s="219"/>
      <c r="DN41" s="220"/>
      <c r="DO41" s="216"/>
      <c r="DP41" s="217"/>
      <c r="DQ41" s="221"/>
      <c r="DR41" s="222"/>
      <c r="DS41" s="216"/>
      <c r="DT41" s="212"/>
      <c r="DU41" s="224"/>
      <c r="DV41" s="216"/>
      <c r="DW41" s="212"/>
      <c r="DX41" s="223"/>
      <c r="DY41" s="216"/>
    </row>
    <row r="42" spans="1:129" ht="15.75" hidden="1" thickBot="1">
      <c r="A42" s="197">
        <f>[9]Daily!A74</f>
        <v>43137</v>
      </c>
      <c r="B42" s="198">
        <f>[9]Daily!B74</f>
        <v>3</v>
      </c>
      <c r="C42" s="199"/>
      <c r="D42" s="213"/>
      <c r="E42" s="201"/>
      <c r="F42" s="202"/>
      <c r="G42" s="215"/>
      <c r="H42" s="202"/>
      <c r="I42" s="202"/>
      <c r="J42" s="202"/>
      <c r="K42" s="202"/>
      <c r="L42" s="203"/>
      <c r="M42" s="217"/>
      <c r="N42" s="202"/>
      <c r="O42" s="218"/>
      <c r="P42" s="217"/>
      <c r="Q42" s="219"/>
      <c r="R42" s="220"/>
      <c r="S42" s="216"/>
      <c r="T42" s="217"/>
      <c r="U42" s="221"/>
      <c r="V42" s="222"/>
      <c r="W42" s="216"/>
      <c r="X42" s="212"/>
      <c r="Y42" s="223"/>
      <c r="Z42" s="216"/>
      <c r="AA42" s="217"/>
      <c r="AB42" s="202"/>
      <c r="AC42" s="218"/>
      <c r="AD42" s="217"/>
      <c r="AE42" s="219"/>
      <c r="AF42" s="220"/>
      <c r="AG42" s="216"/>
      <c r="AH42" s="217"/>
      <c r="AI42" s="221"/>
      <c r="AJ42" s="222"/>
      <c r="AK42" s="216"/>
      <c r="AL42" s="212"/>
      <c r="AM42" s="224"/>
      <c r="AN42" s="216"/>
      <c r="AO42" s="212"/>
      <c r="AP42" s="223"/>
      <c r="AQ42" s="216"/>
      <c r="AR42" s="204"/>
      <c r="AS42" s="202"/>
      <c r="AT42" s="205"/>
      <c r="AU42" s="217"/>
      <c r="AV42" s="219"/>
      <c r="AW42" s="220"/>
      <c r="AX42" s="220"/>
      <c r="AY42" s="216"/>
      <c r="AZ42" s="217"/>
      <c r="BA42" s="221"/>
      <c r="BB42" s="222"/>
      <c r="BC42" s="216"/>
      <c r="BD42" s="212"/>
      <c r="BE42" s="224"/>
      <c r="BF42" s="216"/>
      <c r="BG42" s="212"/>
      <c r="BH42" s="223"/>
      <c r="BI42" s="216"/>
      <c r="BJ42" s="217"/>
      <c r="BK42" s="202"/>
      <c r="BL42" s="218"/>
      <c r="BM42" s="217"/>
      <c r="BN42" s="219"/>
      <c r="BO42" s="220"/>
      <c r="BP42" s="216"/>
      <c r="BQ42" s="217"/>
      <c r="BR42" s="221"/>
      <c r="BS42" s="222"/>
      <c r="BT42" s="216"/>
      <c r="BU42" s="212"/>
      <c r="BV42" s="224"/>
      <c r="BW42" s="216"/>
      <c r="BX42" s="212"/>
      <c r="BY42" s="223"/>
      <c r="BZ42" s="216"/>
      <c r="CA42" s="217"/>
      <c r="CB42" s="202"/>
      <c r="CC42" s="218"/>
      <c r="CD42" s="217"/>
      <c r="CE42" s="219"/>
      <c r="CF42" s="220"/>
      <c r="CG42" s="216"/>
      <c r="CH42" s="217"/>
      <c r="CI42" s="221"/>
      <c r="CJ42" s="222"/>
      <c r="CK42" s="216"/>
      <c r="CL42" s="212"/>
      <c r="CM42" s="224"/>
      <c r="CN42" s="216"/>
      <c r="CO42" s="212"/>
      <c r="CP42" s="223"/>
      <c r="CQ42" s="216"/>
      <c r="CR42" s="217"/>
      <c r="CS42" s="202"/>
      <c r="CT42" s="218"/>
      <c r="CU42" s="217"/>
      <c r="CV42" s="219"/>
      <c r="CW42" s="220"/>
      <c r="CX42" s="216"/>
      <c r="CY42" s="217"/>
      <c r="CZ42" s="221"/>
      <c r="DA42" s="222"/>
      <c r="DB42" s="216"/>
      <c r="DC42" s="212"/>
      <c r="DD42" s="224"/>
      <c r="DE42" s="216"/>
      <c r="DF42" s="212"/>
      <c r="DG42" s="223"/>
      <c r="DH42" s="216"/>
      <c r="DI42" s="217"/>
      <c r="DJ42" s="202"/>
      <c r="DK42" s="218"/>
      <c r="DL42" s="217"/>
      <c r="DM42" s="219"/>
      <c r="DN42" s="220"/>
      <c r="DO42" s="216"/>
      <c r="DP42" s="217"/>
      <c r="DQ42" s="221"/>
      <c r="DR42" s="222"/>
      <c r="DS42" s="216"/>
      <c r="DT42" s="212"/>
      <c r="DU42" s="224"/>
      <c r="DV42" s="216"/>
      <c r="DW42" s="212"/>
      <c r="DX42" s="223"/>
      <c r="DY42" s="216"/>
    </row>
    <row r="43" spans="1:129" ht="15.75" hidden="1" thickBot="1">
      <c r="A43" s="197">
        <f>[9]Daily!A75</f>
        <v>43138</v>
      </c>
      <c r="B43" s="198">
        <f>[9]Daily!B75</f>
        <v>4</v>
      </c>
      <c r="C43" s="199"/>
      <c r="D43" s="213"/>
      <c r="E43" s="201"/>
      <c r="F43" s="202"/>
      <c r="G43" s="215"/>
      <c r="H43" s="202"/>
      <c r="I43" s="202"/>
      <c r="J43" s="202"/>
      <c r="K43" s="202"/>
      <c r="L43" s="203"/>
      <c r="M43" s="217"/>
      <c r="N43" s="202"/>
      <c r="O43" s="218"/>
      <c r="P43" s="217"/>
      <c r="Q43" s="219"/>
      <c r="R43" s="220"/>
      <c r="S43" s="216"/>
      <c r="T43" s="217"/>
      <c r="U43" s="221"/>
      <c r="V43" s="222"/>
      <c r="W43" s="216"/>
      <c r="X43" s="212"/>
      <c r="Y43" s="223"/>
      <c r="Z43" s="216"/>
      <c r="AA43" s="217"/>
      <c r="AB43" s="202"/>
      <c r="AC43" s="218"/>
      <c r="AD43" s="217"/>
      <c r="AE43" s="219"/>
      <c r="AF43" s="220"/>
      <c r="AG43" s="216"/>
      <c r="AH43" s="217"/>
      <c r="AI43" s="221"/>
      <c r="AJ43" s="222"/>
      <c r="AK43" s="216"/>
      <c r="AL43" s="212"/>
      <c r="AM43" s="224"/>
      <c r="AN43" s="216"/>
      <c r="AO43" s="212"/>
      <c r="AP43" s="223"/>
      <c r="AQ43" s="216"/>
      <c r="AR43" s="204"/>
      <c r="AS43" s="202"/>
      <c r="AT43" s="205"/>
      <c r="AU43" s="217"/>
      <c r="AV43" s="219"/>
      <c r="AW43" s="220"/>
      <c r="AX43" s="220"/>
      <c r="AY43" s="216"/>
      <c r="AZ43" s="217"/>
      <c r="BA43" s="221"/>
      <c r="BB43" s="222"/>
      <c r="BC43" s="216"/>
      <c r="BD43" s="212"/>
      <c r="BE43" s="224"/>
      <c r="BF43" s="216"/>
      <c r="BG43" s="212"/>
      <c r="BH43" s="223"/>
      <c r="BI43" s="216"/>
      <c r="BJ43" s="217"/>
      <c r="BK43" s="202"/>
      <c r="BL43" s="218"/>
      <c r="BM43" s="217"/>
      <c r="BN43" s="219"/>
      <c r="BO43" s="220"/>
      <c r="BP43" s="216"/>
      <c r="BQ43" s="217"/>
      <c r="BR43" s="221"/>
      <c r="BS43" s="222"/>
      <c r="BT43" s="216"/>
      <c r="BU43" s="212"/>
      <c r="BV43" s="224"/>
      <c r="BW43" s="216"/>
      <c r="BX43" s="212"/>
      <c r="BY43" s="223"/>
      <c r="BZ43" s="216"/>
      <c r="CA43" s="217"/>
      <c r="CB43" s="202"/>
      <c r="CC43" s="218"/>
      <c r="CD43" s="217"/>
      <c r="CE43" s="219"/>
      <c r="CF43" s="220"/>
      <c r="CG43" s="216"/>
      <c r="CH43" s="217"/>
      <c r="CI43" s="221"/>
      <c r="CJ43" s="222"/>
      <c r="CK43" s="216"/>
      <c r="CL43" s="212"/>
      <c r="CM43" s="224"/>
      <c r="CN43" s="216"/>
      <c r="CO43" s="212"/>
      <c r="CP43" s="223"/>
      <c r="CQ43" s="216"/>
      <c r="CR43" s="217"/>
      <c r="CS43" s="202"/>
      <c r="CT43" s="218"/>
      <c r="CU43" s="217"/>
      <c r="CV43" s="219"/>
      <c r="CW43" s="220"/>
      <c r="CX43" s="216"/>
      <c r="CY43" s="217"/>
      <c r="CZ43" s="221"/>
      <c r="DA43" s="222"/>
      <c r="DB43" s="216"/>
      <c r="DC43" s="212"/>
      <c r="DD43" s="224"/>
      <c r="DE43" s="216"/>
      <c r="DF43" s="212"/>
      <c r="DG43" s="223"/>
      <c r="DH43" s="216"/>
      <c r="DI43" s="217"/>
      <c r="DJ43" s="202"/>
      <c r="DK43" s="218"/>
      <c r="DL43" s="217"/>
      <c r="DM43" s="219"/>
      <c r="DN43" s="220"/>
      <c r="DO43" s="216"/>
      <c r="DP43" s="217"/>
      <c r="DQ43" s="221"/>
      <c r="DR43" s="222"/>
      <c r="DS43" s="216"/>
      <c r="DT43" s="212"/>
      <c r="DU43" s="224"/>
      <c r="DV43" s="216"/>
      <c r="DW43" s="212"/>
      <c r="DX43" s="223"/>
      <c r="DY43" s="216"/>
    </row>
    <row r="44" spans="1:129" ht="15.75" hidden="1" thickBot="1">
      <c r="A44" s="197">
        <f>[9]Daily!A76</f>
        <v>43139</v>
      </c>
      <c r="B44" s="198">
        <f>[9]Daily!B76</f>
        <v>5</v>
      </c>
      <c r="C44" s="199"/>
      <c r="D44" s="213"/>
      <c r="E44" s="201"/>
      <c r="F44" s="202"/>
      <c r="G44" s="215"/>
      <c r="H44" s="202"/>
      <c r="I44" s="202"/>
      <c r="J44" s="202"/>
      <c r="K44" s="202"/>
      <c r="L44" s="203"/>
      <c r="M44" s="217"/>
      <c r="N44" s="202"/>
      <c r="O44" s="218"/>
      <c r="P44" s="217"/>
      <c r="Q44" s="219"/>
      <c r="R44" s="220"/>
      <c r="S44" s="216"/>
      <c r="T44" s="217"/>
      <c r="U44" s="221"/>
      <c r="V44" s="222"/>
      <c r="W44" s="216"/>
      <c r="X44" s="212"/>
      <c r="Y44" s="223"/>
      <c r="Z44" s="216"/>
      <c r="AA44" s="217"/>
      <c r="AB44" s="202"/>
      <c r="AC44" s="218"/>
      <c r="AD44" s="217"/>
      <c r="AE44" s="219"/>
      <c r="AF44" s="220"/>
      <c r="AG44" s="216"/>
      <c r="AH44" s="217"/>
      <c r="AI44" s="221"/>
      <c r="AJ44" s="222"/>
      <c r="AK44" s="216"/>
      <c r="AL44" s="212"/>
      <c r="AM44" s="224"/>
      <c r="AN44" s="216"/>
      <c r="AO44" s="212"/>
      <c r="AP44" s="223"/>
      <c r="AQ44" s="216"/>
      <c r="AR44" s="204"/>
      <c r="AS44" s="202"/>
      <c r="AT44" s="205"/>
      <c r="AU44" s="217"/>
      <c r="AV44" s="219"/>
      <c r="AW44" s="220"/>
      <c r="AX44" s="220"/>
      <c r="AY44" s="216"/>
      <c r="AZ44" s="217"/>
      <c r="BA44" s="221"/>
      <c r="BB44" s="222"/>
      <c r="BC44" s="216"/>
      <c r="BD44" s="212"/>
      <c r="BE44" s="224"/>
      <c r="BF44" s="216"/>
      <c r="BG44" s="212"/>
      <c r="BH44" s="223"/>
      <c r="BI44" s="216"/>
      <c r="BJ44" s="217"/>
      <c r="BK44" s="202"/>
      <c r="BL44" s="218"/>
      <c r="BM44" s="217"/>
      <c r="BN44" s="219"/>
      <c r="BO44" s="220"/>
      <c r="BP44" s="216"/>
      <c r="BQ44" s="217"/>
      <c r="BR44" s="221"/>
      <c r="BS44" s="222"/>
      <c r="BT44" s="216"/>
      <c r="BU44" s="212"/>
      <c r="BV44" s="224"/>
      <c r="BW44" s="216"/>
      <c r="BX44" s="212"/>
      <c r="BY44" s="223"/>
      <c r="BZ44" s="216"/>
      <c r="CA44" s="217"/>
      <c r="CB44" s="202"/>
      <c r="CC44" s="218"/>
      <c r="CD44" s="217"/>
      <c r="CE44" s="219"/>
      <c r="CF44" s="220"/>
      <c r="CG44" s="216"/>
      <c r="CH44" s="217"/>
      <c r="CI44" s="221"/>
      <c r="CJ44" s="222"/>
      <c r="CK44" s="216"/>
      <c r="CL44" s="212"/>
      <c r="CM44" s="224"/>
      <c r="CN44" s="216"/>
      <c r="CO44" s="212"/>
      <c r="CP44" s="223"/>
      <c r="CQ44" s="216"/>
      <c r="CR44" s="217"/>
      <c r="CS44" s="202"/>
      <c r="CT44" s="218"/>
      <c r="CU44" s="217"/>
      <c r="CV44" s="219"/>
      <c r="CW44" s="220"/>
      <c r="CX44" s="216"/>
      <c r="CY44" s="217"/>
      <c r="CZ44" s="221"/>
      <c r="DA44" s="222"/>
      <c r="DB44" s="216"/>
      <c r="DC44" s="212"/>
      <c r="DD44" s="224"/>
      <c r="DE44" s="216"/>
      <c r="DF44" s="212"/>
      <c r="DG44" s="223"/>
      <c r="DH44" s="216"/>
      <c r="DI44" s="217"/>
      <c r="DJ44" s="202"/>
      <c r="DK44" s="218"/>
      <c r="DL44" s="217"/>
      <c r="DM44" s="219"/>
      <c r="DN44" s="220"/>
      <c r="DO44" s="216"/>
      <c r="DP44" s="217"/>
      <c r="DQ44" s="221"/>
      <c r="DR44" s="222"/>
      <c r="DS44" s="216"/>
      <c r="DT44" s="212"/>
      <c r="DU44" s="224"/>
      <c r="DV44" s="216"/>
      <c r="DW44" s="212"/>
      <c r="DX44" s="223"/>
      <c r="DY44" s="216"/>
    </row>
    <row r="45" spans="1:129" ht="15.75" hidden="1" thickBot="1">
      <c r="A45" s="197">
        <f>[9]Daily!A77</f>
        <v>43140</v>
      </c>
      <c r="B45" s="198">
        <f>[9]Daily!B77</f>
        <v>6</v>
      </c>
      <c r="C45" s="199"/>
      <c r="D45" s="213"/>
      <c r="E45" s="201"/>
      <c r="F45" s="202"/>
      <c r="G45" s="215"/>
      <c r="H45" s="202"/>
      <c r="I45" s="202"/>
      <c r="J45" s="202"/>
      <c r="K45" s="202"/>
      <c r="L45" s="203"/>
      <c r="M45" s="217"/>
      <c r="N45" s="202"/>
      <c r="O45" s="218"/>
      <c r="P45" s="217"/>
      <c r="Q45" s="219"/>
      <c r="R45" s="220"/>
      <c r="S45" s="216"/>
      <c r="T45" s="217"/>
      <c r="U45" s="221"/>
      <c r="V45" s="222"/>
      <c r="W45" s="216"/>
      <c r="X45" s="212"/>
      <c r="Y45" s="223"/>
      <c r="Z45" s="216"/>
      <c r="AA45" s="217"/>
      <c r="AB45" s="202"/>
      <c r="AC45" s="218"/>
      <c r="AD45" s="217"/>
      <c r="AE45" s="219"/>
      <c r="AF45" s="220"/>
      <c r="AG45" s="216"/>
      <c r="AH45" s="217"/>
      <c r="AI45" s="221"/>
      <c r="AJ45" s="222"/>
      <c r="AK45" s="216"/>
      <c r="AL45" s="212"/>
      <c r="AM45" s="224"/>
      <c r="AN45" s="216"/>
      <c r="AO45" s="212"/>
      <c r="AP45" s="223"/>
      <c r="AQ45" s="216"/>
      <c r="AR45" s="204"/>
      <c r="AS45" s="202"/>
      <c r="AT45" s="205"/>
      <c r="AU45" s="217"/>
      <c r="AV45" s="219"/>
      <c r="AW45" s="220"/>
      <c r="AX45" s="220"/>
      <c r="AY45" s="216"/>
      <c r="AZ45" s="217"/>
      <c r="BA45" s="221"/>
      <c r="BB45" s="222"/>
      <c r="BC45" s="216"/>
      <c r="BD45" s="212"/>
      <c r="BE45" s="224"/>
      <c r="BF45" s="216"/>
      <c r="BG45" s="212"/>
      <c r="BH45" s="223"/>
      <c r="BI45" s="216"/>
      <c r="BJ45" s="217"/>
      <c r="BK45" s="202"/>
      <c r="BL45" s="218"/>
      <c r="BM45" s="217"/>
      <c r="BN45" s="219"/>
      <c r="BO45" s="220"/>
      <c r="BP45" s="216"/>
      <c r="BQ45" s="217"/>
      <c r="BR45" s="221"/>
      <c r="BS45" s="222"/>
      <c r="BT45" s="216"/>
      <c r="BU45" s="212"/>
      <c r="BV45" s="224"/>
      <c r="BW45" s="216"/>
      <c r="BX45" s="212"/>
      <c r="BY45" s="223"/>
      <c r="BZ45" s="216"/>
      <c r="CA45" s="217"/>
      <c r="CB45" s="202"/>
      <c r="CC45" s="218"/>
      <c r="CD45" s="217"/>
      <c r="CE45" s="219"/>
      <c r="CF45" s="220"/>
      <c r="CG45" s="216"/>
      <c r="CH45" s="217"/>
      <c r="CI45" s="221"/>
      <c r="CJ45" s="222"/>
      <c r="CK45" s="216"/>
      <c r="CL45" s="212"/>
      <c r="CM45" s="224"/>
      <c r="CN45" s="216"/>
      <c r="CO45" s="212"/>
      <c r="CP45" s="223"/>
      <c r="CQ45" s="216"/>
      <c r="CR45" s="217"/>
      <c r="CS45" s="202"/>
      <c r="CT45" s="218"/>
      <c r="CU45" s="217"/>
      <c r="CV45" s="219"/>
      <c r="CW45" s="220"/>
      <c r="CX45" s="216"/>
      <c r="CY45" s="217"/>
      <c r="CZ45" s="221"/>
      <c r="DA45" s="222"/>
      <c r="DB45" s="216"/>
      <c r="DC45" s="212"/>
      <c r="DD45" s="224"/>
      <c r="DE45" s="216"/>
      <c r="DF45" s="212"/>
      <c r="DG45" s="223"/>
      <c r="DH45" s="216"/>
      <c r="DI45" s="217"/>
      <c r="DJ45" s="202"/>
      <c r="DK45" s="218"/>
      <c r="DL45" s="217"/>
      <c r="DM45" s="219"/>
      <c r="DN45" s="220"/>
      <c r="DO45" s="216"/>
      <c r="DP45" s="217"/>
      <c r="DQ45" s="221"/>
      <c r="DR45" s="222"/>
      <c r="DS45" s="216"/>
      <c r="DT45" s="212"/>
      <c r="DU45" s="224"/>
      <c r="DV45" s="216"/>
      <c r="DW45" s="212"/>
      <c r="DX45" s="223"/>
      <c r="DY45" s="216"/>
    </row>
    <row r="46" spans="1:129" ht="15.75" hidden="1" thickBot="1">
      <c r="A46" s="197">
        <f>[9]Daily!A78</f>
        <v>43141</v>
      </c>
      <c r="B46" s="198">
        <f>[9]Daily!B78</f>
        <v>7</v>
      </c>
      <c r="C46" s="199"/>
      <c r="D46" s="213"/>
      <c r="E46" s="201"/>
      <c r="F46" s="202"/>
      <c r="G46" s="215"/>
      <c r="H46" s="202"/>
      <c r="I46" s="202"/>
      <c r="J46" s="202"/>
      <c r="K46" s="202"/>
      <c r="L46" s="203"/>
      <c r="M46" s="217"/>
      <c r="N46" s="202"/>
      <c r="O46" s="218"/>
      <c r="P46" s="217"/>
      <c r="Q46" s="219"/>
      <c r="R46" s="220"/>
      <c r="S46" s="216"/>
      <c r="T46" s="217"/>
      <c r="U46" s="221"/>
      <c r="V46" s="222"/>
      <c r="W46" s="216"/>
      <c r="X46" s="212"/>
      <c r="Y46" s="223"/>
      <c r="Z46" s="216"/>
      <c r="AA46" s="217"/>
      <c r="AB46" s="202"/>
      <c r="AC46" s="218"/>
      <c r="AD46" s="217"/>
      <c r="AE46" s="219"/>
      <c r="AF46" s="220"/>
      <c r="AG46" s="216"/>
      <c r="AH46" s="217"/>
      <c r="AI46" s="221"/>
      <c r="AJ46" s="222"/>
      <c r="AK46" s="216"/>
      <c r="AL46" s="212"/>
      <c r="AM46" s="224"/>
      <c r="AN46" s="216"/>
      <c r="AO46" s="212"/>
      <c r="AP46" s="223"/>
      <c r="AQ46" s="216"/>
      <c r="AR46" s="204"/>
      <c r="AS46" s="202"/>
      <c r="AT46" s="205"/>
      <c r="AU46" s="217"/>
      <c r="AV46" s="219"/>
      <c r="AW46" s="220"/>
      <c r="AX46" s="220"/>
      <c r="AY46" s="216"/>
      <c r="AZ46" s="217"/>
      <c r="BA46" s="221"/>
      <c r="BB46" s="222"/>
      <c r="BC46" s="216"/>
      <c r="BD46" s="212"/>
      <c r="BE46" s="224"/>
      <c r="BF46" s="216"/>
      <c r="BG46" s="212"/>
      <c r="BH46" s="223"/>
      <c r="BI46" s="216"/>
      <c r="BJ46" s="217"/>
      <c r="BK46" s="202"/>
      <c r="BL46" s="218"/>
      <c r="BM46" s="217"/>
      <c r="BN46" s="219"/>
      <c r="BO46" s="220"/>
      <c r="BP46" s="216"/>
      <c r="BQ46" s="217"/>
      <c r="BR46" s="221"/>
      <c r="BS46" s="222"/>
      <c r="BT46" s="216"/>
      <c r="BU46" s="212"/>
      <c r="BV46" s="224"/>
      <c r="BW46" s="216"/>
      <c r="BX46" s="212"/>
      <c r="BY46" s="223"/>
      <c r="BZ46" s="216"/>
      <c r="CA46" s="217"/>
      <c r="CB46" s="202"/>
      <c r="CC46" s="218"/>
      <c r="CD46" s="217"/>
      <c r="CE46" s="219"/>
      <c r="CF46" s="220"/>
      <c r="CG46" s="216"/>
      <c r="CH46" s="217"/>
      <c r="CI46" s="221"/>
      <c r="CJ46" s="222"/>
      <c r="CK46" s="216"/>
      <c r="CL46" s="212"/>
      <c r="CM46" s="224"/>
      <c r="CN46" s="216"/>
      <c r="CO46" s="212"/>
      <c r="CP46" s="223"/>
      <c r="CQ46" s="216"/>
      <c r="CR46" s="217"/>
      <c r="CS46" s="202"/>
      <c r="CT46" s="218"/>
      <c r="CU46" s="217"/>
      <c r="CV46" s="219"/>
      <c r="CW46" s="220"/>
      <c r="CX46" s="216"/>
      <c r="CY46" s="217"/>
      <c r="CZ46" s="221"/>
      <c r="DA46" s="222"/>
      <c r="DB46" s="216"/>
      <c r="DC46" s="212"/>
      <c r="DD46" s="224"/>
      <c r="DE46" s="216"/>
      <c r="DF46" s="212"/>
      <c r="DG46" s="223"/>
      <c r="DH46" s="216"/>
      <c r="DI46" s="217"/>
      <c r="DJ46" s="202"/>
      <c r="DK46" s="218"/>
      <c r="DL46" s="217"/>
      <c r="DM46" s="219"/>
      <c r="DN46" s="220"/>
      <c r="DO46" s="216"/>
      <c r="DP46" s="217"/>
      <c r="DQ46" s="221"/>
      <c r="DR46" s="222"/>
      <c r="DS46" s="216"/>
      <c r="DT46" s="212"/>
      <c r="DU46" s="224"/>
      <c r="DV46" s="216"/>
      <c r="DW46" s="212"/>
      <c r="DX46" s="223"/>
      <c r="DY46" s="216"/>
    </row>
    <row r="47" spans="1:129" ht="15.75" hidden="1" thickBot="1">
      <c r="A47" s="197">
        <f>[9]Daily!A79</f>
        <v>43142</v>
      </c>
      <c r="B47" s="198">
        <f>[9]Daily!B79</f>
        <v>1</v>
      </c>
      <c r="C47" s="199"/>
      <c r="D47" s="213"/>
      <c r="E47" s="201"/>
      <c r="F47" s="202"/>
      <c r="G47" s="215"/>
      <c r="H47" s="202"/>
      <c r="I47" s="202"/>
      <c r="J47" s="202"/>
      <c r="K47" s="202"/>
      <c r="L47" s="203"/>
      <c r="M47" s="217"/>
      <c r="N47" s="202"/>
      <c r="O47" s="218"/>
      <c r="P47" s="217"/>
      <c r="Q47" s="219"/>
      <c r="R47" s="220"/>
      <c r="S47" s="216"/>
      <c r="T47" s="217"/>
      <c r="U47" s="221"/>
      <c r="V47" s="222"/>
      <c r="W47" s="216"/>
      <c r="X47" s="212"/>
      <c r="Y47" s="223"/>
      <c r="Z47" s="216"/>
      <c r="AA47" s="217"/>
      <c r="AB47" s="202"/>
      <c r="AC47" s="218"/>
      <c r="AD47" s="217"/>
      <c r="AE47" s="219"/>
      <c r="AF47" s="220"/>
      <c r="AG47" s="216"/>
      <c r="AH47" s="217"/>
      <c r="AI47" s="221"/>
      <c r="AJ47" s="222"/>
      <c r="AK47" s="216"/>
      <c r="AL47" s="212"/>
      <c r="AM47" s="224"/>
      <c r="AN47" s="216"/>
      <c r="AO47" s="212"/>
      <c r="AP47" s="223"/>
      <c r="AQ47" s="216"/>
      <c r="AR47" s="204"/>
      <c r="AS47" s="202"/>
      <c r="AT47" s="205"/>
      <c r="AU47" s="217"/>
      <c r="AV47" s="219"/>
      <c r="AW47" s="220"/>
      <c r="AX47" s="220"/>
      <c r="AY47" s="216"/>
      <c r="AZ47" s="217"/>
      <c r="BA47" s="221"/>
      <c r="BB47" s="222"/>
      <c r="BC47" s="216"/>
      <c r="BD47" s="212"/>
      <c r="BE47" s="224"/>
      <c r="BF47" s="216"/>
      <c r="BG47" s="212"/>
      <c r="BH47" s="223"/>
      <c r="BI47" s="216"/>
      <c r="BJ47" s="217"/>
      <c r="BK47" s="202"/>
      <c r="BL47" s="218"/>
      <c r="BM47" s="217"/>
      <c r="BN47" s="219"/>
      <c r="BO47" s="220"/>
      <c r="BP47" s="216"/>
      <c r="BQ47" s="217"/>
      <c r="BR47" s="221"/>
      <c r="BS47" s="222"/>
      <c r="BT47" s="216"/>
      <c r="BU47" s="212"/>
      <c r="BV47" s="224"/>
      <c r="BW47" s="216"/>
      <c r="BX47" s="212"/>
      <c r="BY47" s="223"/>
      <c r="BZ47" s="216"/>
      <c r="CA47" s="217"/>
      <c r="CB47" s="202"/>
      <c r="CC47" s="218"/>
      <c r="CD47" s="217"/>
      <c r="CE47" s="219"/>
      <c r="CF47" s="220"/>
      <c r="CG47" s="216"/>
      <c r="CH47" s="217"/>
      <c r="CI47" s="221"/>
      <c r="CJ47" s="222"/>
      <c r="CK47" s="216"/>
      <c r="CL47" s="212"/>
      <c r="CM47" s="224"/>
      <c r="CN47" s="216"/>
      <c r="CO47" s="212"/>
      <c r="CP47" s="223"/>
      <c r="CQ47" s="216"/>
      <c r="CR47" s="217"/>
      <c r="CS47" s="202"/>
      <c r="CT47" s="218"/>
      <c r="CU47" s="217"/>
      <c r="CV47" s="219"/>
      <c r="CW47" s="220"/>
      <c r="CX47" s="216"/>
      <c r="CY47" s="217"/>
      <c r="CZ47" s="221"/>
      <c r="DA47" s="222"/>
      <c r="DB47" s="216"/>
      <c r="DC47" s="212"/>
      <c r="DD47" s="224"/>
      <c r="DE47" s="216"/>
      <c r="DF47" s="212"/>
      <c r="DG47" s="223"/>
      <c r="DH47" s="216"/>
      <c r="DI47" s="217"/>
      <c r="DJ47" s="202"/>
      <c r="DK47" s="218"/>
      <c r="DL47" s="217"/>
      <c r="DM47" s="219"/>
      <c r="DN47" s="220"/>
      <c r="DO47" s="216"/>
      <c r="DP47" s="217"/>
      <c r="DQ47" s="221"/>
      <c r="DR47" s="222"/>
      <c r="DS47" s="216"/>
      <c r="DT47" s="212"/>
      <c r="DU47" s="224"/>
      <c r="DV47" s="216"/>
      <c r="DW47" s="212"/>
      <c r="DX47" s="223"/>
      <c r="DY47" s="216"/>
    </row>
    <row r="48" spans="1:129" ht="15.75" hidden="1" thickBot="1">
      <c r="A48" s="197">
        <f>[9]Daily!A80</f>
        <v>43143</v>
      </c>
      <c r="B48" s="198">
        <f>[9]Daily!B80</f>
        <v>2</v>
      </c>
      <c r="C48" s="199"/>
      <c r="D48" s="213"/>
      <c r="E48" s="201"/>
      <c r="F48" s="202"/>
      <c r="G48" s="215"/>
      <c r="H48" s="202"/>
      <c r="I48" s="202"/>
      <c r="J48" s="202"/>
      <c r="K48" s="202"/>
      <c r="L48" s="203"/>
      <c r="M48" s="217"/>
      <c r="N48" s="202"/>
      <c r="O48" s="218"/>
      <c r="P48" s="217"/>
      <c r="Q48" s="219"/>
      <c r="R48" s="220"/>
      <c r="S48" s="216"/>
      <c r="T48" s="217"/>
      <c r="U48" s="221"/>
      <c r="V48" s="222"/>
      <c r="W48" s="216"/>
      <c r="X48" s="212"/>
      <c r="Y48" s="223"/>
      <c r="Z48" s="216"/>
      <c r="AA48" s="217"/>
      <c r="AB48" s="202"/>
      <c r="AC48" s="218"/>
      <c r="AD48" s="217"/>
      <c r="AE48" s="219"/>
      <c r="AF48" s="220"/>
      <c r="AG48" s="216"/>
      <c r="AH48" s="217"/>
      <c r="AI48" s="221"/>
      <c r="AJ48" s="222"/>
      <c r="AK48" s="216"/>
      <c r="AL48" s="212"/>
      <c r="AM48" s="224"/>
      <c r="AN48" s="216"/>
      <c r="AO48" s="212"/>
      <c r="AP48" s="223"/>
      <c r="AQ48" s="216"/>
      <c r="AR48" s="204"/>
      <c r="AS48" s="202"/>
      <c r="AT48" s="205"/>
      <c r="AU48" s="217"/>
      <c r="AV48" s="219"/>
      <c r="AW48" s="220"/>
      <c r="AX48" s="220"/>
      <c r="AY48" s="216"/>
      <c r="AZ48" s="217"/>
      <c r="BA48" s="221"/>
      <c r="BB48" s="222"/>
      <c r="BC48" s="216"/>
      <c r="BD48" s="212"/>
      <c r="BE48" s="224"/>
      <c r="BF48" s="216"/>
      <c r="BG48" s="212"/>
      <c r="BH48" s="223"/>
      <c r="BI48" s="216"/>
      <c r="BJ48" s="217"/>
      <c r="BK48" s="202"/>
      <c r="BL48" s="218"/>
      <c r="BM48" s="217"/>
      <c r="BN48" s="219"/>
      <c r="BO48" s="220"/>
      <c r="BP48" s="216"/>
      <c r="BQ48" s="217"/>
      <c r="BR48" s="221"/>
      <c r="BS48" s="222"/>
      <c r="BT48" s="216"/>
      <c r="BU48" s="212"/>
      <c r="BV48" s="224"/>
      <c r="BW48" s="216"/>
      <c r="BX48" s="212"/>
      <c r="BY48" s="223"/>
      <c r="BZ48" s="216"/>
      <c r="CA48" s="217"/>
      <c r="CB48" s="202"/>
      <c r="CC48" s="218"/>
      <c r="CD48" s="217"/>
      <c r="CE48" s="219"/>
      <c r="CF48" s="220"/>
      <c r="CG48" s="216"/>
      <c r="CH48" s="217"/>
      <c r="CI48" s="221"/>
      <c r="CJ48" s="222"/>
      <c r="CK48" s="216"/>
      <c r="CL48" s="212"/>
      <c r="CM48" s="224"/>
      <c r="CN48" s="216"/>
      <c r="CO48" s="212"/>
      <c r="CP48" s="223"/>
      <c r="CQ48" s="216"/>
      <c r="CR48" s="217"/>
      <c r="CS48" s="202"/>
      <c r="CT48" s="218"/>
      <c r="CU48" s="217"/>
      <c r="CV48" s="219"/>
      <c r="CW48" s="220"/>
      <c r="CX48" s="216"/>
      <c r="CY48" s="217"/>
      <c r="CZ48" s="221"/>
      <c r="DA48" s="222"/>
      <c r="DB48" s="216"/>
      <c r="DC48" s="212"/>
      <c r="DD48" s="224"/>
      <c r="DE48" s="216"/>
      <c r="DF48" s="212"/>
      <c r="DG48" s="223"/>
      <c r="DH48" s="216"/>
      <c r="DI48" s="217"/>
      <c r="DJ48" s="202"/>
      <c r="DK48" s="218"/>
      <c r="DL48" s="217"/>
      <c r="DM48" s="219"/>
      <c r="DN48" s="220"/>
      <c r="DO48" s="216"/>
      <c r="DP48" s="217"/>
      <c r="DQ48" s="221"/>
      <c r="DR48" s="222"/>
      <c r="DS48" s="216"/>
      <c r="DT48" s="212"/>
      <c r="DU48" s="224"/>
      <c r="DV48" s="216"/>
      <c r="DW48" s="212"/>
      <c r="DX48" s="223"/>
      <c r="DY48" s="216"/>
    </row>
    <row r="49" spans="1:129" ht="15.75" hidden="1" thickBot="1">
      <c r="A49" s="197">
        <f>[9]Daily!A81</f>
        <v>43144</v>
      </c>
      <c r="B49" s="198">
        <f>[9]Daily!B81</f>
        <v>3</v>
      </c>
      <c r="C49" s="199"/>
      <c r="D49" s="213"/>
      <c r="E49" s="201"/>
      <c r="F49" s="202"/>
      <c r="G49" s="215"/>
      <c r="H49" s="202"/>
      <c r="I49" s="202"/>
      <c r="J49" s="202"/>
      <c r="K49" s="202"/>
      <c r="L49" s="203"/>
      <c r="M49" s="217"/>
      <c r="N49" s="202"/>
      <c r="O49" s="218"/>
      <c r="P49" s="217"/>
      <c r="Q49" s="219"/>
      <c r="R49" s="220"/>
      <c r="S49" s="216"/>
      <c r="T49" s="217"/>
      <c r="U49" s="221"/>
      <c r="V49" s="222"/>
      <c r="W49" s="216"/>
      <c r="X49" s="212"/>
      <c r="Y49" s="223"/>
      <c r="Z49" s="216"/>
      <c r="AA49" s="217"/>
      <c r="AB49" s="202"/>
      <c r="AC49" s="218"/>
      <c r="AD49" s="217"/>
      <c r="AE49" s="219"/>
      <c r="AF49" s="220"/>
      <c r="AG49" s="216"/>
      <c r="AH49" s="217"/>
      <c r="AI49" s="221"/>
      <c r="AJ49" s="222"/>
      <c r="AK49" s="216"/>
      <c r="AL49" s="212"/>
      <c r="AM49" s="224"/>
      <c r="AN49" s="216"/>
      <c r="AO49" s="212"/>
      <c r="AP49" s="223"/>
      <c r="AQ49" s="216"/>
      <c r="AR49" s="204"/>
      <c r="AS49" s="202"/>
      <c r="AT49" s="205"/>
      <c r="AU49" s="217"/>
      <c r="AV49" s="219"/>
      <c r="AW49" s="220"/>
      <c r="AX49" s="220"/>
      <c r="AY49" s="216"/>
      <c r="AZ49" s="217"/>
      <c r="BA49" s="221"/>
      <c r="BB49" s="222"/>
      <c r="BC49" s="216"/>
      <c r="BD49" s="212"/>
      <c r="BE49" s="224"/>
      <c r="BF49" s="216"/>
      <c r="BG49" s="212"/>
      <c r="BH49" s="223"/>
      <c r="BI49" s="216"/>
      <c r="BJ49" s="217"/>
      <c r="BK49" s="202"/>
      <c r="BL49" s="218"/>
      <c r="BM49" s="217"/>
      <c r="BN49" s="219"/>
      <c r="BO49" s="220"/>
      <c r="BP49" s="216"/>
      <c r="BQ49" s="217"/>
      <c r="BR49" s="221"/>
      <c r="BS49" s="222"/>
      <c r="BT49" s="216"/>
      <c r="BU49" s="212"/>
      <c r="BV49" s="224"/>
      <c r="BW49" s="216"/>
      <c r="BX49" s="212"/>
      <c r="BY49" s="223"/>
      <c r="BZ49" s="216"/>
      <c r="CA49" s="217"/>
      <c r="CB49" s="202"/>
      <c r="CC49" s="218"/>
      <c r="CD49" s="217"/>
      <c r="CE49" s="219"/>
      <c r="CF49" s="220"/>
      <c r="CG49" s="216"/>
      <c r="CH49" s="217"/>
      <c r="CI49" s="221"/>
      <c r="CJ49" s="222"/>
      <c r="CK49" s="216"/>
      <c r="CL49" s="212"/>
      <c r="CM49" s="224"/>
      <c r="CN49" s="216"/>
      <c r="CO49" s="212"/>
      <c r="CP49" s="223"/>
      <c r="CQ49" s="216"/>
      <c r="CR49" s="217"/>
      <c r="CS49" s="202"/>
      <c r="CT49" s="218"/>
      <c r="CU49" s="217"/>
      <c r="CV49" s="219"/>
      <c r="CW49" s="220"/>
      <c r="CX49" s="216"/>
      <c r="CY49" s="217"/>
      <c r="CZ49" s="221"/>
      <c r="DA49" s="222"/>
      <c r="DB49" s="216"/>
      <c r="DC49" s="212"/>
      <c r="DD49" s="224"/>
      <c r="DE49" s="216"/>
      <c r="DF49" s="212"/>
      <c r="DG49" s="223"/>
      <c r="DH49" s="216"/>
      <c r="DI49" s="217"/>
      <c r="DJ49" s="202"/>
      <c r="DK49" s="218"/>
      <c r="DL49" s="217"/>
      <c r="DM49" s="219"/>
      <c r="DN49" s="220"/>
      <c r="DO49" s="216"/>
      <c r="DP49" s="217"/>
      <c r="DQ49" s="221"/>
      <c r="DR49" s="222"/>
      <c r="DS49" s="216"/>
      <c r="DT49" s="212"/>
      <c r="DU49" s="224"/>
      <c r="DV49" s="216"/>
      <c r="DW49" s="212"/>
      <c r="DX49" s="223"/>
      <c r="DY49" s="216"/>
    </row>
    <row r="50" spans="1:129" ht="15.75" hidden="1" thickBot="1">
      <c r="A50" s="197">
        <f>[9]Daily!A82</f>
        <v>43145</v>
      </c>
      <c r="B50" s="198">
        <f>[9]Daily!B82</f>
        <v>4</v>
      </c>
      <c r="C50" s="199"/>
      <c r="D50" s="213"/>
      <c r="E50" s="201"/>
      <c r="F50" s="202"/>
      <c r="G50" s="215"/>
      <c r="H50" s="202"/>
      <c r="I50" s="202"/>
      <c r="J50" s="202"/>
      <c r="K50" s="202"/>
      <c r="L50" s="203"/>
      <c r="M50" s="217"/>
      <c r="N50" s="202"/>
      <c r="O50" s="218"/>
      <c r="P50" s="217"/>
      <c r="Q50" s="219"/>
      <c r="R50" s="220"/>
      <c r="S50" s="216"/>
      <c r="T50" s="217"/>
      <c r="U50" s="221"/>
      <c r="V50" s="222"/>
      <c r="W50" s="216"/>
      <c r="X50" s="212"/>
      <c r="Y50" s="223"/>
      <c r="Z50" s="216"/>
      <c r="AA50" s="217"/>
      <c r="AB50" s="202"/>
      <c r="AC50" s="218"/>
      <c r="AD50" s="217"/>
      <c r="AE50" s="219"/>
      <c r="AF50" s="220"/>
      <c r="AG50" s="216"/>
      <c r="AH50" s="217"/>
      <c r="AI50" s="221"/>
      <c r="AJ50" s="222"/>
      <c r="AK50" s="216"/>
      <c r="AL50" s="212"/>
      <c r="AM50" s="224"/>
      <c r="AN50" s="216"/>
      <c r="AO50" s="212"/>
      <c r="AP50" s="223"/>
      <c r="AQ50" s="216"/>
      <c r="AR50" s="204"/>
      <c r="AS50" s="202"/>
      <c r="AT50" s="205"/>
      <c r="AU50" s="217"/>
      <c r="AV50" s="219"/>
      <c r="AW50" s="220"/>
      <c r="AX50" s="220"/>
      <c r="AY50" s="216"/>
      <c r="AZ50" s="217"/>
      <c r="BA50" s="221"/>
      <c r="BB50" s="222"/>
      <c r="BC50" s="216"/>
      <c r="BD50" s="212"/>
      <c r="BE50" s="224"/>
      <c r="BF50" s="216"/>
      <c r="BG50" s="217"/>
      <c r="BH50" s="223"/>
      <c r="BI50" s="216"/>
      <c r="BJ50" s="217"/>
      <c r="BK50" s="202"/>
      <c r="BL50" s="218"/>
      <c r="BM50" s="217"/>
      <c r="BN50" s="219"/>
      <c r="BO50" s="220"/>
      <c r="BP50" s="216"/>
      <c r="BQ50" s="217"/>
      <c r="BR50" s="221"/>
      <c r="BS50" s="222"/>
      <c r="BT50" s="216"/>
      <c r="BU50" s="212"/>
      <c r="BV50" s="224"/>
      <c r="BW50" s="216"/>
      <c r="BX50" s="212"/>
      <c r="BY50" s="223"/>
      <c r="BZ50" s="216"/>
      <c r="CA50" s="217"/>
      <c r="CB50" s="202"/>
      <c r="CC50" s="218"/>
      <c r="CD50" s="217"/>
      <c r="CE50" s="219"/>
      <c r="CF50" s="220"/>
      <c r="CG50" s="216"/>
      <c r="CH50" s="217"/>
      <c r="CI50" s="221"/>
      <c r="CJ50" s="222"/>
      <c r="CK50" s="216"/>
      <c r="CL50" s="212"/>
      <c r="CM50" s="224"/>
      <c r="CN50" s="216"/>
      <c r="CO50" s="212"/>
      <c r="CP50" s="223"/>
      <c r="CQ50" s="216"/>
      <c r="CR50" s="217"/>
      <c r="CS50" s="202"/>
      <c r="CT50" s="218"/>
      <c r="CU50" s="217"/>
      <c r="CV50" s="219"/>
      <c r="CW50" s="220"/>
      <c r="CX50" s="216"/>
      <c r="CY50" s="217"/>
      <c r="CZ50" s="221"/>
      <c r="DA50" s="222"/>
      <c r="DB50" s="216"/>
      <c r="DC50" s="212"/>
      <c r="DD50" s="224"/>
      <c r="DE50" s="216"/>
      <c r="DF50" s="212"/>
      <c r="DG50" s="223"/>
      <c r="DH50" s="216"/>
      <c r="DI50" s="217"/>
      <c r="DJ50" s="202"/>
      <c r="DK50" s="218"/>
      <c r="DL50" s="217"/>
      <c r="DM50" s="219"/>
      <c r="DN50" s="220"/>
      <c r="DO50" s="216"/>
      <c r="DP50" s="217"/>
      <c r="DQ50" s="221"/>
      <c r="DR50" s="222"/>
      <c r="DS50" s="216"/>
      <c r="DT50" s="212"/>
      <c r="DU50" s="224"/>
      <c r="DV50" s="216"/>
      <c r="DW50" s="212"/>
      <c r="DX50" s="223"/>
      <c r="DY50" s="216"/>
    </row>
    <row r="51" spans="1:129" ht="15.75" hidden="1" thickBot="1">
      <c r="A51" s="197">
        <f>[9]Daily!A83</f>
        <v>43146</v>
      </c>
      <c r="B51" s="198">
        <f>[9]Daily!B83</f>
        <v>5</v>
      </c>
      <c r="C51" s="199"/>
      <c r="D51" s="213"/>
      <c r="E51" s="201"/>
      <c r="F51" s="202"/>
      <c r="G51" s="215"/>
      <c r="H51" s="202"/>
      <c r="I51" s="202"/>
      <c r="J51" s="202"/>
      <c r="K51" s="202"/>
      <c r="L51" s="203"/>
      <c r="M51" s="217"/>
      <c r="N51" s="202"/>
      <c r="O51" s="218"/>
      <c r="P51" s="217"/>
      <c r="Q51" s="219"/>
      <c r="R51" s="220"/>
      <c r="S51" s="216"/>
      <c r="T51" s="217"/>
      <c r="U51" s="221"/>
      <c r="V51" s="222"/>
      <c r="W51" s="216"/>
      <c r="X51" s="212"/>
      <c r="Y51" s="223"/>
      <c r="Z51" s="216"/>
      <c r="AA51" s="217"/>
      <c r="AB51" s="202"/>
      <c r="AC51" s="218"/>
      <c r="AD51" s="217"/>
      <c r="AE51" s="219"/>
      <c r="AF51" s="220"/>
      <c r="AG51" s="216"/>
      <c r="AH51" s="217"/>
      <c r="AI51" s="221"/>
      <c r="AJ51" s="222"/>
      <c r="AK51" s="216"/>
      <c r="AL51" s="212"/>
      <c r="AM51" s="224"/>
      <c r="AN51" s="216"/>
      <c r="AO51" s="212"/>
      <c r="AP51" s="223"/>
      <c r="AQ51" s="216"/>
      <c r="AR51" s="204"/>
      <c r="AS51" s="202"/>
      <c r="AT51" s="205"/>
      <c r="AU51" s="217"/>
      <c r="AV51" s="219"/>
      <c r="AW51" s="220"/>
      <c r="AX51" s="220"/>
      <c r="AY51" s="216"/>
      <c r="AZ51" s="217"/>
      <c r="BA51" s="221"/>
      <c r="BB51" s="222"/>
      <c r="BC51" s="216"/>
      <c r="BD51" s="212"/>
      <c r="BE51" s="224"/>
      <c r="BF51" s="216"/>
      <c r="BG51" s="217"/>
      <c r="BH51" s="223"/>
      <c r="BI51" s="216"/>
      <c r="BJ51" s="217"/>
      <c r="BK51" s="202"/>
      <c r="BL51" s="218"/>
      <c r="BM51" s="217"/>
      <c r="BN51" s="219"/>
      <c r="BO51" s="220"/>
      <c r="BP51" s="216"/>
      <c r="BQ51" s="217"/>
      <c r="BR51" s="221"/>
      <c r="BS51" s="222"/>
      <c r="BT51" s="216"/>
      <c r="BU51" s="212"/>
      <c r="BV51" s="224"/>
      <c r="BW51" s="216"/>
      <c r="BX51" s="212"/>
      <c r="BY51" s="223"/>
      <c r="BZ51" s="216"/>
      <c r="CA51" s="217"/>
      <c r="CB51" s="202"/>
      <c r="CC51" s="218"/>
      <c r="CD51" s="217"/>
      <c r="CE51" s="219"/>
      <c r="CF51" s="220"/>
      <c r="CG51" s="216"/>
      <c r="CH51" s="217"/>
      <c r="CI51" s="221"/>
      <c r="CJ51" s="222"/>
      <c r="CK51" s="216"/>
      <c r="CL51" s="212"/>
      <c r="CM51" s="224"/>
      <c r="CN51" s="216"/>
      <c r="CO51" s="212"/>
      <c r="CP51" s="223"/>
      <c r="CQ51" s="216"/>
      <c r="CR51" s="217"/>
      <c r="CS51" s="202"/>
      <c r="CT51" s="218"/>
      <c r="CU51" s="217"/>
      <c r="CV51" s="219"/>
      <c r="CW51" s="220"/>
      <c r="CX51" s="216"/>
      <c r="CY51" s="217"/>
      <c r="CZ51" s="221"/>
      <c r="DA51" s="222"/>
      <c r="DB51" s="216"/>
      <c r="DC51" s="212"/>
      <c r="DD51" s="224"/>
      <c r="DE51" s="216"/>
      <c r="DF51" s="212"/>
      <c r="DG51" s="223"/>
      <c r="DH51" s="216"/>
      <c r="DI51" s="217"/>
      <c r="DJ51" s="202"/>
      <c r="DK51" s="218"/>
      <c r="DL51" s="217"/>
      <c r="DM51" s="219"/>
      <c r="DN51" s="220"/>
      <c r="DO51" s="216"/>
      <c r="DP51" s="217"/>
      <c r="DQ51" s="221"/>
      <c r="DR51" s="222"/>
      <c r="DS51" s="216"/>
      <c r="DT51" s="212"/>
      <c r="DU51" s="224"/>
      <c r="DV51" s="216"/>
      <c r="DW51" s="212"/>
      <c r="DX51" s="223"/>
      <c r="DY51" s="216"/>
    </row>
    <row r="52" spans="1:129" ht="15.75" hidden="1" thickBot="1">
      <c r="A52" s="197">
        <f>[9]Daily!A84</f>
        <v>43147</v>
      </c>
      <c r="B52" s="198">
        <f>[9]Daily!B84</f>
        <v>6</v>
      </c>
      <c r="C52" s="199"/>
      <c r="D52" s="213"/>
      <c r="E52" s="201"/>
      <c r="F52" s="202"/>
      <c r="G52" s="215"/>
      <c r="H52" s="202"/>
      <c r="I52" s="202"/>
      <c r="J52" s="202"/>
      <c r="K52" s="202"/>
      <c r="L52" s="203"/>
      <c r="M52" s="217"/>
      <c r="N52" s="202"/>
      <c r="O52" s="218"/>
      <c r="P52" s="217"/>
      <c r="Q52" s="219"/>
      <c r="R52" s="220"/>
      <c r="S52" s="216"/>
      <c r="T52" s="217"/>
      <c r="U52" s="221"/>
      <c r="V52" s="222"/>
      <c r="W52" s="216"/>
      <c r="X52" s="212"/>
      <c r="Y52" s="223"/>
      <c r="Z52" s="216"/>
      <c r="AA52" s="217"/>
      <c r="AB52" s="202"/>
      <c r="AC52" s="218"/>
      <c r="AD52" s="217"/>
      <c r="AE52" s="219"/>
      <c r="AF52" s="220"/>
      <c r="AG52" s="216"/>
      <c r="AH52" s="217"/>
      <c r="AI52" s="221"/>
      <c r="AJ52" s="222"/>
      <c r="AK52" s="216"/>
      <c r="AL52" s="212"/>
      <c r="AM52" s="224"/>
      <c r="AN52" s="216"/>
      <c r="AO52" s="212"/>
      <c r="AP52" s="223"/>
      <c r="AQ52" s="216"/>
      <c r="AR52" s="204"/>
      <c r="AS52" s="202"/>
      <c r="AT52" s="205"/>
      <c r="AU52" s="217"/>
      <c r="AV52" s="219"/>
      <c r="AW52" s="220"/>
      <c r="AX52" s="220"/>
      <c r="AY52" s="216"/>
      <c r="AZ52" s="217"/>
      <c r="BA52" s="221"/>
      <c r="BB52" s="222"/>
      <c r="BC52" s="216"/>
      <c r="BD52" s="212"/>
      <c r="BE52" s="224"/>
      <c r="BF52" s="216"/>
      <c r="BG52" s="217"/>
      <c r="BH52" s="223"/>
      <c r="BI52" s="216"/>
      <c r="BJ52" s="217"/>
      <c r="BK52" s="202"/>
      <c r="BL52" s="218"/>
      <c r="BM52" s="217"/>
      <c r="BN52" s="219"/>
      <c r="BO52" s="220"/>
      <c r="BP52" s="216"/>
      <c r="BQ52" s="217"/>
      <c r="BR52" s="221"/>
      <c r="BS52" s="222"/>
      <c r="BT52" s="216"/>
      <c r="BU52" s="212"/>
      <c r="BV52" s="224"/>
      <c r="BW52" s="216"/>
      <c r="BX52" s="212"/>
      <c r="BY52" s="223"/>
      <c r="BZ52" s="216"/>
      <c r="CA52" s="217"/>
      <c r="CB52" s="202"/>
      <c r="CC52" s="218"/>
      <c r="CD52" s="217"/>
      <c r="CE52" s="219"/>
      <c r="CF52" s="220"/>
      <c r="CG52" s="216"/>
      <c r="CH52" s="217"/>
      <c r="CI52" s="221"/>
      <c r="CJ52" s="222"/>
      <c r="CK52" s="216"/>
      <c r="CL52" s="212"/>
      <c r="CM52" s="224"/>
      <c r="CN52" s="216"/>
      <c r="CO52" s="212"/>
      <c r="CP52" s="223"/>
      <c r="CQ52" s="216"/>
      <c r="CR52" s="217"/>
      <c r="CS52" s="202"/>
      <c r="CT52" s="218"/>
      <c r="CU52" s="217"/>
      <c r="CV52" s="219"/>
      <c r="CW52" s="220"/>
      <c r="CX52" s="216"/>
      <c r="CY52" s="217"/>
      <c r="CZ52" s="221"/>
      <c r="DA52" s="222"/>
      <c r="DB52" s="216"/>
      <c r="DC52" s="212"/>
      <c r="DD52" s="224"/>
      <c r="DE52" s="216"/>
      <c r="DF52" s="212"/>
      <c r="DG52" s="223"/>
      <c r="DH52" s="216"/>
      <c r="DI52" s="217"/>
      <c r="DJ52" s="202"/>
      <c r="DK52" s="218"/>
      <c r="DL52" s="217"/>
      <c r="DM52" s="219"/>
      <c r="DN52" s="220"/>
      <c r="DO52" s="216"/>
      <c r="DP52" s="217"/>
      <c r="DQ52" s="221"/>
      <c r="DR52" s="222"/>
      <c r="DS52" s="216"/>
      <c r="DT52" s="212"/>
      <c r="DU52" s="224"/>
      <c r="DV52" s="216"/>
      <c r="DW52" s="212"/>
      <c r="DX52" s="223"/>
      <c r="DY52" s="216"/>
    </row>
    <row r="53" spans="1:129" ht="15.75" hidden="1" thickBot="1">
      <c r="A53" s="197">
        <f>[9]Daily!A85</f>
        <v>43148</v>
      </c>
      <c r="B53" s="198">
        <f>[9]Daily!B85</f>
        <v>7</v>
      </c>
      <c r="C53" s="199"/>
      <c r="D53" s="213"/>
      <c r="E53" s="201"/>
      <c r="F53" s="202"/>
      <c r="G53" s="215"/>
      <c r="H53" s="202"/>
      <c r="I53" s="202"/>
      <c r="J53" s="202"/>
      <c r="K53" s="202"/>
      <c r="L53" s="203"/>
      <c r="M53" s="217"/>
      <c r="N53" s="202"/>
      <c r="O53" s="218"/>
      <c r="P53" s="217"/>
      <c r="Q53" s="219"/>
      <c r="R53" s="220"/>
      <c r="S53" s="216"/>
      <c r="T53" s="217"/>
      <c r="U53" s="221"/>
      <c r="V53" s="222"/>
      <c r="W53" s="216"/>
      <c r="X53" s="212"/>
      <c r="Y53" s="223"/>
      <c r="Z53" s="216"/>
      <c r="AA53" s="217"/>
      <c r="AB53" s="202"/>
      <c r="AC53" s="218"/>
      <c r="AD53" s="217"/>
      <c r="AE53" s="219"/>
      <c r="AF53" s="220"/>
      <c r="AG53" s="216"/>
      <c r="AH53" s="217"/>
      <c r="AI53" s="221"/>
      <c r="AJ53" s="222"/>
      <c r="AK53" s="216"/>
      <c r="AL53" s="212"/>
      <c r="AM53" s="224"/>
      <c r="AN53" s="216"/>
      <c r="AO53" s="212"/>
      <c r="AP53" s="223"/>
      <c r="AQ53" s="216"/>
      <c r="AR53" s="204"/>
      <c r="AS53" s="202"/>
      <c r="AT53" s="205"/>
      <c r="AU53" s="217"/>
      <c r="AV53" s="219"/>
      <c r="AW53" s="220"/>
      <c r="AX53" s="220"/>
      <c r="AY53" s="216"/>
      <c r="AZ53" s="217"/>
      <c r="BA53" s="221"/>
      <c r="BB53" s="222"/>
      <c r="BC53" s="216"/>
      <c r="BD53" s="212"/>
      <c r="BE53" s="224"/>
      <c r="BF53" s="216"/>
      <c r="BG53" s="217"/>
      <c r="BH53" s="223"/>
      <c r="BI53" s="216"/>
      <c r="BJ53" s="217"/>
      <c r="BK53" s="202"/>
      <c r="BL53" s="218"/>
      <c r="BM53" s="217"/>
      <c r="BN53" s="219"/>
      <c r="BO53" s="220"/>
      <c r="BP53" s="216"/>
      <c r="BQ53" s="217"/>
      <c r="BR53" s="221"/>
      <c r="BS53" s="222"/>
      <c r="BT53" s="216"/>
      <c r="BU53" s="212"/>
      <c r="BV53" s="224"/>
      <c r="BW53" s="216"/>
      <c r="BX53" s="212"/>
      <c r="BY53" s="223"/>
      <c r="BZ53" s="216"/>
      <c r="CA53" s="217"/>
      <c r="CB53" s="202"/>
      <c r="CC53" s="218"/>
      <c r="CD53" s="217"/>
      <c r="CE53" s="219"/>
      <c r="CF53" s="220"/>
      <c r="CG53" s="216"/>
      <c r="CH53" s="217"/>
      <c r="CI53" s="221"/>
      <c r="CJ53" s="222"/>
      <c r="CK53" s="216"/>
      <c r="CL53" s="212"/>
      <c r="CM53" s="224"/>
      <c r="CN53" s="216"/>
      <c r="CO53" s="212"/>
      <c r="CP53" s="223"/>
      <c r="CQ53" s="216"/>
      <c r="CR53" s="217"/>
      <c r="CS53" s="202"/>
      <c r="CT53" s="218"/>
      <c r="CU53" s="217"/>
      <c r="CV53" s="219"/>
      <c r="CW53" s="220"/>
      <c r="CX53" s="216"/>
      <c r="CY53" s="217"/>
      <c r="CZ53" s="221"/>
      <c r="DA53" s="222"/>
      <c r="DB53" s="216"/>
      <c r="DC53" s="212"/>
      <c r="DD53" s="224"/>
      <c r="DE53" s="216"/>
      <c r="DF53" s="212"/>
      <c r="DG53" s="223"/>
      <c r="DH53" s="216"/>
      <c r="DI53" s="217"/>
      <c r="DJ53" s="202"/>
      <c r="DK53" s="218"/>
      <c r="DL53" s="217"/>
      <c r="DM53" s="219"/>
      <c r="DN53" s="220"/>
      <c r="DO53" s="216"/>
      <c r="DP53" s="217"/>
      <c r="DQ53" s="221"/>
      <c r="DR53" s="222"/>
      <c r="DS53" s="216"/>
      <c r="DT53" s="212"/>
      <c r="DU53" s="224"/>
      <c r="DV53" s="216"/>
      <c r="DW53" s="212"/>
      <c r="DX53" s="223"/>
      <c r="DY53" s="216"/>
    </row>
    <row r="54" spans="1:129" ht="15.75" hidden="1" thickBot="1">
      <c r="A54" s="197">
        <f>[9]Daily!A86</f>
        <v>43149</v>
      </c>
      <c r="B54" s="198">
        <f>[9]Daily!B86</f>
        <v>1</v>
      </c>
      <c r="C54" s="199"/>
      <c r="D54" s="213"/>
      <c r="E54" s="201"/>
      <c r="F54" s="202"/>
      <c r="G54" s="215"/>
      <c r="H54" s="202"/>
      <c r="I54" s="202"/>
      <c r="J54" s="202"/>
      <c r="K54" s="202"/>
      <c r="L54" s="203"/>
      <c r="M54" s="217"/>
      <c r="N54" s="202"/>
      <c r="O54" s="218"/>
      <c r="P54" s="217"/>
      <c r="Q54" s="219"/>
      <c r="R54" s="220"/>
      <c r="S54" s="216"/>
      <c r="T54" s="217"/>
      <c r="U54" s="221"/>
      <c r="V54" s="222"/>
      <c r="W54" s="216"/>
      <c r="X54" s="212"/>
      <c r="Y54" s="223"/>
      <c r="Z54" s="216"/>
      <c r="AA54" s="217"/>
      <c r="AB54" s="202"/>
      <c r="AC54" s="218"/>
      <c r="AD54" s="217"/>
      <c r="AE54" s="219"/>
      <c r="AF54" s="220"/>
      <c r="AG54" s="216"/>
      <c r="AH54" s="217"/>
      <c r="AI54" s="221"/>
      <c r="AJ54" s="222"/>
      <c r="AK54" s="216"/>
      <c r="AL54" s="212"/>
      <c r="AM54" s="224"/>
      <c r="AN54" s="216"/>
      <c r="AO54" s="212"/>
      <c r="AP54" s="223"/>
      <c r="AQ54" s="216"/>
      <c r="AR54" s="204"/>
      <c r="AS54" s="202"/>
      <c r="AT54" s="205"/>
      <c r="AU54" s="217"/>
      <c r="AV54" s="219"/>
      <c r="AW54" s="220"/>
      <c r="AX54" s="220"/>
      <c r="AY54" s="216"/>
      <c r="AZ54" s="217"/>
      <c r="BA54" s="221"/>
      <c r="BB54" s="222"/>
      <c r="BC54" s="216"/>
      <c r="BD54" s="212"/>
      <c r="BE54" s="224"/>
      <c r="BF54" s="216"/>
      <c r="BG54" s="212"/>
      <c r="BH54" s="223"/>
      <c r="BI54" s="216"/>
      <c r="BJ54" s="217"/>
      <c r="BK54" s="202"/>
      <c r="BL54" s="218"/>
      <c r="BM54" s="217"/>
      <c r="BN54" s="219"/>
      <c r="BO54" s="220"/>
      <c r="BP54" s="216"/>
      <c r="BQ54" s="217"/>
      <c r="BR54" s="221"/>
      <c r="BS54" s="222"/>
      <c r="BT54" s="216"/>
      <c r="BU54" s="212"/>
      <c r="BV54" s="224"/>
      <c r="BW54" s="216"/>
      <c r="BX54" s="212"/>
      <c r="BY54" s="223"/>
      <c r="BZ54" s="216"/>
      <c r="CA54" s="217"/>
      <c r="CB54" s="202"/>
      <c r="CC54" s="218"/>
      <c r="CD54" s="217"/>
      <c r="CE54" s="219"/>
      <c r="CF54" s="220"/>
      <c r="CG54" s="216"/>
      <c r="CH54" s="217"/>
      <c r="CI54" s="221"/>
      <c r="CJ54" s="222"/>
      <c r="CK54" s="216"/>
      <c r="CL54" s="212"/>
      <c r="CM54" s="224"/>
      <c r="CN54" s="216"/>
      <c r="CO54" s="212"/>
      <c r="CP54" s="223"/>
      <c r="CQ54" s="216"/>
      <c r="CR54" s="217"/>
      <c r="CS54" s="202"/>
      <c r="CT54" s="218"/>
      <c r="CU54" s="217"/>
      <c r="CV54" s="219"/>
      <c r="CW54" s="220"/>
      <c r="CX54" s="216"/>
      <c r="CY54" s="217"/>
      <c r="CZ54" s="221"/>
      <c r="DA54" s="222"/>
      <c r="DB54" s="216"/>
      <c r="DC54" s="212"/>
      <c r="DD54" s="224"/>
      <c r="DE54" s="216"/>
      <c r="DF54" s="212"/>
      <c r="DG54" s="223"/>
      <c r="DH54" s="216"/>
      <c r="DI54" s="217"/>
      <c r="DJ54" s="202"/>
      <c r="DK54" s="218"/>
      <c r="DL54" s="217"/>
      <c r="DM54" s="219"/>
      <c r="DN54" s="220"/>
      <c r="DO54" s="216"/>
      <c r="DP54" s="217"/>
      <c r="DQ54" s="221"/>
      <c r="DR54" s="222"/>
      <c r="DS54" s="216"/>
      <c r="DT54" s="212"/>
      <c r="DU54" s="224"/>
      <c r="DV54" s="216"/>
      <c r="DW54" s="212"/>
      <c r="DX54" s="223"/>
      <c r="DY54" s="216"/>
    </row>
    <row r="55" spans="1:129" ht="15.75" hidden="1" thickBot="1">
      <c r="A55" s="197">
        <f>[9]Daily!A87</f>
        <v>43150</v>
      </c>
      <c r="B55" s="198">
        <f>[9]Daily!B87</f>
        <v>2</v>
      </c>
      <c r="C55" s="199"/>
      <c r="D55" s="213"/>
      <c r="E55" s="201"/>
      <c r="F55" s="202"/>
      <c r="G55" s="215"/>
      <c r="H55" s="202"/>
      <c r="I55" s="202"/>
      <c r="J55" s="202"/>
      <c r="K55" s="202"/>
      <c r="L55" s="203"/>
      <c r="M55" s="217"/>
      <c r="N55" s="202"/>
      <c r="O55" s="218"/>
      <c r="P55" s="217"/>
      <c r="Q55" s="219"/>
      <c r="R55" s="220"/>
      <c r="S55" s="216"/>
      <c r="T55" s="217"/>
      <c r="U55" s="221"/>
      <c r="V55" s="222"/>
      <c r="W55" s="216"/>
      <c r="X55" s="212"/>
      <c r="Y55" s="223"/>
      <c r="Z55" s="216"/>
      <c r="AA55" s="217"/>
      <c r="AB55" s="202"/>
      <c r="AC55" s="218"/>
      <c r="AD55" s="217"/>
      <c r="AE55" s="219"/>
      <c r="AF55" s="220"/>
      <c r="AG55" s="216"/>
      <c r="AH55" s="217"/>
      <c r="AI55" s="221"/>
      <c r="AJ55" s="222"/>
      <c r="AK55" s="216"/>
      <c r="AL55" s="212"/>
      <c r="AM55" s="224"/>
      <c r="AN55" s="216"/>
      <c r="AO55" s="212"/>
      <c r="AP55" s="223"/>
      <c r="AQ55" s="216"/>
      <c r="AR55" s="204"/>
      <c r="AS55" s="202"/>
      <c r="AT55" s="205"/>
      <c r="AU55" s="217"/>
      <c r="AV55" s="219"/>
      <c r="AW55" s="220"/>
      <c r="AX55" s="220"/>
      <c r="AY55" s="216"/>
      <c r="AZ55" s="217"/>
      <c r="BA55" s="221"/>
      <c r="BB55" s="222"/>
      <c r="BC55" s="216"/>
      <c r="BD55" s="212"/>
      <c r="BE55" s="224"/>
      <c r="BF55" s="216"/>
      <c r="BG55" s="212"/>
      <c r="BH55" s="223"/>
      <c r="BI55" s="216"/>
      <c r="BJ55" s="217"/>
      <c r="BK55" s="202"/>
      <c r="BL55" s="218"/>
      <c r="BM55" s="217"/>
      <c r="BN55" s="219"/>
      <c r="BO55" s="220"/>
      <c r="BP55" s="216"/>
      <c r="BQ55" s="217"/>
      <c r="BR55" s="221"/>
      <c r="BS55" s="222"/>
      <c r="BT55" s="216"/>
      <c r="BU55" s="212"/>
      <c r="BV55" s="224"/>
      <c r="BW55" s="216"/>
      <c r="BX55" s="212"/>
      <c r="BY55" s="223"/>
      <c r="BZ55" s="216"/>
      <c r="CA55" s="217"/>
      <c r="CB55" s="202"/>
      <c r="CC55" s="218"/>
      <c r="CD55" s="217"/>
      <c r="CE55" s="219"/>
      <c r="CF55" s="220"/>
      <c r="CG55" s="216"/>
      <c r="CH55" s="217"/>
      <c r="CI55" s="221"/>
      <c r="CJ55" s="222"/>
      <c r="CK55" s="216"/>
      <c r="CL55" s="212"/>
      <c r="CM55" s="224"/>
      <c r="CN55" s="216"/>
      <c r="CO55" s="212"/>
      <c r="CP55" s="223"/>
      <c r="CQ55" s="216"/>
      <c r="CR55" s="217"/>
      <c r="CS55" s="202"/>
      <c r="CT55" s="218"/>
      <c r="CU55" s="217"/>
      <c r="CV55" s="219"/>
      <c r="CW55" s="220"/>
      <c r="CX55" s="216"/>
      <c r="CY55" s="217"/>
      <c r="CZ55" s="221"/>
      <c r="DA55" s="222"/>
      <c r="DB55" s="216"/>
      <c r="DC55" s="212"/>
      <c r="DD55" s="224"/>
      <c r="DE55" s="216"/>
      <c r="DF55" s="212"/>
      <c r="DG55" s="223"/>
      <c r="DH55" s="216"/>
      <c r="DI55" s="217"/>
      <c r="DJ55" s="202"/>
      <c r="DK55" s="218"/>
      <c r="DL55" s="217"/>
      <c r="DM55" s="219"/>
      <c r="DN55" s="220"/>
      <c r="DO55" s="216"/>
      <c r="DP55" s="217"/>
      <c r="DQ55" s="221"/>
      <c r="DR55" s="222"/>
      <c r="DS55" s="216"/>
      <c r="DT55" s="212"/>
      <c r="DU55" s="224"/>
      <c r="DV55" s="216"/>
      <c r="DW55" s="212"/>
      <c r="DX55" s="223"/>
      <c r="DY55" s="216"/>
    </row>
    <row r="56" spans="1:129" ht="15.75" hidden="1" thickBot="1">
      <c r="A56" s="197">
        <f>[9]Daily!A88</f>
        <v>43151</v>
      </c>
      <c r="B56" s="198">
        <f>[9]Daily!B88</f>
        <v>3</v>
      </c>
      <c r="C56" s="199"/>
      <c r="D56" s="213"/>
      <c r="E56" s="201"/>
      <c r="F56" s="202"/>
      <c r="G56" s="215"/>
      <c r="H56" s="202"/>
      <c r="I56" s="202"/>
      <c r="J56" s="202"/>
      <c r="K56" s="202"/>
      <c r="L56" s="203"/>
      <c r="M56" s="217"/>
      <c r="N56" s="202"/>
      <c r="O56" s="218"/>
      <c r="P56" s="217"/>
      <c r="Q56" s="219"/>
      <c r="R56" s="220"/>
      <c r="S56" s="216"/>
      <c r="T56" s="217"/>
      <c r="U56" s="221"/>
      <c r="V56" s="222"/>
      <c r="W56" s="216"/>
      <c r="X56" s="212"/>
      <c r="Y56" s="223"/>
      <c r="Z56" s="216"/>
      <c r="AA56" s="217"/>
      <c r="AB56" s="202"/>
      <c r="AC56" s="218"/>
      <c r="AD56" s="217"/>
      <c r="AE56" s="219"/>
      <c r="AF56" s="220"/>
      <c r="AG56" s="216"/>
      <c r="AH56" s="217"/>
      <c r="AI56" s="240"/>
      <c r="AJ56" s="222"/>
      <c r="AK56" s="216"/>
      <c r="AL56" s="212"/>
      <c r="AM56" s="224"/>
      <c r="AN56" s="216"/>
      <c r="AO56" s="212"/>
      <c r="AP56" s="223"/>
      <c r="AQ56" s="216"/>
      <c r="AR56" s="204"/>
      <c r="AS56" s="202"/>
      <c r="AT56" s="205"/>
      <c r="AU56" s="217"/>
      <c r="AV56" s="219"/>
      <c r="AW56" s="220"/>
      <c r="AX56" s="220"/>
      <c r="AY56" s="216"/>
      <c r="AZ56" s="217"/>
      <c r="BA56" s="241"/>
      <c r="BB56" s="222"/>
      <c r="BC56" s="216"/>
      <c r="BD56" s="212"/>
      <c r="BE56" s="224"/>
      <c r="BF56" s="216"/>
      <c r="BG56" s="212"/>
      <c r="BH56" s="223"/>
      <c r="BI56" s="216"/>
      <c r="BJ56" s="217"/>
      <c r="BK56" s="202"/>
      <c r="BL56" s="218"/>
      <c r="BM56" s="217"/>
      <c r="BN56" s="219"/>
      <c r="BO56" s="220"/>
      <c r="BP56" s="216"/>
      <c r="BQ56" s="217"/>
      <c r="BR56" s="221"/>
      <c r="BS56" s="222"/>
      <c r="BT56" s="216"/>
      <c r="BU56" s="212"/>
      <c r="BV56" s="224"/>
      <c r="BW56" s="216"/>
      <c r="BX56" s="212"/>
      <c r="BY56" s="223"/>
      <c r="BZ56" s="216"/>
      <c r="CA56" s="217"/>
      <c r="CB56" s="202"/>
      <c r="CC56" s="218"/>
      <c r="CD56" s="217"/>
      <c r="CE56" s="219"/>
      <c r="CF56" s="220"/>
      <c r="CG56" s="216"/>
      <c r="CH56" s="217"/>
      <c r="CI56" s="221"/>
      <c r="CJ56" s="222"/>
      <c r="CK56" s="216"/>
      <c r="CL56" s="212"/>
      <c r="CM56" s="224"/>
      <c r="CN56" s="216"/>
      <c r="CO56" s="212"/>
      <c r="CP56" s="223"/>
      <c r="CQ56" s="216"/>
      <c r="CR56" s="217"/>
      <c r="CS56" s="202"/>
      <c r="CT56" s="218"/>
      <c r="CU56" s="217"/>
      <c r="CV56" s="219"/>
      <c r="CW56" s="220"/>
      <c r="CX56" s="216"/>
      <c r="CY56" s="217"/>
      <c r="CZ56" s="221"/>
      <c r="DA56" s="222"/>
      <c r="DB56" s="216"/>
      <c r="DC56" s="212"/>
      <c r="DD56" s="224"/>
      <c r="DE56" s="216"/>
      <c r="DF56" s="212"/>
      <c r="DG56" s="223"/>
      <c r="DH56" s="216"/>
      <c r="DI56" s="217"/>
      <c r="DJ56" s="202"/>
      <c r="DK56" s="218"/>
      <c r="DL56" s="217"/>
      <c r="DM56" s="219"/>
      <c r="DN56" s="220"/>
      <c r="DO56" s="216"/>
      <c r="DP56" s="217"/>
      <c r="DQ56" s="221"/>
      <c r="DR56" s="222"/>
      <c r="DS56" s="216"/>
      <c r="DT56" s="212"/>
      <c r="DU56" s="224"/>
      <c r="DV56" s="216"/>
      <c r="DW56" s="212"/>
      <c r="DX56" s="223"/>
      <c r="DY56" s="216"/>
    </row>
    <row r="57" spans="1:129" ht="15.75" hidden="1" thickBot="1">
      <c r="A57" s="197">
        <f>[9]Daily!A89</f>
        <v>43152</v>
      </c>
      <c r="B57" s="198">
        <f>[9]Daily!B89</f>
        <v>4</v>
      </c>
      <c r="C57" s="199"/>
      <c r="D57" s="213"/>
      <c r="E57" s="201"/>
      <c r="F57" s="202"/>
      <c r="G57" s="215"/>
      <c r="H57" s="202"/>
      <c r="I57" s="202"/>
      <c r="J57" s="202"/>
      <c r="K57" s="202"/>
      <c r="L57" s="203"/>
      <c r="M57" s="217"/>
      <c r="N57" s="202"/>
      <c r="O57" s="218"/>
      <c r="P57" s="217"/>
      <c r="Q57" s="219"/>
      <c r="R57" s="220"/>
      <c r="S57" s="216"/>
      <c r="T57" s="217"/>
      <c r="U57" s="221"/>
      <c r="V57" s="222"/>
      <c r="W57" s="216"/>
      <c r="X57" s="212"/>
      <c r="Y57" s="223"/>
      <c r="Z57" s="216"/>
      <c r="AA57" s="217"/>
      <c r="AB57" s="202"/>
      <c r="AC57" s="218"/>
      <c r="AD57" s="217"/>
      <c r="AE57" s="219"/>
      <c r="AF57" s="220"/>
      <c r="AG57" s="216"/>
      <c r="AH57" s="217"/>
      <c r="AI57" s="221"/>
      <c r="AJ57" s="222"/>
      <c r="AK57" s="216"/>
      <c r="AL57" s="212"/>
      <c r="AM57" s="224"/>
      <c r="AN57" s="216"/>
      <c r="AO57" s="212"/>
      <c r="AP57" s="223"/>
      <c r="AQ57" s="216"/>
      <c r="AR57" s="204"/>
      <c r="AS57" s="202"/>
      <c r="AT57" s="205"/>
      <c r="AU57" s="217"/>
      <c r="AV57" s="219"/>
      <c r="AW57" s="220"/>
      <c r="AX57" s="220"/>
      <c r="AY57" s="216"/>
      <c r="AZ57" s="217"/>
      <c r="BA57" s="221"/>
      <c r="BB57" s="222"/>
      <c r="BC57" s="216"/>
      <c r="BD57" s="212"/>
      <c r="BE57" s="224"/>
      <c r="BF57" s="216"/>
      <c r="BG57" s="212"/>
      <c r="BH57" s="223"/>
      <c r="BI57" s="216"/>
      <c r="BJ57" s="217"/>
      <c r="BK57" s="202"/>
      <c r="BL57" s="218"/>
      <c r="BM57" s="217"/>
      <c r="BN57" s="219"/>
      <c r="BO57" s="220"/>
      <c r="BP57" s="216"/>
      <c r="BQ57" s="217"/>
      <c r="BR57" s="221"/>
      <c r="BS57" s="222"/>
      <c r="BT57" s="216"/>
      <c r="BU57" s="212"/>
      <c r="BV57" s="224"/>
      <c r="BW57" s="216"/>
      <c r="BX57" s="212"/>
      <c r="BY57" s="223"/>
      <c r="BZ57" s="216"/>
      <c r="CA57" s="217"/>
      <c r="CB57" s="202"/>
      <c r="CC57" s="218"/>
      <c r="CD57" s="217"/>
      <c r="CE57" s="219"/>
      <c r="CF57" s="220"/>
      <c r="CG57" s="216"/>
      <c r="CH57" s="217"/>
      <c r="CI57" s="221"/>
      <c r="CJ57" s="222"/>
      <c r="CK57" s="216"/>
      <c r="CL57" s="212"/>
      <c r="CM57" s="224"/>
      <c r="CN57" s="216"/>
      <c r="CO57" s="212"/>
      <c r="CP57" s="223"/>
      <c r="CQ57" s="216"/>
      <c r="CR57" s="217"/>
      <c r="CS57" s="202"/>
      <c r="CT57" s="218"/>
      <c r="CU57" s="217"/>
      <c r="CV57" s="219"/>
      <c r="CW57" s="220"/>
      <c r="CX57" s="216"/>
      <c r="CY57" s="217"/>
      <c r="CZ57" s="221"/>
      <c r="DA57" s="222"/>
      <c r="DB57" s="216"/>
      <c r="DC57" s="212"/>
      <c r="DD57" s="224"/>
      <c r="DE57" s="216"/>
      <c r="DF57" s="212"/>
      <c r="DG57" s="223"/>
      <c r="DH57" s="216"/>
      <c r="DI57" s="217"/>
      <c r="DJ57" s="202"/>
      <c r="DK57" s="218"/>
      <c r="DL57" s="217"/>
      <c r="DM57" s="219"/>
      <c r="DN57" s="220"/>
      <c r="DO57" s="216"/>
      <c r="DP57" s="217"/>
      <c r="DQ57" s="221"/>
      <c r="DR57" s="222"/>
      <c r="DS57" s="216"/>
      <c r="DT57" s="212"/>
      <c r="DU57" s="224"/>
      <c r="DV57" s="216"/>
      <c r="DW57" s="212"/>
      <c r="DX57" s="223"/>
      <c r="DY57" s="216"/>
    </row>
    <row r="58" spans="1:129" ht="15.75" hidden="1" thickBot="1">
      <c r="A58" s="197">
        <f>[9]Daily!A90</f>
        <v>43153</v>
      </c>
      <c r="B58" s="198">
        <f>[9]Daily!B90</f>
        <v>5</v>
      </c>
      <c r="C58" s="199"/>
      <c r="D58" s="213"/>
      <c r="E58" s="201"/>
      <c r="F58" s="202"/>
      <c r="G58" s="215"/>
      <c r="H58" s="202"/>
      <c r="I58" s="202"/>
      <c r="J58" s="202"/>
      <c r="K58" s="202"/>
      <c r="L58" s="203"/>
      <c r="M58" s="217"/>
      <c r="N58" s="202"/>
      <c r="O58" s="218"/>
      <c r="P58" s="217"/>
      <c r="Q58" s="219"/>
      <c r="R58" s="220"/>
      <c r="S58" s="216"/>
      <c r="T58" s="217"/>
      <c r="U58" s="221"/>
      <c r="V58" s="222"/>
      <c r="W58" s="216"/>
      <c r="X58" s="212"/>
      <c r="Y58" s="223"/>
      <c r="Z58" s="216"/>
      <c r="AA58" s="217"/>
      <c r="AB58" s="202"/>
      <c r="AC58" s="218"/>
      <c r="AD58" s="217"/>
      <c r="AE58" s="219"/>
      <c r="AF58" s="220"/>
      <c r="AG58" s="216"/>
      <c r="AH58" s="217"/>
      <c r="AI58" s="221"/>
      <c r="AJ58" s="222"/>
      <c r="AK58" s="216"/>
      <c r="AL58" s="212"/>
      <c r="AM58" s="224"/>
      <c r="AN58" s="216"/>
      <c r="AO58" s="212"/>
      <c r="AP58" s="223"/>
      <c r="AQ58" s="216"/>
      <c r="AR58" s="204"/>
      <c r="AS58" s="202"/>
      <c r="AT58" s="205"/>
      <c r="AU58" s="217"/>
      <c r="AV58" s="219"/>
      <c r="AW58" s="220"/>
      <c r="AX58" s="220"/>
      <c r="AY58" s="216"/>
      <c r="AZ58" s="217"/>
      <c r="BA58" s="221"/>
      <c r="BB58" s="222"/>
      <c r="BC58" s="216"/>
      <c r="BD58" s="212"/>
      <c r="BE58" s="224"/>
      <c r="BF58" s="216"/>
      <c r="BG58" s="212"/>
      <c r="BH58" s="223"/>
      <c r="BI58" s="216"/>
      <c r="BJ58" s="217"/>
      <c r="BK58" s="202"/>
      <c r="BL58" s="218"/>
      <c r="BM58" s="217"/>
      <c r="BN58" s="219"/>
      <c r="BO58" s="220"/>
      <c r="BP58" s="216"/>
      <c r="BQ58" s="217"/>
      <c r="BR58" s="221"/>
      <c r="BS58" s="222"/>
      <c r="BT58" s="216"/>
      <c r="BU58" s="212"/>
      <c r="BV58" s="224"/>
      <c r="BW58" s="216"/>
      <c r="BX58" s="212"/>
      <c r="BY58" s="223"/>
      <c r="BZ58" s="216"/>
      <c r="CA58" s="217"/>
      <c r="CB58" s="202"/>
      <c r="CC58" s="218"/>
      <c r="CD58" s="217"/>
      <c r="CE58" s="219"/>
      <c r="CF58" s="220"/>
      <c r="CG58" s="216"/>
      <c r="CH58" s="217"/>
      <c r="CI58" s="221"/>
      <c r="CJ58" s="222"/>
      <c r="CK58" s="216"/>
      <c r="CL58" s="212"/>
      <c r="CM58" s="224"/>
      <c r="CN58" s="216"/>
      <c r="CO58" s="212"/>
      <c r="CP58" s="223"/>
      <c r="CQ58" s="216"/>
      <c r="CR58" s="217"/>
      <c r="CS58" s="202"/>
      <c r="CT58" s="218"/>
      <c r="CU58" s="217"/>
      <c r="CV58" s="219"/>
      <c r="CW58" s="220"/>
      <c r="CX58" s="216"/>
      <c r="CY58" s="217"/>
      <c r="CZ58" s="221"/>
      <c r="DA58" s="222"/>
      <c r="DB58" s="216"/>
      <c r="DC58" s="212"/>
      <c r="DD58" s="224"/>
      <c r="DE58" s="216"/>
      <c r="DF58" s="212"/>
      <c r="DG58" s="223"/>
      <c r="DH58" s="216"/>
      <c r="DI58" s="217"/>
      <c r="DJ58" s="202"/>
      <c r="DK58" s="218"/>
      <c r="DL58" s="217"/>
      <c r="DM58" s="219"/>
      <c r="DN58" s="220"/>
      <c r="DO58" s="216"/>
      <c r="DP58" s="217"/>
      <c r="DQ58" s="221"/>
      <c r="DR58" s="222"/>
      <c r="DS58" s="216"/>
      <c r="DT58" s="212"/>
      <c r="DU58" s="224"/>
      <c r="DV58" s="216"/>
      <c r="DW58" s="212"/>
      <c r="DX58" s="223"/>
      <c r="DY58" s="216"/>
    </row>
    <row r="59" spans="1:129" ht="15.75" hidden="1" thickBot="1">
      <c r="A59" s="197">
        <f>[9]Daily!A91</f>
        <v>43154</v>
      </c>
      <c r="B59" s="198">
        <f>[9]Daily!B91</f>
        <v>6</v>
      </c>
      <c r="C59" s="199"/>
      <c r="D59" s="213"/>
      <c r="E59" s="201"/>
      <c r="F59" s="202"/>
      <c r="G59" s="215"/>
      <c r="H59" s="202"/>
      <c r="I59" s="202"/>
      <c r="J59" s="202"/>
      <c r="K59" s="202"/>
      <c r="L59" s="203"/>
      <c r="M59" s="217"/>
      <c r="N59" s="202"/>
      <c r="O59" s="218"/>
      <c r="P59" s="217"/>
      <c r="Q59" s="219"/>
      <c r="R59" s="220"/>
      <c r="S59" s="216"/>
      <c r="T59" s="217"/>
      <c r="U59" s="221"/>
      <c r="V59" s="222"/>
      <c r="W59" s="216"/>
      <c r="X59" s="212"/>
      <c r="Y59" s="223"/>
      <c r="Z59" s="216"/>
      <c r="AA59" s="217"/>
      <c r="AB59" s="202"/>
      <c r="AC59" s="218"/>
      <c r="AD59" s="217"/>
      <c r="AE59" s="219"/>
      <c r="AF59" s="220"/>
      <c r="AG59" s="216"/>
      <c r="AH59" s="217"/>
      <c r="AI59" s="221"/>
      <c r="AJ59" s="222"/>
      <c r="AK59" s="216"/>
      <c r="AL59" s="212"/>
      <c r="AM59" s="224"/>
      <c r="AN59" s="216"/>
      <c r="AO59" s="212"/>
      <c r="AP59" s="223"/>
      <c r="AQ59" s="216"/>
      <c r="AR59" s="204"/>
      <c r="AS59" s="202"/>
      <c r="AT59" s="205"/>
      <c r="AU59" s="217"/>
      <c r="AV59" s="219"/>
      <c r="AW59" s="220"/>
      <c r="AX59" s="220"/>
      <c r="AY59" s="216"/>
      <c r="AZ59" s="217"/>
      <c r="BA59" s="221"/>
      <c r="BB59" s="222"/>
      <c r="BC59" s="216"/>
      <c r="BD59" s="212"/>
      <c r="BE59" s="224"/>
      <c r="BF59" s="216"/>
      <c r="BG59" s="212"/>
      <c r="BH59" s="223"/>
      <c r="BI59" s="216"/>
      <c r="BJ59" s="217"/>
      <c r="BK59" s="202"/>
      <c r="BL59" s="218"/>
      <c r="BM59" s="217"/>
      <c r="BN59" s="219"/>
      <c r="BO59" s="220"/>
      <c r="BP59" s="216"/>
      <c r="BQ59" s="217"/>
      <c r="BR59" s="221"/>
      <c r="BS59" s="222"/>
      <c r="BT59" s="216"/>
      <c r="BU59" s="212"/>
      <c r="BV59" s="224"/>
      <c r="BW59" s="216"/>
      <c r="BX59" s="212"/>
      <c r="BY59" s="223"/>
      <c r="BZ59" s="216"/>
      <c r="CA59" s="217"/>
      <c r="CB59" s="202"/>
      <c r="CC59" s="218"/>
      <c r="CD59" s="217"/>
      <c r="CE59" s="219"/>
      <c r="CF59" s="220"/>
      <c r="CG59" s="216"/>
      <c r="CH59" s="217"/>
      <c r="CI59" s="221"/>
      <c r="CJ59" s="222"/>
      <c r="CK59" s="216"/>
      <c r="CL59" s="212"/>
      <c r="CM59" s="224"/>
      <c r="CN59" s="216"/>
      <c r="CO59" s="212"/>
      <c r="CP59" s="223"/>
      <c r="CQ59" s="216"/>
      <c r="CR59" s="217"/>
      <c r="CS59" s="202"/>
      <c r="CT59" s="218"/>
      <c r="CU59" s="217"/>
      <c r="CV59" s="219"/>
      <c r="CW59" s="220"/>
      <c r="CX59" s="216"/>
      <c r="CY59" s="217"/>
      <c r="CZ59" s="221"/>
      <c r="DA59" s="222"/>
      <c r="DB59" s="216"/>
      <c r="DC59" s="212"/>
      <c r="DD59" s="224"/>
      <c r="DE59" s="216"/>
      <c r="DF59" s="212"/>
      <c r="DG59" s="223"/>
      <c r="DH59" s="216"/>
      <c r="DI59" s="217"/>
      <c r="DJ59" s="202"/>
      <c r="DK59" s="218"/>
      <c r="DL59" s="217"/>
      <c r="DM59" s="219"/>
      <c r="DN59" s="220"/>
      <c r="DO59" s="216"/>
      <c r="DP59" s="217"/>
      <c r="DQ59" s="221"/>
      <c r="DR59" s="222"/>
      <c r="DS59" s="216"/>
      <c r="DT59" s="212"/>
      <c r="DU59" s="224"/>
      <c r="DV59" s="216"/>
      <c r="DW59" s="212"/>
      <c r="DX59" s="223"/>
      <c r="DY59" s="216"/>
    </row>
    <row r="60" spans="1:129" ht="15.75" hidden="1" thickBot="1">
      <c r="A60" s="197">
        <f>[9]Daily!A92</f>
        <v>43155</v>
      </c>
      <c r="B60" s="198">
        <f>[9]Daily!B92</f>
        <v>7</v>
      </c>
      <c r="C60" s="199"/>
      <c r="D60" s="213"/>
      <c r="E60" s="201"/>
      <c r="F60" s="202"/>
      <c r="G60" s="215"/>
      <c r="H60" s="202"/>
      <c r="I60" s="202"/>
      <c r="J60" s="202"/>
      <c r="K60" s="202"/>
      <c r="L60" s="203"/>
      <c r="M60" s="217"/>
      <c r="N60" s="202"/>
      <c r="O60" s="218"/>
      <c r="P60" s="217"/>
      <c r="Q60" s="219"/>
      <c r="R60" s="220"/>
      <c r="S60" s="216"/>
      <c r="T60" s="217"/>
      <c r="U60" s="221"/>
      <c r="V60" s="222"/>
      <c r="W60" s="216"/>
      <c r="X60" s="212"/>
      <c r="Y60" s="223"/>
      <c r="Z60" s="216"/>
      <c r="AA60" s="217"/>
      <c r="AB60" s="202"/>
      <c r="AC60" s="218"/>
      <c r="AD60" s="217"/>
      <c r="AE60" s="219"/>
      <c r="AF60" s="220"/>
      <c r="AG60" s="216"/>
      <c r="AH60" s="217"/>
      <c r="AI60" s="221"/>
      <c r="AJ60" s="222"/>
      <c r="AK60" s="216"/>
      <c r="AL60" s="212"/>
      <c r="AM60" s="224"/>
      <c r="AN60" s="216"/>
      <c r="AO60" s="212"/>
      <c r="AP60" s="223"/>
      <c r="AQ60" s="216"/>
      <c r="AR60" s="204"/>
      <c r="AS60" s="202"/>
      <c r="AT60" s="205"/>
      <c r="AU60" s="217"/>
      <c r="AV60" s="219"/>
      <c r="AW60" s="220"/>
      <c r="AX60" s="220"/>
      <c r="AY60" s="216"/>
      <c r="AZ60" s="217"/>
      <c r="BA60" s="221"/>
      <c r="BB60" s="222"/>
      <c r="BC60" s="216"/>
      <c r="BD60" s="212"/>
      <c r="BE60" s="224"/>
      <c r="BF60" s="216"/>
      <c r="BG60" s="212"/>
      <c r="BH60" s="223"/>
      <c r="BI60" s="216"/>
      <c r="BJ60" s="217"/>
      <c r="BK60" s="202"/>
      <c r="BL60" s="218"/>
      <c r="BM60" s="217"/>
      <c r="BN60" s="219"/>
      <c r="BO60" s="220"/>
      <c r="BP60" s="216"/>
      <c r="BQ60" s="217"/>
      <c r="BR60" s="221"/>
      <c r="BS60" s="222"/>
      <c r="BT60" s="216"/>
      <c r="BU60" s="212"/>
      <c r="BV60" s="224"/>
      <c r="BW60" s="216"/>
      <c r="BX60" s="212"/>
      <c r="BY60" s="223"/>
      <c r="BZ60" s="216"/>
      <c r="CA60" s="217"/>
      <c r="CB60" s="202"/>
      <c r="CC60" s="218"/>
      <c r="CD60" s="217"/>
      <c r="CE60" s="219"/>
      <c r="CF60" s="220"/>
      <c r="CG60" s="216"/>
      <c r="CH60" s="217"/>
      <c r="CI60" s="221"/>
      <c r="CJ60" s="222"/>
      <c r="CK60" s="216"/>
      <c r="CL60" s="212"/>
      <c r="CM60" s="224"/>
      <c r="CN60" s="216"/>
      <c r="CO60" s="212"/>
      <c r="CP60" s="223"/>
      <c r="CQ60" s="216"/>
      <c r="CR60" s="217"/>
      <c r="CS60" s="202"/>
      <c r="CT60" s="218"/>
      <c r="CU60" s="217"/>
      <c r="CV60" s="219"/>
      <c r="CW60" s="220"/>
      <c r="CX60" s="216"/>
      <c r="CY60" s="217"/>
      <c r="CZ60" s="221"/>
      <c r="DA60" s="222"/>
      <c r="DB60" s="216"/>
      <c r="DC60" s="212"/>
      <c r="DD60" s="224"/>
      <c r="DE60" s="216"/>
      <c r="DF60" s="212"/>
      <c r="DG60" s="223"/>
      <c r="DH60" s="216"/>
      <c r="DI60" s="217"/>
      <c r="DJ60" s="202"/>
      <c r="DK60" s="218"/>
      <c r="DL60" s="217"/>
      <c r="DM60" s="219"/>
      <c r="DN60" s="220"/>
      <c r="DO60" s="216"/>
      <c r="DP60" s="217"/>
      <c r="DQ60" s="221"/>
      <c r="DR60" s="222"/>
      <c r="DS60" s="216"/>
      <c r="DT60" s="212"/>
      <c r="DU60" s="224"/>
      <c r="DV60" s="216"/>
      <c r="DW60" s="212"/>
      <c r="DX60" s="223"/>
      <c r="DY60" s="216"/>
    </row>
    <row r="61" spans="1:129" ht="15.75" hidden="1" thickBot="1">
      <c r="A61" s="197">
        <f>[9]Daily!A93</f>
        <v>43156</v>
      </c>
      <c r="B61" s="198">
        <f>[9]Daily!B93</f>
        <v>1</v>
      </c>
      <c r="C61" s="199"/>
      <c r="D61" s="213"/>
      <c r="E61" s="201"/>
      <c r="F61" s="202"/>
      <c r="G61" s="215"/>
      <c r="H61" s="202"/>
      <c r="I61" s="202"/>
      <c r="J61" s="202"/>
      <c r="K61" s="202"/>
      <c r="L61" s="203"/>
      <c r="M61" s="217"/>
      <c r="N61" s="202"/>
      <c r="O61" s="218"/>
      <c r="P61" s="217"/>
      <c r="Q61" s="219"/>
      <c r="R61" s="220"/>
      <c r="S61" s="216"/>
      <c r="T61" s="217"/>
      <c r="U61" s="221"/>
      <c r="V61" s="222"/>
      <c r="W61" s="216"/>
      <c r="X61" s="212"/>
      <c r="Y61" s="223"/>
      <c r="Z61" s="216"/>
      <c r="AA61" s="217"/>
      <c r="AB61" s="202"/>
      <c r="AC61" s="218"/>
      <c r="AD61" s="217"/>
      <c r="AE61" s="219"/>
      <c r="AF61" s="220"/>
      <c r="AG61" s="216"/>
      <c r="AH61" s="217"/>
      <c r="AI61" s="221"/>
      <c r="AJ61" s="222"/>
      <c r="AK61" s="216"/>
      <c r="AL61" s="212"/>
      <c r="AM61" s="224"/>
      <c r="AN61" s="216"/>
      <c r="AO61" s="212"/>
      <c r="AP61" s="223"/>
      <c r="AQ61" s="216"/>
      <c r="AR61" s="204"/>
      <c r="AS61" s="202"/>
      <c r="AT61" s="205"/>
      <c r="AU61" s="217"/>
      <c r="AV61" s="219"/>
      <c r="AW61" s="220"/>
      <c r="AX61" s="220"/>
      <c r="AY61" s="216"/>
      <c r="AZ61" s="217"/>
      <c r="BA61" s="221"/>
      <c r="BB61" s="222"/>
      <c r="BC61" s="216"/>
      <c r="BD61" s="212"/>
      <c r="BE61" s="224"/>
      <c r="BF61" s="216"/>
      <c r="BG61" s="212"/>
      <c r="BH61" s="223"/>
      <c r="BI61" s="216"/>
      <c r="BJ61" s="217"/>
      <c r="BK61" s="202"/>
      <c r="BL61" s="218"/>
      <c r="BM61" s="217"/>
      <c r="BN61" s="219"/>
      <c r="BO61" s="220"/>
      <c r="BP61" s="216"/>
      <c r="BQ61" s="217"/>
      <c r="BR61" s="221"/>
      <c r="BS61" s="222"/>
      <c r="BT61" s="216"/>
      <c r="BU61" s="212"/>
      <c r="BV61" s="224"/>
      <c r="BW61" s="216"/>
      <c r="BX61" s="212"/>
      <c r="BY61" s="223"/>
      <c r="BZ61" s="216"/>
      <c r="CA61" s="217"/>
      <c r="CB61" s="202"/>
      <c r="CC61" s="218"/>
      <c r="CD61" s="217"/>
      <c r="CE61" s="219"/>
      <c r="CF61" s="220"/>
      <c r="CG61" s="216"/>
      <c r="CH61" s="217"/>
      <c r="CI61" s="221"/>
      <c r="CJ61" s="222"/>
      <c r="CK61" s="216"/>
      <c r="CL61" s="212"/>
      <c r="CM61" s="224"/>
      <c r="CN61" s="216"/>
      <c r="CO61" s="212"/>
      <c r="CP61" s="223"/>
      <c r="CQ61" s="216"/>
      <c r="CR61" s="217"/>
      <c r="CS61" s="202"/>
      <c r="CT61" s="218"/>
      <c r="CU61" s="217"/>
      <c r="CV61" s="219"/>
      <c r="CW61" s="220"/>
      <c r="CX61" s="216"/>
      <c r="CY61" s="217"/>
      <c r="CZ61" s="221"/>
      <c r="DA61" s="222"/>
      <c r="DB61" s="216"/>
      <c r="DC61" s="212"/>
      <c r="DD61" s="224"/>
      <c r="DE61" s="216"/>
      <c r="DF61" s="212"/>
      <c r="DG61" s="223"/>
      <c r="DH61" s="216"/>
      <c r="DI61" s="217"/>
      <c r="DJ61" s="202"/>
      <c r="DK61" s="218"/>
      <c r="DL61" s="217"/>
      <c r="DM61" s="219"/>
      <c r="DN61" s="220"/>
      <c r="DO61" s="216"/>
      <c r="DP61" s="217"/>
      <c r="DQ61" s="221"/>
      <c r="DR61" s="222"/>
      <c r="DS61" s="216"/>
      <c r="DT61" s="212"/>
      <c r="DU61" s="224"/>
      <c r="DV61" s="216"/>
      <c r="DW61" s="212"/>
      <c r="DX61" s="223"/>
      <c r="DY61" s="216"/>
    </row>
    <row r="62" spans="1:129" ht="15.75" hidden="1" thickBot="1">
      <c r="A62" s="197">
        <f>[9]Daily!A94</f>
        <v>43157</v>
      </c>
      <c r="B62" s="198">
        <f>[9]Daily!B94</f>
        <v>2</v>
      </c>
      <c r="C62" s="199"/>
      <c r="D62" s="213"/>
      <c r="E62" s="201"/>
      <c r="F62" s="202"/>
      <c r="G62" s="215"/>
      <c r="H62" s="202"/>
      <c r="I62" s="202"/>
      <c r="J62" s="202"/>
      <c r="K62" s="202"/>
      <c r="L62" s="203"/>
      <c r="M62" s="217"/>
      <c r="N62" s="202"/>
      <c r="O62" s="218"/>
      <c r="P62" s="217"/>
      <c r="Q62" s="219"/>
      <c r="R62" s="220"/>
      <c r="S62" s="216"/>
      <c r="T62" s="217"/>
      <c r="U62" s="221"/>
      <c r="V62" s="222"/>
      <c r="W62" s="216"/>
      <c r="X62" s="212"/>
      <c r="Y62" s="223"/>
      <c r="Z62" s="216"/>
      <c r="AA62" s="217"/>
      <c r="AB62" s="202"/>
      <c r="AC62" s="218"/>
      <c r="AD62" s="217"/>
      <c r="AE62" s="219"/>
      <c r="AF62" s="220"/>
      <c r="AG62" s="216"/>
      <c r="AH62" s="217"/>
      <c r="AI62" s="221"/>
      <c r="AJ62" s="222"/>
      <c r="AK62" s="216"/>
      <c r="AL62" s="212"/>
      <c r="AM62" s="224"/>
      <c r="AN62" s="216"/>
      <c r="AO62" s="212"/>
      <c r="AP62" s="223"/>
      <c r="AQ62" s="216"/>
      <c r="AR62" s="204"/>
      <c r="AS62" s="202"/>
      <c r="AT62" s="205"/>
      <c r="AU62" s="217"/>
      <c r="AV62" s="219"/>
      <c r="AW62" s="220"/>
      <c r="AX62" s="220"/>
      <c r="AY62" s="216"/>
      <c r="AZ62" s="217"/>
      <c r="BA62" s="221"/>
      <c r="BB62" s="222"/>
      <c r="BC62" s="216"/>
      <c r="BD62" s="212"/>
      <c r="BE62" s="224"/>
      <c r="BF62" s="216"/>
      <c r="BG62" s="212"/>
      <c r="BH62" s="223"/>
      <c r="BI62" s="216"/>
      <c r="BJ62" s="217"/>
      <c r="BK62" s="202"/>
      <c r="BL62" s="218"/>
      <c r="BM62" s="217"/>
      <c r="BN62" s="219"/>
      <c r="BO62" s="220"/>
      <c r="BP62" s="216"/>
      <c r="BQ62" s="217"/>
      <c r="BR62" s="221"/>
      <c r="BS62" s="222"/>
      <c r="BT62" s="216"/>
      <c r="BU62" s="212"/>
      <c r="BV62" s="224"/>
      <c r="BW62" s="216"/>
      <c r="BX62" s="212"/>
      <c r="BY62" s="223"/>
      <c r="BZ62" s="216"/>
      <c r="CA62" s="217"/>
      <c r="CB62" s="202"/>
      <c r="CC62" s="218"/>
      <c r="CD62" s="217"/>
      <c r="CE62" s="219"/>
      <c r="CF62" s="220"/>
      <c r="CG62" s="216"/>
      <c r="CH62" s="217"/>
      <c r="CI62" s="221"/>
      <c r="CJ62" s="222"/>
      <c r="CK62" s="216"/>
      <c r="CL62" s="212"/>
      <c r="CM62" s="224"/>
      <c r="CN62" s="216"/>
      <c r="CO62" s="212"/>
      <c r="CP62" s="223"/>
      <c r="CQ62" s="216"/>
      <c r="CR62" s="217"/>
      <c r="CS62" s="202"/>
      <c r="CT62" s="218"/>
      <c r="CU62" s="217"/>
      <c r="CV62" s="219"/>
      <c r="CW62" s="220"/>
      <c r="CX62" s="216"/>
      <c r="CY62" s="217"/>
      <c r="CZ62" s="221"/>
      <c r="DA62" s="222"/>
      <c r="DB62" s="216"/>
      <c r="DC62" s="212"/>
      <c r="DD62" s="224"/>
      <c r="DE62" s="216"/>
      <c r="DF62" s="212"/>
      <c r="DG62" s="223"/>
      <c r="DH62" s="216"/>
      <c r="DI62" s="217"/>
      <c r="DJ62" s="202"/>
      <c r="DK62" s="218"/>
      <c r="DL62" s="217"/>
      <c r="DM62" s="219"/>
      <c r="DN62" s="220"/>
      <c r="DO62" s="216"/>
      <c r="DP62" s="217"/>
      <c r="DQ62" s="221"/>
      <c r="DR62" s="222"/>
      <c r="DS62" s="216"/>
      <c r="DT62" s="212"/>
      <c r="DU62" s="224"/>
      <c r="DV62" s="216"/>
      <c r="DW62" s="212"/>
      <c r="DX62" s="223"/>
      <c r="DY62" s="216"/>
    </row>
    <row r="63" spans="1:129" ht="15.75" hidden="1" thickBot="1">
      <c r="A63" s="197">
        <f>[9]Daily!A95</f>
        <v>43158</v>
      </c>
      <c r="B63" s="198">
        <f>[9]Daily!B95</f>
        <v>3</v>
      </c>
      <c r="C63" s="199"/>
      <c r="D63" s="213"/>
      <c r="E63" s="201"/>
      <c r="F63" s="202"/>
      <c r="G63" s="215"/>
      <c r="H63" s="202"/>
      <c r="I63" s="202"/>
      <c r="J63" s="202"/>
      <c r="K63" s="202"/>
      <c r="L63" s="203"/>
      <c r="M63" s="217"/>
      <c r="N63" s="202"/>
      <c r="O63" s="218"/>
      <c r="P63" s="217"/>
      <c r="Q63" s="219"/>
      <c r="R63" s="220"/>
      <c r="S63" s="216"/>
      <c r="T63" s="217"/>
      <c r="U63" s="221"/>
      <c r="V63" s="222"/>
      <c r="W63" s="216"/>
      <c r="X63" s="212"/>
      <c r="Y63" s="223"/>
      <c r="Z63" s="216"/>
      <c r="AA63" s="217"/>
      <c r="AB63" s="202"/>
      <c r="AC63" s="218"/>
      <c r="AD63" s="217"/>
      <c r="AE63" s="219"/>
      <c r="AF63" s="220"/>
      <c r="AG63" s="216"/>
      <c r="AH63" s="217"/>
      <c r="AI63" s="221"/>
      <c r="AJ63" s="222"/>
      <c r="AK63" s="216"/>
      <c r="AL63" s="212"/>
      <c r="AM63" s="224"/>
      <c r="AN63" s="216"/>
      <c r="AO63" s="212"/>
      <c r="AP63" s="223"/>
      <c r="AQ63" s="216"/>
      <c r="AR63" s="204"/>
      <c r="AS63" s="202"/>
      <c r="AT63" s="205"/>
      <c r="AU63" s="217"/>
      <c r="AV63" s="219"/>
      <c r="AW63" s="220"/>
      <c r="AX63" s="220"/>
      <c r="AY63" s="216"/>
      <c r="AZ63" s="217"/>
      <c r="BA63" s="221"/>
      <c r="BB63" s="222"/>
      <c r="BC63" s="216"/>
      <c r="BD63" s="212"/>
      <c r="BE63" s="224"/>
      <c r="BF63" s="216"/>
      <c r="BG63" s="212"/>
      <c r="BH63" s="223"/>
      <c r="BI63" s="216"/>
      <c r="BJ63" s="217"/>
      <c r="BK63" s="202"/>
      <c r="BL63" s="218"/>
      <c r="BM63" s="217"/>
      <c r="BN63" s="219"/>
      <c r="BO63" s="220"/>
      <c r="BP63" s="216"/>
      <c r="BQ63" s="217"/>
      <c r="BR63" s="221"/>
      <c r="BS63" s="222"/>
      <c r="BT63" s="216"/>
      <c r="BU63" s="212"/>
      <c r="BV63" s="224"/>
      <c r="BW63" s="216"/>
      <c r="BX63" s="212"/>
      <c r="BY63" s="223"/>
      <c r="BZ63" s="216"/>
      <c r="CA63" s="217"/>
      <c r="CB63" s="202"/>
      <c r="CC63" s="218"/>
      <c r="CD63" s="217"/>
      <c r="CE63" s="219"/>
      <c r="CF63" s="220"/>
      <c r="CG63" s="216"/>
      <c r="CH63" s="217"/>
      <c r="CI63" s="221"/>
      <c r="CJ63" s="222"/>
      <c r="CK63" s="216"/>
      <c r="CL63" s="212"/>
      <c r="CM63" s="224"/>
      <c r="CN63" s="216"/>
      <c r="CO63" s="212"/>
      <c r="CP63" s="223"/>
      <c r="CQ63" s="216"/>
      <c r="CR63" s="217"/>
      <c r="CS63" s="202"/>
      <c r="CT63" s="218"/>
      <c r="CU63" s="217"/>
      <c r="CV63" s="219"/>
      <c r="CW63" s="220"/>
      <c r="CX63" s="216"/>
      <c r="CY63" s="217"/>
      <c r="CZ63" s="221"/>
      <c r="DA63" s="222"/>
      <c r="DB63" s="216"/>
      <c r="DC63" s="212"/>
      <c r="DD63" s="224"/>
      <c r="DE63" s="216"/>
      <c r="DF63" s="212"/>
      <c r="DG63" s="223"/>
      <c r="DH63" s="216"/>
      <c r="DI63" s="217"/>
      <c r="DJ63" s="202"/>
      <c r="DK63" s="218"/>
      <c r="DL63" s="217"/>
      <c r="DM63" s="219"/>
      <c r="DN63" s="220"/>
      <c r="DO63" s="216"/>
      <c r="DP63" s="217"/>
      <c r="DQ63" s="221"/>
      <c r="DR63" s="222"/>
      <c r="DS63" s="216"/>
      <c r="DT63" s="212"/>
      <c r="DU63" s="224"/>
      <c r="DV63" s="216"/>
      <c r="DW63" s="212"/>
      <c r="DX63" s="223"/>
      <c r="DY63" s="216"/>
    </row>
    <row r="64" spans="1:129" ht="15.75" hidden="1" thickBot="1">
      <c r="A64" s="197">
        <f>[9]Daily!A96</f>
        <v>43159</v>
      </c>
      <c r="B64" s="198">
        <f>[9]Daily!B96</f>
        <v>4</v>
      </c>
      <c r="C64" s="199"/>
      <c r="D64" s="213"/>
      <c r="E64" s="201"/>
      <c r="F64" s="202"/>
      <c r="G64" s="215"/>
      <c r="H64" s="202"/>
      <c r="I64" s="202"/>
      <c r="J64" s="202"/>
      <c r="K64" s="202"/>
      <c r="L64" s="203"/>
      <c r="M64" s="217"/>
      <c r="N64" s="202"/>
      <c r="O64" s="218"/>
      <c r="P64" s="217"/>
      <c r="Q64" s="219"/>
      <c r="R64" s="220"/>
      <c r="S64" s="216"/>
      <c r="T64" s="217"/>
      <c r="U64" s="221"/>
      <c r="V64" s="222"/>
      <c r="W64" s="216"/>
      <c r="X64" s="212"/>
      <c r="Y64" s="223"/>
      <c r="Z64" s="216"/>
      <c r="AA64" s="217"/>
      <c r="AB64" s="202"/>
      <c r="AC64" s="218"/>
      <c r="AD64" s="217"/>
      <c r="AE64" s="219"/>
      <c r="AF64" s="220"/>
      <c r="AG64" s="216"/>
      <c r="AH64" s="217"/>
      <c r="AI64" s="221"/>
      <c r="AJ64" s="222"/>
      <c r="AK64" s="216"/>
      <c r="AL64" s="212"/>
      <c r="AM64" s="224"/>
      <c r="AN64" s="216"/>
      <c r="AO64" s="212"/>
      <c r="AP64" s="223"/>
      <c r="AQ64" s="216"/>
      <c r="AR64" s="204"/>
      <c r="AS64" s="202"/>
      <c r="AT64" s="205"/>
      <c r="AU64" s="217"/>
      <c r="AV64" s="219"/>
      <c r="AW64" s="220"/>
      <c r="AX64" s="220"/>
      <c r="AY64" s="216"/>
      <c r="AZ64" s="217"/>
      <c r="BA64" s="221"/>
      <c r="BB64" s="222"/>
      <c r="BC64" s="216"/>
      <c r="BD64" s="212"/>
      <c r="BE64" s="224"/>
      <c r="BF64" s="216"/>
      <c r="BG64" s="212"/>
      <c r="BH64" s="223"/>
      <c r="BI64" s="216"/>
      <c r="BJ64" s="217"/>
      <c r="BK64" s="202"/>
      <c r="BL64" s="218"/>
      <c r="BM64" s="217"/>
      <c r="BN64" s="219"/>
      <c r="BO64" s="220"/>
      <c r="BP64" s="216"/>
      <c r="BQ64" s="217"/>
      <c r="BR64" s="221"/>
      <c r="BS64" s="222"/>
      <c r="BT64" s="216"/>
      <c r="BU64" s="212"/>
      <c r="BV64" s="224"/>
      <c r="BW64" s="216"/>
      <c r="BX64" s="212"/>
      <c r="BY64" s="223"/>
      <c r="BZ64" s="216"/>
      <c r="CA64" s="217"/>
      <c r="CB64" s="202"/>
      <c r="CC64" s="218"/>
      <c r="CD64" s="217"/>
      <c r="CE64" s="219"/>
      <c r="CF64" s="220"/>
      <c r="CG64" s="216"/>
      <c r="CH64" s="217"/>
      <c r="CI64" s="221"/>
      <c r="CJ64" s="222"/>
      <c r="CK64" s="216"/>
      <c r="CL64" s="212"/>
      <c r="CM64" s="224"/>
      <c r="CN64" s="216"/>
      <c r="CO64" s="212"/>
      <c r="CP64" s="223"/>
      <c r="CQ64" s="216"/>
      <c r="CR64" s="217"/>
      <c r="CS64" s="202"/>
      <c r="CT64" s="218"/>
      <c r="CU64" s="217"/>
      <c r="CV64" s="219"/>
      <c r="CW64" s="220"/>
      <c r="CX64" s="216"/>
      <c r="CY64" s="217"/>
      <c r="CZ64" s="221"/>
      <c r="DA64" s="222"/>
      <c r="DB64" s="216"/>
      <c r="DC64" s="212"/>
      <c r="DD64" s="224"/>
      <c r="DE64" s="216"/>
      <c r="DF64" s="212"/>
      <c r="DG64" s="223"/>
      <c r="DH64" s="216"/>
      <c r="DI64" s="217"/>
      <c r="DJ64" s="202"/>
      <c r="DK64" s="218"/>
      <c r="DL64" s="217"/>
      <c r="DM64" s="219"/>
      <c r="DN64" s="220"/>
      <c r="DO64" s="216"/>
      <c r="DP64" s="217"/>
      <c r="DQ64" s="221"/>
      <c r="DR64" s="222"/>
      <c r="DS64" s="216"/>
      <c r="DT64" s="212"/>
      <c r="DU64" s="224"/>
      <c r="DV64" s="216"/>
      <c r="DW64" s="212"/>
      <c r="DX64" s="223"/>
      <c r="DY64" s="216"/>
    </row>
    <row r="65" spans="1:129" ht="15.75" thickBot="1">
      <c r="A65" s="347" t="s">
        <v>123</v>
      </c>
      <c r="B65" s="348"/>
      <c r="C65" s="182">
        <f>[9]Daily!C97</f>
        <v>1386</v>
      </c>
      <c r="D65" s="183">
        <f>[9]Daily!D97</f>
        <v>1510.1999999999996</v>
      </c>
      <c r="E65" s="184">
        <f>D65-G65</f>
        <v>892.79999999999973</v>
      </c>
      <c r="F65" s="185">
        <f>[9]Daily!E97</f>
        <v>0</v>
      </c>
      <c r="G65" s="185">
        <f>[9]Daily!F97</f>
        <v>617.39999999999986</v>
      </c>
      <c r="H65" s="185">
        <f>[9]Daily!G97</f>
        <v>390.59999999999997</v>
      </c>
      <c r="I65" s="185">
        <f>[9]Daily!H97</f>
        <v>45</v>
      </c>
      <c r="J65" s="185">
        <f>[9]Daily!I97</f>
        <v>0</v>
      </c>
      <c r="K65" s="185">
        <f>[9]Daily!J97</f>
        <v>457.19999999999987</v>
      </c>
      <c r="L65" s="186">
        <f>[9]Daily!K97</f>
        <v>4244.8499999999949</v>
      </c>
      <c r="M65" s="187">
        <f>[9]Daily!L97</f>
        <v>486</v>
      </c>
      <c r="N65" s="185">
        <f>[9]Daily!M97</f>
        <v>422.99999999999989</v>
      </c>
      <c r="O65" s="188">
        <f>[9]Daily!N97</f>
        <v>857.24999999999977</v>
      </c>
      <c r="P65" s="187">
        <f>[9]Daily!O97</f>
        <v>0</v>
      </c>
      <c r="Q65" s="189">
        <f>[9]Daily!P97</f>
        <v>0</v>
      </c>
      <c r="R65" s="190">
        <f>[9]Daily!Q97</f>
        <v>0</v>
      </c>
      <c r="S65" s="186">
        <f>[9]Daily!R97</f>
        <v>0</v>
      </c>
      <c r="T65" s="187">
        <f>[9]Daily!S97</f>
        <v>144</v>
      </c>
      <c r="U65" s="191">
        <f>[9]Daily!T97</f>
        <v>0</v>
      </c>
      <c r="V65" s="192">
        <f>[9]Daily!U97</f>
        <v>45</v>
      </c>
      <c r="W65" s="186">
        <f>[9]Daily!V97</f>
        <v>260.55</v>
      </c>
      <c r="X65" s="193">
        <f>[9]Daily!Z97</f>
        <v>342</v>
      </c>
      <c r="Y65" s="194">
        <f>[9]Daily!AA97</f>
        <v>377.99999999999989</v>
      </c>
      <c r="Z65" s="195">
        <f>[9]Daily!AB97</f>
        <v>596.6999999999997</v>
      </c>
      <c r="AA65" s="187">
        <f>[9]Daily!AC97</f>
        <v>0</v>
      </c>
      <c r="AB65" s="185">
        <f>[9]Daily!AD97</f>
        <v>63</v>
      </c>
      <c r="AC65" s="188">
        <f>[9]Daily!AE97</f>
        <v>355.94999999999976</v>
      </c>
      <c r="AD65" s="187">
        <f>[9]Daily!AF97</f>
        <v>0</v>
      </c>
      <c r="AE65" s="189">
        <f>[9]Daily!AG97</f>
        <v>0</v>
      </c>
      <c r="AF65" s="190">
        <f>[9]Daily!AH97</f>
        <v>0</v>
      </c>
      <c r="AG65" s="186">
        <f>[9]Daily!AI97</f>
        <v>46.8</v>
      </c>
      <c r="AH65" s="187">
        <f>[9]Daily!AJ97</f>
        <v>0</v>
      </c>
      <c r="AI65" s="191">
        <f>[9]Daily!AK97</f>
        <v>63</v>
      </c>
      <c r="AJ65" s="192">
        <f>[9]Daily!AL97</f>
        <v>0</v>
      </c>
      <c r="AK65" s="186">
        <f>[9]Daily!AM97</f>
        <v>309.14999999999975</v>
      </c>
      <c r="AL65" s="193">
        <f>[9]Daily!AN97</f>
        <v>0</v>
      </c>
      <c r="AM65" s="196">
        <f>[9]Daily!AO97</f>
        <v>0</v>
      </c>
      <c r="AN65" s="195">
        <f>[9]Daily!AP97</f>
        <v>0</v>
      </c>
      <c r="AO65" s="193">
        <f>[9]Daily!AQ97</f>
        <v>0</v>
      </c>
      <c r="AP65" s="194">
        <f>[9]Daily!AR97</f>
        <v>0</v>
      </c>
      <c r="AQ65" s="195">
        <f>[9]Daily!AS97</f>
        <v>0</v>
      </c>
      <c r="AR65" s="187">
        <f>[9]Daily!AT97</f>
        <v>756</v>
      </c>
      <c r="AS65" s="185">
        <f>[9]Daily!AU97</f>
        <v>718.2</v>
      </c>
      <c r="AT65" s="188">
        <f>[9]Daily!AV97</f>
        <v>1252.349999999997</v>
      </c>
      <c r="AU65" s="187">
        <f>[9]Daily!AW97</f>
        <v>666</v>
      </c>
      <c r="AV65" s="189">
        <f>[9]Daily!AX97</f>
        <v>0</v>
      </c>
      <c r="AW65" s="190">
        <f>[9]Daily!AY97</f>
        <v>415.79999999999995</v>
      </c>
      <c r="AX65" s="190">
        <f>[9]Daily!AZ97</f>
        <v>201.59999999999997</v>
      </c>
      <c r="AY65" s="186">
        <f>[9]Daily!BA97</f>
        <v>1192.4999999999982</v>
      </c>
      <c r="AZ65" s="187">
        <f>[9]Daily!BB97</f>
        <v>90</v>
      </c>
      <c r="BA65" s="191">
        <f>[9]Daily!BC97</f>
        <v>100.79999999999998</v>
      </c>
      <c r="BB65" s="192">
        <f>[9]Daily!BD97</f>
        <v>0</v>
      </c>
      <c r="BC65" s="186">
        <f>[9]Daily!BE97</f>
        <v>59.849999999998722</v>
      </c>
      <c r="BD65" s="193">
        <f>[9]Daily!BF97</f>
        <v>0</v>
      </c>
      <c r="BE65" s="196">
        <f>[9]Daily!BG97</f>
        <v>0</v>
      </c>
      <c r="BF65" s="195">
        <f>[9]Daily!BH97</f>
        <v>0</v>
      </c>
      <c r="BG65" s="193">
        <f>[9]Daily!BI97</f>
        <v>0</v>
      </c>
      <c r="BH65" s="194">
        <f>[9]Daily!BJ97</f>
        <v>0</v>
      </c>
      <c r="BI65" s="195">
        <f>[9]Daily!BK97</f>
        <v>0</v>
      </c>
      <c r="BJ65" s="187">
        <f>[9]Daily!BL97</f>
        <v>0</v>
      </c>
      <c r="BK65" s="185">
        <f>[9]Daily!BM97</f>
        <v>79.199999999999989</v>
      </c>
      <c r="BL65" s="188">
        <f>[9]Daily!BN97</f>
        <v>413.1</v>
      </c>
      <c r="BM65" s="187">
        <f>[9]Daily!BO97</f>
        <v>0</v>
      </c>
      <c r="BN65" s="189">
        <f>[9]Daily!BP97</f>
        <v>0</v>
      </c>
      <c r="BO65" s="190">
        <f>[9]Daily!BQ97</f>
        <v>0</v>
      </c>
      <c r="BP65" s="186">
        <f>[9]Daily!BR97</f>
        <v>0</v>
      </c>
      <c r="BQ65" s="187">
        <f>[9]Daily!BS97</f>
        <v>0</v>
      </c>
      <c r="BR65" s="191">
        <f>[9]Daily!BT97</f>
        <v>0</v>
      </c>
      <c r="BS65" s="192">
        <f>[9]Daily!BU97</f>
        <v>0</v>
      </c>
      <c r="BT65" s="186">
        <f>[9]Daily!BV97</f>
        <v>0</v>
      </c>
      <c r="BU65" s="193">
        <f>[9]Daily!BW97</f>
        <v>0</v>
      </c>
      <c r="BV65" s="196">
        <f>[9]Daily!BX97</f>
        <v>0</v>
      </c>
      <c r="BW65" s="195">
        <f>[9]Daily!BY97</f>
        <v>0</v>
      </c>
      <c r="BX65" s="193">
        <f>[9]Daily!BZ97</f>
        <v>0</v>
      </c>
      <c r="BY65" s="194">
        <f>[9]Daily!CA97</f>
        <v>79.199999999999989</v>
      </c>
      <c r="BZ65" s="195">
        <f>[9]Daily!CB97</f>
        <v>413.1</v>
      </c>
      <c r="CA65" s="187">
        <f>[9]Daily!CC97</f>
        <v>0</v>
      </c>
      <c r="CB65" s="185">
        <f>[9]Daily!CD97</f>
        <v>226.79999999999995</v>
      </c>
      <c r="CC65" s="188">
        <f>[9]Daily!CE97</f>
        <v>850.4999999999992</v>
      </c>
      <c r="CD65" s="187">
        <f>[9]Daily!CF97</f>
        <v>0</v>
      </c>
      <c r="CE65" s="189">
        <f>[9]Daily!CG97</f>
        <v>0</v>
      </c>
      <c r="CF65" s="190">
        <f>[9]Daily!CH97</f>
        <v>0</v>
      </c>
      <c r="CG65" s="186">
        <f>[9]Daily!CI97</f>
        <v>0</v>
      </c>
      <c r="CH65" s="187">
        <f>[9]Daily!CJ97</f>
        <v>0</v>
      </c>
      <c r="CI65" s="191">
        <f>[9]Daily!CK97</f>
        <v>226.79999999999995</v>
      </c>
      <c r="CJ65" s="192">
        <f>[9]Daily!CL97</f>
        <v>0</v>
      </c>
      <c r="CK65" s="186">
        <f>[9]Daily!CM97</f>
        <v>850.4999999999992</v>
      </c>
      <c r="CL65" s="193">
        <f>[9]Daily!CN97</f>
        <v>0</v>
      </c>
      <c r="CM65" s="196">
        <f>[9]Daily!CO97</f>
        <v>0</v>
      </c>
      <c r="CN65" s="195">
        <f>[9]Daily!CP97</f>
        <v>0</v>
      </c>
      <c r="CO65" s="193">
        <f>[9]Daily!CQ97</f>
        <v>0</v>
      </c>
      <c r="CP65" s="194">
        <f>[9]Daily!CR97</f>
        <v>0</v>
      </c>
      <c r="CQ65" s="195">
        <f>[9]Daily!CS97</f>
        <v>0</v>
      </c>
      <c r="CR65" s="187">
        <f>[9]Daily!CT97</f>
        <v>72</v>
      </c>
      <c r="CS65" s="185">
        <f>[9]Daily!CU97</f>
        <v>0</v>
      </c>
      <c r="CT65" s="188">
        <f>[9]Daily!CV97</f>
        <v>137.69999999999999</v>
      </c>
      <c r="CU65" s="187">
        <f>[9]Daily!CW97</f>
        <v>0</v>
      </c>
      <c r="CV65" s="189">
        <f>[9]Daily!CX97</f>
        <v>0</v>
      </c>
      <c r="CW65" s="190">
        <f>[9]Daily!CY97</f>
        <v>0</v>
      </c>
      <c r="CX65" s="186">
        <f>[9]Daily!CZ97</f>
        <v>0</v>
      </c>
      <c r="CY65" s="187">
        <f>[9]Daily!DA97</f>
        <v>72</v>
      </c>
      <c r="CZ65" s="191">
        <f>[9]Daily!DB97</f>
        <v>0</v>
      </c>
      <c r="DA65" s="192">
        <f>[9]Daily!DC97</f>
        <v>0</v>
      </c>
      <c r="DB65" s="186">
        <f>[9]Daily!DD97</f>
        <v>137.69999999999999</v>
      </c>
      <c r="DC65" s="193">
        <f>[9]Daily!DE97</f>
        <v>0</v>
      </c>
      <c r="DD65" s="196">
        <f>[9]Daily!DF97</f>
        <v>0</v>
      </c>
      <c r="DE65" s="195">
        <f>[9]Daily!DG97</f>
        <v>0</v>
      </c>
      <c r="DF65" s="193">
        <f>[9]Daily!DH97</f>
        <v>0</v>
      </c>
      <c r="DG65" s="194">
        <f>[9]Daily!DI97</f>
        <v>0</v>
      </c>
      <c r="DH65" s="195">
        <f>[9]Daily!DJ97</f>
        <v>0</v>
      </c>
      <c r="DI65" s="187">
        <f>[9]Daily!DK97</f>
        <v>72</v>
      </c>
      <c r="DJ65" s="185">
        <f>[9]Daily!DL97</f>
        <v>0</v>
      </c>
      <c r="DK65" s="188">
        <f>[9]Daily!DM97</f>
        <v>378</v>
      </c>
      <c r="DL65" s="187">
        <f>[9]Daily!DN97</f>
        <v>0</v>
      </c>
      <c r="DM65" s="189">
        <f>[9]Daily!DO97</f>
        <v>0</v>
      </c>
      <c r="DN65" s="190">
        <f>[9]Daily!DP97</f>
        <v>0</v>
      </c>
      <c r="DO65" s="186">
        <f>[9]Daily!DQ97</f>
        <v>0</v>
      </c>
      <c r="DP65" s="187">
        <f>[9]Daily!DR97</f>
        <v>72</v>
      </c>
      <c r="DQ65" s="191">
        <f>[9]Daily!DS97</f>
        <v>0</v>
      </c>
      <c r="DR65" s="192">
        <f>[9]Daily!DT97</f>
        <v>0</v>
      </c>
      <c r="DS65" s="186">
        <f>[9]Daily!DU97</f>
        <v>378</v>
      </c>
      <c r="DT65" s="193">
        <f>[9]Daily!DV97</f>
        <v>0</v>
      </c>
      <c r="DU65" s="196">
        <f>[9]Daily!DW97</f>
        <v>0</v>
      </c>
      <c r="DV65" s="195">
        <f>[9]Daily!DX97</f>
        <v>0</v>
      </c>
      <c r="DW65" s="193">
        <f>[9]Daily!DY97</f>
        <v>0</v>
      </c>
      <c r="DX65" s="194">
        <f>[9]Daily!DZ97</f>
        <v>0</v>
      </c>
      <c r="DY65" s="195">
        <f>[9]Daily!EA97</f>
        <v>0</v>
      </c>
    </row>
    <row r="66" spans="1:129" ht="15.75" hidden="1" thickBot="1">
      <c r="A66" s="197"/>
      <c r="B66" s="198"/>
      <c r="C66" s="199"/>
      <c r="D66" s="200"/>
      <c r="E66" s="201"/>
      <c r="F66" s="202"/>
      <c r="G66" s="202"/>
      <c r="H66" s="202"/>
      <c r="I66" s="202"/>
      <c r="J66" s="202"/>
      <c r="K66" s="202"/>
      <c r="L66" s="203"/>
      <c r="M66" s="204"/>
      <c r="N66" s="202"/>
      <c r="O66" s="205"/>
      <c r="P66" s="204"/>
      <c r="Q66" s="206"/>
      <c r="R66" s="207"/>
      <c r="S66" s="203"/>
      <c r="T66" s="204"/>
      <c r="U66" s="208"/>
      <c r="V66" s="209"/>
      <c r="W66" s="203"/>
      <c r="X66" s="199"/>
      <c r="Y66" s="210"/>
      <c r="Z66" s="203"/>
      <c r="AA66" s="204"/>
      <c r="AB66" s="202"/>
      <c r="AC66" s="205"/>
      <c r="AD66" s="204"/>
      <c r="AE66" s="206"/>
      <c r="AF66" s="207"/>
      <c r="AG66" s="203"/>
      <c r="AH66" s="204"/>
      <c r="AI66" s="208"/>
      <c r="AJ66" s="209"/>
      <c r="AK66" s="203"/>
      <c r="AL66" s="199"/>
      <c r="AM66" s="211"/>
      <c r="AN66" s="203"/>
      <c r="AO66" s="199"/>
      <c r="AP66" s="210"/>
      <c r="AQ66" s="203"/>
      <c r="AR66" s="204"/>
      <c r="AS66" s="202"/>
      <c r="AT66" s="205"/>
      <c r="AU66" s="204"/>
      <c r="AV66" s="206"/>
      <c r="AW66" s="207"/>
      <c r="AX66" s="207"/>
      <c r="AY66" s="203"/>
      <c r="AZ66" s="204"/>
      <c r="BA66" s="208"/>
      <c r="BB66" s="209"/>
      <c r="BC66" s="203"/>
      <c r="BD66" s="199"/>
      <c r="BE66" s="211"/>
      <c r="BF66" s="203"/>
      <c r="BG66" s="199"/>
      <c r="BH66" s="210"/>
      <c r="BI66" s="203"/>
      <c r="BJ66" s="204"/>
      <c r="BK66" s="202"/>
      <c r="BL66" s="205"/>
      <c r="BM66" s="204"/>
      <c r="BN66" s="206"/>
      <c r="BO66" s="207"/>
      <c r="BP66" s="203"/>
      <c r="BQ66" s="204"/>
      <c r="BR66" s="208"/>
      <c r="BS66" s="209"/>
      <c r="BT66" s="203"/>
      <c r="BU66" s="199"/>
      <c r="BV66" s="211"/>
      <c r="BW66" s="203"/>
      <c r="BX66" s="199"/>
      <c r="BY66" s="210"/>
      <c r="BZ66" s="203"/>
      <c r="CA66" s="204"/>
      <c r="CB66" s="202"/>
      <c r="CC66" s="205"/>
      <c r="CD66" s="204"/>
      <c r="CE66" s="206"/>
      <c r="CF66" s="207"/>
      <c r="CG66" s="203"/>
      <c r="CH66" s="204"/>
      <c r="CI66" s="208"/>
      <c r="CJ66" s="209"/>
      <c r="CK66" s="203"/>
      <c r="CL66" s="199"/>
      <c r="CM66" s="211"/>
      <c r="CN66" s="203"/>
      <c r="CO66" s="199"/>
      <c r="CP66" s="210"/>
      <c r="CQ66" s="203"/>
      <c r="CR66" s="204"/>
      <c r="CS66" s="202"/>
      <c r="CT66" s="205"/>
      <c r="CU66" s="204"/>
      <c r="CV66" s="206"/>
      <c r="CW66" s="207"/>
      <c r="CX66" s="203"/>
      <c r="CY66" s="204"/>
      <c r="CZ66" s="208"/>
      <c r="DA66" s="209"/>
      <c r="DB66" s="203"/>
      <c r="DC66" s="199"/>
      <c r="DD66" s="211"/>
      <c r="DE66" s="203"/>
      <c r="DF66" s="199"/>
      <c r="DG66" s="210"/>
      <c r="DH66" s="203"/>
      <c r="DI66" s="204"/>
      <c r="DJ66" s="202"/>
      <c r="DK66" s="205"/>
      <c r="DL66" s="204"/>
      <c r="DM66" s="206"/>
      <c r="DN66" s="207"/>
      <c r="DO66" s="203"/>
      <c r="DP66" s="204"/>
      <c r="DQ66" s="208"/>
      <c r="DR66" s="209"/>
      <c r="DS66" s="203"/>
      <c r="DT66" s="199"/>
      <c r="DU66" s="211"/>
      <c r="DV66" s="203"/>
      <c r="DW66" s="199"/>
      <c r="DX66" s="210"/>
      <c r="DY66" s="203"/>
    </row>
    <row r="67" spans="1:129" ht="15.75" hidden="1" thickBot="1">
      <c r="A67" s="242"/>
      <c r="B67" s="243"/>
      <c r="C67" s="199"/>
      <c r="D67" s="200"/>
      <c r="E67" s="201"/>
      <c r="F67" s="202"/>
      <c r="G67" s="202"/>
      <c r="H67" s="202"/>
      <c r="I67" s="202"/>
      <c r="J67" s="202"/>
      <c r="K67" s="202"/>
      <c r="L67" s="203"/>
      <c r="M67" s="217"/>
      <c r="N67" s="202"/>
      <c r="O67" s="218"/>
      <c r="P67" s="217"/>
      <c r="Q67" s="219"/>
      <c r="R67" s="220"/>
      <c r="S67" s="203"/>
      <c r="T67" s="217"/>
      <c r="U67" s="221"/>
      <c r="V67" s="222"/>
      <c r="W67" s="216"/>
      <c r="X67" s="212"/>
      <c r="Y67" s="223"/>
      <c r="Z67" s="216"/>
      <c r="AA67" s="217"/>
      <c r="AB67" s="202"/>
      <c r="AC67" s="218"/>
      <c r="AD67" s="217"/>
      <c r="AE67" s="219"/>
      <c r="AF67" s="220"/>
      <c r="AG67" s="203"/>
      <c r="AH67" s="217"/>
      <c r="AI67" s="221"/>
      <c r="AJ67" s="222"/>
      <c r="AK67" s="216"/>
      <c r="AL67" s="212"/>
      <c r="AM67" s="224"/>
      <c r="AN67" s="216"/>
      <c r="AO67" s="212"/>
      <c r="AP67" s="223"/>
      <c r="AQ67" s="216"/>
      <c r="AR67" s="204"/>
      <c r="AS67" s="202"/>
      <c r="AT67" s="205"/>
      <c r="AU67" s="217"/>
      <c r="AV67" s="219"/>
      <c r="AW67" s="220"/>
      <c r="AX67" s="207"/>
      <c r="AY67" s="203"/>
      <c r="AZ67" s="217"/>
      <c r="BA67" s="221"/>
      <c r="BB67" s="222"/>
      <c r="BC67" s="216"/>
      <c r="BD67" s="212"/>
      <c r="BE67" s="224"/>
      <c r="BF67" s="216"/>
      <c r="BG67" s="212"/>
      <c r="BH67" s="223"/>
      <c r="BI67" s="216"/>
      <c r="BJ67" s="217"/>
      <c r="BK67" s="202"/>
      <c r="BL67" s="218"/>
      <c r="BM67" s="217"/>
      <c r="BN67" s="219"/>
      <c r="BO67" s="220"/>
      <c r="BP67" s="203"/>
      <c r="BQ67" s="217"/>
      <c r="BR67" s="221"/>
      <c r="BS67" s="222"/>
      <c r="BT67" s="216"/>
      <c r="BU67" s="212"/>
      <c r="BV67" s="224"/>
      <c r="BW67" s="216"/>
      <c r="BX67" s="212"/>
      <c r="BY67" s="223"/>
      <c r="BZ67" s="216"/>
      <c r="CA67" s="217"/>
      <c r="CB67" s="202"/>
      <c r="CC67" s="218"/>
      <c r="CD67" s="217"/>
      <c r="CE67" s="219"/>
      <c r="CF67" s="220"/>
      <c r="CG67" s="203"/>
      <c r="CH67" s="217"/>
      <c r="CI67" s="221"/>
      <c r="CJ67" s="222"/>
      <c r="CK67" s="216"/>
      <c r="CL67" s="212"/>
      <c r="CM67" s="224"/>
      <c r="CN67" s="216"/>
      <c r="CO67" s="212"/>
      <c r="CP67" s="223"/>
      <c r="CQ67" s="216"/>
      <c r="CR67" s="217"/>
      <c r="CS67" s="202"/>
      <c r="CT67" s="218"/>
      <c r="CU67" s="217"/>
      <c r="CV67" s="219"/>
      <c r="CW67" s="220"/>
      <c r="CX67" s="203"/>
      <c r="CY67" s="217"/>
      <c r="CZ67" s="221"/>
      <c r="DA67" s="222"/>
      <c r="DB67" s="216"/>
      <c r="DC67" s="212"/>
      <c r="DD67" s="224"/>
      <c r="DE67" s="216"/>
      <c r="DF67" s="212"/>
      <c r="DG67" s="223"/>
      <c r="DH67" s="216"/>
      <c r="DI67" s="217"/>
      <c r="DJ67" s="202"/>
      <c r="DK67" s="218"/>
      <c r="DL67" s="217"/>
      <c r="DM67" s="219"/>
      <c r="DN67" s="220"/>
      <c r="DO67" s="203"/>
      <c r="DP67" s="217"/>
      <c r="DQ67" s="221"/>
      <c r="DR67" s="222"/>
      <c r="DS67" s="216"/>
      <c r="DT67" s="212"/>
      <c r="DU67" s="224"/>
      <c r="DV67" s="216"/>
      <c r="DW67" s="212"/>
      <c r="DX67" s="223"/>
      <c r="DY67" s="216"/>
    </row>
    <row r="68" spans="1:129" ht="15.75" hidden="1" thickBot="1">
      <c r="A68" s="242"/>
      <c r="B68" s="243"/>
      <c r="C68" s="199"/>
      <c r="D68" s="200"/>
      <c r="E68" s="201"/>
      <c r="F68" s="202"/>
      <c r="G68" s="202"/>
      <c r="H68" s="202"/>
      <c r="I68" s="202"/>
      <c r="J68" s="202"/>
      <c r="K68" s="202"/>
      <c r="L68" s="203"/>
      <c r="M68" s="217"/>
      <c r="N68" s="202"/>
      <c r="O68" s="218"/>
      <c r="P68" s="217"/>
      <c r="Q68" s="219"/>
      <c r="R68" s="220"/>
      <c r="S68" s="203"/>
      <c r="T68" s="217"/>
      <c r="U68" s="221"/>
      <c r="V68" s="222"/>
      <c r="W68" s="216"/>
      <c r="X68" s="212"/>
      <c r="Y68" s="223"/>
      <c r="Z68" s="216"/>
      <c r="AA68" s="217"/>
      <c r="AB68" s="202"/>
      <c r="AC68" s="218"/>
      <c r="AD68" s="217"/>
      <c r="AE68" s="219"/>
      <c r="AF68" s="220"/>
      <c r="AG68" s="203"/>
      <c r="AH68" s="217"/>
      <c r="AI68" s="221"/>
      <c r="AJ68" s="222"/>
      <c r="AK68" s="216"/>
      <c r="AL68" s="212"/>
      <c r="AM68" s="224"/>
      <c r="AN68" s="216"/>
      <c r="AO68" s="212"/>
      <c r="AP68" s="223"/>
      <c r="AQ68" s="216"/>
      <c r="AR68" s="204"/>
      <c r="AS68" s="202"/>
      <c r="AT68" s="205"/>
      <c r="AU68" s="217"/>
      <c r="AV68" s="219"/>
      <c r="AW68" s="220"/>
      <c r="AX68" s="207"/>
      <c r="AY68" s="203"/>
      <c r="AZ68" s="217"/>
      <c r="BA68" s="221"/>
      <c r="BB68" s="222"/>
      <c r="BC68" s="216"/>
      <c r="BD68" s="212"/>
      <c r="BE68" s="224"/>
      <c r="BF68" s="216"/>
      <c r="BG68" s="212"/>
      <c r="BH68" s="223"/>
      <c r="BI68" s="216"/>
      <c r="BJ68" s="217"/>
      <c r="BK68" s="202"/>
      <c r="BL68" s="218"/>
      <c r="BM68" s="217"/>
      <c r="BN68" s="219"/>
      <c r="BO68" s="220"/>
      <c r="BP68" s="203"/>
      <c r="BQ68" s="217"/>
      <c r="BR68" s="221"/>
      <c r="BS68" s="222"/>
      <c r="BT68" s="216"/>
      <c r="BU68" s="212"/>
      <c r="BV68" s="224"/>
      <c r="BW68" s="216"/>
      <c r="BX68" s="212"/>
      <c r="BY68" s="223"/>
      <c r="BZ68" s="216"/>
      <c r="CA68" s="217"/>
      <c r="CB68" s="202"/>
      <c r="CC68" s="218"/>
      <c r="CD68" s="217"/>
      <c r="CE68" s="219"/>
      <c r="CF68" s="220"/>
      <c r="CG68" s="203"/>
      <c r="CH68" s="217"/>
      <c r="CI68" s="221"/>
      <c r="CJ68" s="222"/>
      <c r="CK68" s="216"/>
      <c r="CL68" s="212"/>
      <c r="CM68" s="224"/>
      <c r="CN68" s="216"/>
      <c r="CO68" s="212"/>
      <c r="CP68" s="223"/>
      <c r="CQ68" s="216"/>
      <c r="CR68" s="217"/>
      <c r="CS68" s="202"/>
      <c r="CT68" s="218"/>
      <c r="CU68" s="217"/>
      <c r="CV68" s="219"/>
      <c r="CW68" s="220"/>
      <c r="CX68" s="203"/>
      <c r="CY68" s="217"/>
      <c r="CZ68" s="221"/>
      <c r="DA68" s="222"/>
      <c r="DB68" s="216"/>
      <c r="DC68" s="212"/>
      <c r="DD68" s="224"/>
      <c r="DE68" s="216"/>
      <c r="DF68" s="212"/>
      <c r="DG68" s="223"/>
      <c r="DH68" s="216"/>
      <c r="DI68" s="217"/>
      <c r="DJ68" s="202"/>
      <c r="DK68" s="218"/>
      <c r="DL68" s="217"/>
      <c r="DM68" s="219"/>
      <c r="DN68" s="220"/>
      <c r="DO68" s="203"/>
      <c r="DP68" s="217"/>
      <c r="DQ68" s="221"/>
      <c r="DR68" s="222"/>
      <c r="DS68" s="216"/>
      <c r="DT68" s="212"/>
      <c r="DU68" s="224"/>
      <c r="DV68" s="216"/>
      <c r="DW68" s="212"/>
      <c r="DX68" s="223"/>
      <c r="DY68" s="216"/>
    </row>
    <row r="69" spans="1:129" ht="15.75" hidden="1" thickBot="1">
      <c r="A69" s="242"/>
      <c r="B69" s="243"/>
      <c r="C69" s="199"/>
      <c r="D69" s="200"/>
      <c r="E69" s="201"/>
      <c r="F69" s="202"/>
      <c r="G69" s="202"/>
      <c r="H69" s="202"/>
      <c r="I69" s="202"/>
      <c r="J69" s="202"/>
      <c r="K69" s="202"/>
      <c r="L69" s="203"/>
      <c r="M69" s="217"/>
      <c r="N69" s="202"/>
      <c r="O69" s="218"/>
      <c r="P69" s="217"/>
      <c r="Q69" s="219"/>
      <c r="R69" s="220"/>
      <c r="S69" s="203"/>
      <c r="T69" s="217"/>
      <c r="U69" s="221"/>
      <c r="V69" s="222"/>
      <c r="W69" s="216"/>
      <c r="X69" s="212"/>
      <c r="Y69" s="223"/>
      <c r="Z69" s="216"/>
      <c r="AA69" s="217"/>
      <c r="AB69" s="202"/>
      <c r="AC69" s="218"/>
      <c r="AD69" s="217"/>
      <c r="AE69" s="219"/>
      <c r="AF69" s="220"/>
      <c r="AG69" s="203"/>
      <c r="AH69" s="217"/>
      <c r="AI69" s="221"/>
      <c r="AJ69" s="222"/>
      <c r="AK69" s="216"/>
      <c r="AL69" s="212"/>
      <c r="AM69" s="224"/>
      <c r="AN69" s="216"/>
      <c r="AO69" s="212"/>
      <c r="AP69" s="223"/>
      <c r="AQ69" s="216"/>
      <c r="AR69" s="204"/>
      <c r="AS69" s="202"/>
      <c r="AT69" s="205"/>
      <c r="AU69" s="217"/>
      <c r="AV69" s="219"/>
      <c r="AW69" s="220"/>
      <c r="AX69" s="207"/>
      <c r="AY69" s="203"/>
      <c r="AZ69" s="217"/>
      <c r="BA69" s="221"/>
      <c r="BB69" s="222"/>
      <c r="BC69" s="216"/>
      <c r="BD69" s="212"/>
      <c r="BE69" s="224"/>
      <c r="BF69" s="216"/>
      <c r="BG69" s="212"/>
      <c r="BH69" s="223"/>
      <c r="BI69" s="216"/>
      <c r="BJ69" s="217"/>
      <c r="BK69" s="202"/>
      <c r="BL69" s="218"/>
      <c r="BM69" s="217"/>
      <c r="BN69" s="219"/>
      <c r="BO69" s="220"/>
      <c r="BP69" s="203"/>
      <c r="BQ69" s="217"/>
      <c r="BR69" s="221"/>
      <c r="BS69" s="222"/>
      <c r="BT69" s="216"/>
      <c r="BU69" s="212"/>
      <c r="BV69" s="224"/>
      <c r="BW69" s="216"/>
      <c r="BX69" s="212"/>
      <c r="BY69" s="223"/>
      <c r="BZ69" s="216"/>
      <c r="CA69" s="217"/>
      <c r="CB69" s="202"/>
      <c r="CC69" s="218"/>
      <c r="CD69" s="217"/>
      <c r="CE69" s="219"/>
      <c r="CF69" s="220"/>
      <c r="CG69" s="203"/>
      <c r="CH69" s="217"/>
      <c r="CI69" s="221"/>
      <c r="CJ69" s="222"/>
      <c r="CK69" s="216"/>
      <c r="CL69" s="212"/>
      <c r="CM69" s="224"/>
      <c r="CN69" s="216"/>
      <c r="CO69" s="212"/>
      <c r="CP69" s="223"/>
      <c r="CQ69" s="216"/>
      <c r="CR69" s="217"/>
      <c r="CS69" s="202"/>
      <c r="CT69" s="218"/>
      <c r="CU69" s="217"/>
      <c r="CV69" s="219"/>
      <c r="CW69" s="220"/>
      <c r="CX69" s="203"/>
      <c r="CY69" s="217"/>
      <c r="CZ69" s="221"/>
      <c r="DA69" s="222"/>
      <c r="DB69" s="216"/>
      <c r="DC69" s="212"/>
      <c r="DD69" s="224"/>
      <c r="DE69" s="216"/>
      <c r="DF69" s="212"/>
      <c r="DG69" s="223"/>
      <c r="DH69" s="216"/>
      <c r="DI69" s="217"/>
      <c r="DJ69" s="202"/>
      <c r="DK69" s="218"/>
      <c r="DL69" s="217"/>
      <c r="DM69" s="219"/>
      <c r="DN69" s="220"/>
      <c r="DO69" s="203"/>
      <c r="DP69" s="217"/>
      <c r="DQ69" s="221"/>
      <c r="DR69" s="222"/>
      <c r="DS69" s="216"/>
      <c r="DT69" s="212"/>
      <c r="DU69" s="224"/>
      <c r="DV69" s="216"/>
      <c r="DW69" s="212"/>
      <c r="DX69" s="223"/>
      <c r="DY69" s="216"/>
    </row>
    <row r="70" spans="1:129" ht="15.75" hidden="1" thickBot="1">
      <c r="A70" s="242"/>
      <c r="B70" s="243"/>
      <c r="C70" s="199"/>
      <c r="D70" s="200"/>
      <c r="E70" s="201"/>
      <c r="F70" s="202"/>
      <c r="G70" s="202"/>
      <c r="H70" s="202"/>
      <c r="I70" s="202"/>
      <c r="J70" s="202"/>
      <c r="K70" s="202"/>
      <c r="L70" s="203"/>
      <c r="M70" s="217"/>
      <c r="N70" s="202"/>
      <c r="O70" s="218"/>
      <c r="P70" s="217"/>
      <c r="Q70" s="219"/>
      <c r="R70" s="220"/>
      <c r="S70" s="203"/>
      <c r="T70" s="217"/>
      <c r="U70" s="221"/>
      <c r="V70" s="222"/>
      <c r="W70" s="216"/>
      <c r="X70" s="212"/>
      <c r="Y70" s="223"/>
      <c r="Z70" s="216"/>
      <c r="AA70" s="217"/>
      <c r="AB70" s="202"/>
      <c r="AC70" s="218"/>
      <c r="AD70" s="217"/>
      <c r="AE70" s="219"/>
      <c r="AF70" s="220"/>
      <c r="AG70" s="203"/>
      <c r="AH70" s="217"/>
      <c r="AI70" s="221"/>
      <c r="AJ70" s="222"/>
      <c r="AK70" s="216"/>
      <c r="AL70" s="212"/>
      <c r="AM70" s="224"/>
      <c r="AN70" s="216"/>
      <c r="AO70" s="212"/>
      <c r="AP70" s="223"/>
      <c r="AQ70" s="216"/>
      <c r="AR70" s="204"/>
      <c r="AS70" s="202"/>
      <c r="AT70" s="205"/>
      <c r="AU70" s="217"/>
      <c r="AV70" s="219"/>
      <c r="AW70" s="220"/>
      <c r="AX70" s="207"/>
      <c r="AY70" s="203"/>
      <c r="AZ70" s="217"/>
      <c r="BA70" s="221"/>
      <c r="BB70" s="222"/>
      <c r="BC70" s="216"/>
      <c r="BD70" s="212"/>
      <c r="BE70" s="224"/>
      <c r="BF70" s="216"/>
      <c r="BG70" s="212"/>
      <c r="BH70" s="223"/>
      <c r="BI70" s="216"/>
      <c r="BJ70" s="217"/>
      <c r="BK70" s="202"/>
      <c r="BL70" s="218"/>
      <c r="BM70" s="217"/>
      <c r="BN70" s="219"/>
      <c r="BO70" s="220"/>
      <c r="BP70" s="203"/>
      <c r="BQ70" s="217"/>
      <c r="BR70" s="221"/>
      <c r="BS70" s="222"/>
      <c r="BT70" s="216"/>
      <c r="BU70" s="212"/>
      <c r="BV70" s="224"/>
      <c r="BW70" s="216"/>
      <c r="BX70" s="212"/>
      <c r="BY70" s="223"/>
      <c r="BZ70" s="216"/>
      <c r="CA70" s="217"/>
      <c r="CB70" s="202"/>
      <c r="CC70" s="218"/>
      <c r="CD70" s="217"/>
      <c r="CE70" s="219"/>
      <c r="CF70" s="220"/>
      <c r="CG70" s="203"/>
      <c r="CH70" s="217"/>
      <c r="CI70" s="221"/>
      <c r="CJ70" s="222"/>
      <c r="CK70" s="216"/>
      <c r="CL70" s="212"/>
      <c r="CM70" s="224"/>
      <c r="CN70" s="216"/>
      <c r="CO70" s="212"/>
      <c r="CP70" s="223"/>
      <c r="CQ70" s="216"/>
      <c r="CR70" s="217"/>
      <c r="CS70" s="202"/>
      <c r="CT70" s="218"/>
      <c r="CU70" s="217"/>
      <c r="CV70" s="219"/>
      <c r="CW70" s="220"/>
      <c r="CX70" s="203"/>
      <c r="CY70" s="217"/>
      <c r="CZ70" s="221"/>
      <c r="DA70" s="222"/>
      <c r="DB70" s="216"/>
      <c r="DC70" s="212"/>
      <c r="DD70" s="224"/>
      <c r="DE70" s="216"/>
      <c r="DF70" s="212"/>
      <c r="DG70" s="223"/>
      <c r="DH70" s="216"/>
      <c r="DI70" s="217"/>
      <c r="DJ70" s="202"/>
      <c r="DK70" s="218"/>
      <c r="DL70" s="217"/>
      <c r="DM70" s="219"/>
      <c r="DN70" s="220"/>
      <c r="DO70" s="203"/>
      <c r="DP70" s="217"/>
      <c r="DQ70" s="221"/>
      <c r="DR70" s="222"/>
      <c r="DS70" s="216"/>
      <c r="DT70" s="212"/>
      <c r="DU70" s="224"/>
      <c r="DV70" s="216"/>
      <c r="DW70" s="212"/>
      <c r="DX70" s="223"/>
      <c r="DY70" s="216"/>
    </row>
    <row r="71" spans="1:129" ht="15.75" hidden="1" thickBot="1">
      <c r="A71" s="242"/>
      <c r="B71" s="243"/>
      <c r="C71" s="199"/>
      <c r="D71" s="200"/>
      <c r="E71" s="201"/>
      <c r="F71" s="202"/>
      <c r="G71" s="202"/>
      <c r="H71" s="202"/>
      <c r="I71" s="202"/>
      <c r="J71" s="202"/>
      <c r="K71" s="202"/>
      <c r="L71" s="203"/>
      <c r="M71" s="217"/>
      <c r="N71" s="202"/>
      <c r="O71" s="218"/>
      <c r="P71" s="217"/>
      <c r="Q71" s="219"/>
      <c r="R71" s="220"/>
      <c r="S71" s="203"/>
      <c r="T71" s="217"/>
      <c r="U71" s="221"/>
      <c r="V71" s="222"/>
      <c r="W71" s="216"/>
      <c r="X71" s="212"/>
      <c r="Y71" s="223"/>
      <c r="Z71" s="216"/>
      <c r="AA71" s="217"/>
      <c r="AB71" s="202"/>
      <c r="AC71" s="218"/>
      <c r="AD71" s="217"/>
      <c r="AE71" s="219"/>
      <c r="AF71" s="220"/>
      <c r="AG71" s="203"/>
      <c r="AH71" s="217"/>
      <c r="AI71" s="221"/>
      <c r="AJ71" s="222"/>
      <c r="AK71" s="216"/>
      <c r="AL71" s="212"/>
      <c r="AM71" s="224"/>
      <c r="AN71" s="216"/>
      <c r="AO71" s="212"/>
      <c r="AP71" s="223"/>
      <c r="AQ71" s="216"/>
      <c r="AR71" s="204"/>
      <c r="AS71" s="202"/>
      <c r="AT71" s="205"/>
      <c r="AU71" s="217"/>
      <c r="AV71" s="219"/>
      <c r="AW71" s="220"/>
      <c r="AX71" s="207"/>
      <c r="AY71" s="203"/>
      <c r="AZ71" s="217"/>
      <c r="BA71" s="221"/>
      <c r="BB71" s="222"/>
      <c r="BC71" s="216"/>
      <c r="BD71" s="212"/>
      <c r="BE71" s="224"/>
      <c r="BF71" s="216"/>
      <c r="BG71" s="212"/>
      <c r="BH71" s="223"/>
      <c r="BI71" s="216"/>
      <c r="BJ71" s="217"/>
      <c r="BK71" s="202"/>
      <c r="BL71" s="218"/>
      <c r="BM71" s="217"/>
      <c r="BN71" s="219"/>
      <c r="BO71" s="220"/>
      <c r="BP71" s="203"/>
      <c r="BQ71" s="217"/>
      <c r="BR71" s="221"/>
      <c r="BS71" s="222"/>
      <c r="BT71" s="216"/>
      <c r="BU71" s="212"/>
      <c r="BV71" s="224"/>
      <c r="BW71" s="216"/>
      <c r="BX71" s="212"/>
      <c r="BY71" s="223"/>
      <c r="BZ71" s="216"/>
      <c r="CA71" s="217"/>
      <c r="CB71" s="202"/>
      <c r="CC71" s="218"/>
      <c r="CD71" s="217"/>
      <c r="CE71" s="219"/>
      <c r="CF71" s="220"/>
      <c r="CG71" s="203"/>
      <c r="CH71" s="217"/>
      <c r="CI71" s="221"/>
      <c r="CJ71" s="222"/>
      <c r="CK71" s="216"/>
      <c r="CL71" s="212"/>
      <c r="CM71" s="224"/>
      <c r="CN71" s="216"/>
      <c r="CO71" s="212"/>
      <c r="CP71" s="223"/>
      <c r="CQ71" s="216"/>
      <c r="CR71" s="217"/>
      <c r="CS71" s="202"/>
      <c r="CT71" s="218"/>
      <c r="CU71" s="217"/>
      <c r="CV71" s="219"/>
      <c r="CW71" s="220"/>
      <c r="CX71" s="203"/>
      <c r="CY71" s="217"/>
      <c r="CZ71" s="221"/>
      <c r="DA71" s="222"/>
      <c r="DB71" s="216"/>
      <c r="DC71" s="212"/>
      <c r="DD71" s="224"/>
      <c r="DE71" s="216"/>
      <c r="DF71" s="212"/>
      <c r="DG71" s="223"/>
      <c r="DH71" s="216"/>
      <c r="DI71" s="217"/>
      <c r="DJ71" s="202"/>
      <c r="DK71" s="218"/>
      <c r="DL71" s="217"/>
      <c r="DM71" s="219"/>
      <c r="DN71" s="220"/>
      <c r="DO71" s="203"/>
      <c r="DP71" s="217"/>
      <c r="DQ71" s="221"/>
      <c r="DR71" s="222"/>
      <c r="DS71" s="216"/>
      <c r="DT71" s="212"/>
      <c r="DU71" s="224"/>
      <c r="DV71" s="216"/>
      <c r="DW71" s="212"/>
      <c r="DX71" s="223"/>
      <c r="DY71" s="216"/>
    </row>
    <row r="72" spans="1:129" ht="15.75" hidden="1" thickBot="1">
      <c r="A72" s="242"/>
      <c r="B72" s="243"/>
      <c r="C72" s="199"/>
      <c r="D72" s="200"/>
      <c r="E72" s="201"/>
      <c r="F72" s="202"/>
      <c r="G72" s="202"/>
      <c r="H72" s="202"/>
      <c r="I72" s="202"/>
      <c r="J72" s="202"/>
      <c r="K72" s="202"/>
      <c r="L72" s="203"/>
      <c r="M72" s="217"/>
      <c r="N72" s="202"/>
      <c r="O72" s="218"/>
      <c r="P72" s="217"/>
      <c r="Q72" s="219"/>
      <c r="R72" s="220"/>
      <c r="S72" s="203"/>
      <c r="T72" s="217"/>
      <c r="U72" s="221"/>
      <c r="V72" s="222"/>
      <c r="W72" s="216"/>
      <c r="X72" s="212"/>
      <c r="Y72" s="223"/>
      <c r="Z72" s="216"/>
      <c r="AA72" s="217"/>
      <c r="AB72" s="202"/>
      <c r="AC72" s="218"/>
      <c r="AD72" s="217"/>
      <c r="AE72" s="219"/>
      <c r="AF72" s="220"/>
      <c r="AG72" s="203"/>
      <c r="AH72" s="217"/>
      <c r="AI72" s="221"/>
      <c r="AJ72" s="222"/>
      <c r="AK72" s="216"/>
      <c r="AL72" s="212"/>
      <c r="AM72" s="224"/>
      <c r="AN72" s="216"/>
      <c r="AO72" s="212"/>
      <c r="AP72" s="223"/>
      <c r="AQ72" s="216"/>
      <c r="AR72" s="204"/>
      <c r="AS72" s="202"/>
      <c r="AT72" s="205"/>
      <c r="AU72" s="217"/>
      <c r="AV72" s="219"/>
      <c r="AW72" s="220"/>
      <c r="AX72" s="207"/>
      <c r="AY72" s="203"/>
      <c r="AZ72" s="217"/>
      <c r="BA72" s="221"/>
      <c r="BB72" s="222"/>
      <c r="BC72" s="216"/>
      <c r="BD72" s="212"/>
      <c r="BE72" s="224"/>
      <c r="BF72" s="216"/>
      <c r="BG72" s="212"/>
      <c r="BH72" s="223"/>
      <c r="BI72" s="216"/>
      <c r="BJ72" s="217"/>
      <c r="BK72" s="202"/>
      <c r="BL72" s="218"/>
      <c r="BM72" s="217"/>
      <c r="BN72" s="219"/>
      <c r="BO72" s="220"/>
      <c r="BP72" s="203"/>
      <c r="BQ72" s="217"/>
      <c r="BR72" s="221"/>
      <c r="BS72" s="222"/>
      <c r="BT72" s="216"/>
      <c r="BU72" s="212"/>
      <c r="BV72" s="224"/>
      <c r="BW72" s="216"/>
      <c r="BX72" s="212"/>
      <c r="BY72" s="223"/>
      <c r="BZ72" s="216"/>
      <c r="CA72" s="217"/>
      <c r="CB72" s="202"/>
      <c r="CC72" s="218"/>
      <c r="CD72" s="217"/>
      <c r="CE72" s="219"/>
      <c r="CF72" s="220"/>
      <c r="CG72" s="203"/>
      <c r="CH72" s="217"/>
      <c r="CI72" s="221"/>
      <c r="CJ72" s="222"/>
      <c r="CK72" s="216"/>
      <c r="CL72" s="212"/>
      <c r="CM72" s="224"/>
      <c r="CN72" s="216"/>
      <c r="CO72" s="212"/>
      <c r="CP72" s="223"/>
      <c r="CQ72" s="216"/>
      <c r="CR72" s="217"/>
      <c r="CS72" s="202"/>
      <c r="CT72" s="218"/>
      <c r="CU72" s="217"/>
      <c r="CV72" s="219"/>
      <c r="CW72" s="220"/>
      <c r="CX72" s="203"/>
      <c r="CY72" s="217"/>
      <c r="CZ72" s="221"/>
      <c r="DA72" s="222"/>
      <c r="DB72" s="216"/>
      <c r="DC72" s="212"/>
      <c r="DD72" s="224"/>
      <c r="DE72" s="216"/>
      <c r="DF72" s="212"/>
      <c r="DG72" s="223"/>
      <c r="DH72" s="216"/>
      <c r="DI72" s="217"/>
      <c r="DJ72" s="202"/>
      <c r="DK72" s="218"/>
      <c r="DL72" s="217"/>
      <c r="DM72" s="219"/>
      <c r="DN72" s="220"/>
      <c r="DO72" s="203"/>
      <c r="DP72" s="217"/>
      <c r="DQ72" s="221"/>
      <c r="DR72" s="222"/>
      <c r="DS72" s="216"/>
      <c r="DT72" s="212"/>
      <c r="DU72" s="224"/>
      <c r="DV72" s="216"/>
      <c r="DW72" s="212"/>
      <c r="DX72" s="223"/>
      <c r="DY72" s="216"/>
    </row>
    <row r="73" spans="1:129" ht="15.75" hidden="1" thickBot="1">
      <c r="A73" s="242"/>
      <c r="B73" s="243"/>
      <c r="C73" s="199"/>
      <c r="D73" s="200"/>
      <c r="E73" s="201"/>
      <c r="F73" s="202"/>
      <c r="G73" s="202"/>
      <c r="H73" s="202"/>
      <c r="I73" s="202"/>
      <c r="J73" s="202"/>
      <c r="K73" s="202"/>
      <c r="L73" s="203"/>
      <c r="M73" s="217"/>
      <c r="N73" s="202"/>
      <c r="O73" s="218"/>
      <c r="P73" s="217"/>
      <c r="Q73" s="219"/>
      <c r="R73" s="220"/>
      <c r="S73" s="203"/>
      <c r="T73" s="217"/>
      <c r="U73" s="221"/>
      <c r="V73" s="222"/>
      <c r="W73" s="216"/>
      <c r="X73" s="212"/>
      <c r="Y73" s="223"/>
      <c r="Z73" s="216"/>
      <c r="AA73" s="217"/>
      <c r="AB73" s="202"/>
      <c r="AC73" s="218"/>
      <c r="AD73" s="217"/>
      <c r="AE73" s="219"/>
      <c r="AF73" s="220"/>
      <c r="AG73" s="203"/>
      <c r="AH73" s="217"/>
      <c r="AI73" s="221"/>
      <c r="AJ73" s="222"/>
      <c r="AK73" s="216"/>
      <c r="AL73" s="212"/>
      <c r="AM73" s="224"/>
      <c r="AN73" s="216"/>
      <c r="AO73" s="212"/>
      <c r="AP73" s="223"/>
      <c r="AQ73" s="216"/>
      <c r="AR73" s="204"/>
      <c r="AS73" s="202"/>
      <c r="AT73" s="205"/>
      <c r="AU73" s="217"/>
      <c r="AV73" s="219"/>
      <c r="AW73" s="220"/>
      <c r="AX73" s="207"/>
      <c r="AY73" s="203"/>
      <c r="AZ73" s="217"/>
      <c r="BA73" s="221"/>
      <c r="BB73" s="222"/>
      <c r="BC73" s="216"/>
      <c r="BD73" s="212"/>
      <c r="BE73" s="224"/>
      <c r="BF73" s="216"/>
      <c r="BG73" s="212"/>
      <c r="BH73" s="223"/>
      <c r="BI73" s="216"/>
      <c r="BJ73" s="217"/>
      <c r="BK73" s="202"/>
      <c r="BL73" s="218"/>
      <c r="BM73" s="217"/>
      <c r="BN73" s="219"/>
      <c r="BO73" s="220"/>
      <c r="BP73" s="203"/>
      <c r="BQ73" s="217"/>
      <c r="BR73" s="221"/>
      <c r="BS73" s="222"/>
      <c r="BT73" s="216"/>
      <c r="BU73" s="212"/>
      <c r="BV73" s="224"/>
      <c r="BW73" s="216"/>
      <c r="BX73" s="212"/>
      <c r="BY73" s="223"/>
      <c r="BZ73" s="216"/>
      <c r="CA73" s="217"/>
      <c r="CB73" s="202"/>
      <c r="CC73" s="218"/>
      <c r="CD73" s="217"/>
      <c r="CE73" s="219"/>
      <c r="CF73" s="220"/>
      <c r="CG73" s="203"/>
      <c r="CH73" s="217"/>
      <c r="CI73" s="221"/>
      <c r="CJ73" s="222"/>
      <c r="CK73" s="216"/>
      <c r="CL73" s="212"/>
      <c r="CM73" s="224"/>
      <c r="CN73" s="216"/>
      <c r="CO73" s="212"/>
      <c r="CP73" s="223"/>
      <c r="CQ73" s="216"/>
      <c r="CR73" s="217"/>
      <c r="CS73" s="202"/>
      <c r="CT73" s="218"/>
      <c r="CU73" s="217"/>
      <c r="CV73" s="219"/>
      <c r="CW73" s="220"/>
      <c r="CX73" s="203"/>
      <c r="CY73" s="217"/>
      <c r="CZ73" s="221"/>
      <c r="DA73" s="222"/>
      <c r="DB73" s="216"/>
      <c r="DC73" s="212"/>
      <c r="DD73" s="224"/>
      <c r="DE73" s="216"/>
      <c r="DF73" s="212"/>
      <c r="DG73" s="223"/>
      <c r="DH73" s="216"/>
      <c r="DI73" s="217"/>
      <c r="DJ73" s="202"/>
      <c r="DK73" s="218"/>
      <c r="DL73" s="217"/>
      <c r="DM73" s="219"/>
      <c r="DN73" s="220"/>
      <c r="DO73" s="203"/>
      <c r="DP73" s="217"/>
      <c r="DQ73" s="221"/>
      <c r="DR73" s="222"/>
      <c r="DS73" s="216"/>
      <c r="DT73" s="212"/>
      <c r="DU73" s="224"/>
      <c r="DV73" s="216"/>
      <c r="DW73" s="212"/>
      <c r="DX73" s="223"/>
      <c r="DY73" s="216"/>
    </row>
    <row r="74" spans="1:129" ht="15.75" hidden="1" thickBot="1">
      <c r="A74" s="242"/>
      <c r="B74" s="243"/>
      <c r="C74" s="199"/>
      <c r="D74" s="200"/>
      <c r="E74" s="201"/>
      <c r="F74" s="202"/>
      <c r="G74" s="202"/>
      <c r="H74" s="202"/>
      <c r="I74" s="202"/>
      <c r="J74" s="202"/>
      <c r="K74" s="202"/>
      <c r="L74" s="203"/>
      <c r="M74" s="217"/>
      <c r="N74" s="202"/>
      <c r="O74" s="218"/>
      <c r="P74" s="217"/>
      <c r="Q74" s="219"/>
      <c r="R74" s="220"/>
      <c r="S74" s="203"/>
      <c r="T74" s="217"/>
      <c r="U74" s="221"/>
      <c r="V74" s="222"/>
      <c r="W74" s="216"/>
      <c r="X74" s="212"/>
      <c r="Y74" s="223"/>
      <c r="Z74" s="216"/>
      <c r="AA74" s="217"/>
      <c r="AB74" s="202"/>
      <c r="AC74" s="218"/>
      <c r="AD74" s="217"/>
      <c r="AE74" s="219"/>
      <c r="AF74" s="220"/>
      <c r="AG74" s="203"/>
      <c r="AH74" s="217"/>
      <c r="AI74" s="221"/>
      <c r="AJ74" s="222"/>
      <c r="AK74" s="216"/>
      <c r="AL74" s="212"/>
      <c r="AM74" s="224"/>
      <c r="AN74" s="216"/>
      <c r="AO74" s="212"/>
      <c r="AP74" s="223"/>
      <c r="AQ74" s="216"/>
      <c r="AR74" s="204"/>
      <c r="AS74" s="202"/>
      <c r="AT74" s="205"/>
      <c r="AU74" s="217"/>
      <c r="AV74" s="219"/>
      <c r="AW74" s="220"/>
      <c r="AX74" s="207"/>
      <c r="AY74" s="203"/>
      <c r="AZ74" s="217"/>
      <c r="BA74" s="221"/>
      <c r="BB74" s="222"/>
      <c r="BC74" s="216"/>
      <c r="BD74" s="212"/>
      <c r="BE74" s="224"/>
      <c r="BF74" s="216"/>
      <c r="BG74" s="212"/>
      <c r="BH74" s="223"/>
      <c r="BI74" s="216"/>
      <c r="BJ74" s="217"/>
      <c r="BK74" s="202"/>
      <c r="BL74" s="218"/>
      <c r="BM74" s="217"/>
      <c r="BN74" s="219"/>
      <c r="BO74" s="220"/>
      <c r="BP74" s="203"/>
      <c r="BQ74" s="217"/>
      <c r="BR74" s="221"/>
      <c r="BS74" s="222"/>
      <c r="BT74" s="216"/>
      <c r="BU74" s="212"/>
      <c r="BV74" s="224"/>
      <c r="BW74" s="216"/>
      <c r="BX74" s="212"/>
      <c r="BY74" s="223"/>
      <c r="BZ74" s="216"/>
      <c r="CA74" s="217"/>
      <c r="CB74" s="202"/>
      <c r="CC74" s="218"/>
      <c r="CD74" s="217"/>
      <c r="CE74" s="219"/>
      <c r="CF74" s="220"/>
      <c r="CG74" s="203"/>
      <c r="CH74" s="217"/>
      <c r="CI74" s="221"/>
      <c r="CJ74" s="222"/>
      <c r="CK74" s="216"/>
      <c r="CL74" s="212"/>
      <c r="CM74" s="224"/>
      <c r="CN74" s="216"/>
      <c r="CO74" s="212"/>
      <c r="CP74" s="223"/>
      <c r="CQ74" s="216"/>
      <c r="CR74" s="217"/>
      <c r="CS74" s="202"/>
      <c r="CT74" s="218"/>
      <c r="CU74" s="217"/>
      <c r="CV74" s="219"/>
      <c r="CW74" s="220"/>
      <c r="CX74" s="203"/>
      <c r="CY74" s="217"/>
      <c r="CZ74" s="221"/>
      <c r="DA74" s="222"/>
      <c r="DB74" s="216"/>
      <c r="DC74" s="212"/>
      <c r="DD74" s="224"/>
      <c r="DE74" s="216"/>
      <c r="DF74" s="212"/>
      <c r="DG74" s="223"/>
      <c r="DH74" s="216"/>
      <c r="DI74" s="217"/>
      <c r="DJ74" s="202"/>
      <c r="DK74" s="218"/>
      <c r="DL74" s="217"/>
      <c r="DM74" s="219"/>
      <c r="DN74" s="220"/>
      <c r="DO74" s="203"/>
      <c r="DP74" s="217"/>
      <c r="DQ74" s="221"/>
      <c r="DR74" s="222"/>
      <c r="DS74" s="216"/>
      <c r="DT74" s="212"/>
      <c r="DU74" s="224"/>
      <c r="DV74" s="216"/>
      <c r="DW74" s="212"/>
      <c r="DX74" s="223"/>
      <c r="DY74" s="216"/>
    </row>
    <row r="75" spans="1:129" ht="15.75" hidden="1" thickBot="1">
      <c r="A75" s="242"/>
      <c r="B75" s="243"/>
      <c r="C75" s="199"/>
      <c r="D75" s="200"/>
      <c r="E75" s="201"/>
      <c r="F75" s="202"/>
      <c r="G75" s="202"/>
      <c r="H75" s="202"/>
      <c r="I75" s="202"/>
      <c r="J75" s="202"/>
      <c r="K75" s="202"/>
      <c r="L75" s="203"/>
      <c r="M75" s="217"/>
      <c r="N75" s="202"/>
      <c r="O75" s="218"/>
      <c r="P75" s="217"/>
      <c r="Q75" s="219"/>
      <c r="R75" s="220"/>
      <c r="S75" s="203"/>
      <c r="T75" s="217"/>
      <c r="U75" s="221"/>
      <c r="V75" s="222"/>
      <c r="W75" s="216"/>
      <c r="X75" s="212"/>
      <c r="Y75" s="223"/>
      <c r="Z75" s="216"/>
      <c r="AA75" s="217"/>
      <c r="AB75" s="202"/>
      <c r="AC75" s="218"/>
      <c r="AD75" s="217"/>
      <c r="AE75" s="219"/>
      <c r="AF75" s="220"/>
      <c r="AG75" s="203"/>
      <c r="AH75" s="217"/>
      <c r="AI75" s="221"/>
      <c r="AJ75" s="222"/>
      <c r="AK75" s="216"/>
      <c r="AL75" s="212"/>
      <c r="AM75" s="224"/>
      <c r="AN75" s="216"/>
      <c r="AO75" s="212"/>
      <c r="AP75" s="223"/>
      <c r="AQ75" s="216"/>
      <c r="AR75" s="204"/>
      <c r="AS75" s="202"/>
      <c r="AT75" s="205"/>
      <c r="AU75" s="217"/>
      <c r="AV75" s="219"/>
      <c r="AW75" s="220"/>
      <c r="AX75" s="207"/>
      <c r="AY75" s="203"/>
      <c r="AZ75" s="217"/>
      <c r="BA75" s="221"/>
      <c r="BB75" s="222"/>
      <c r="BC75" s="216"/>
      <c r="BD75" s="212"/>
      <c r="BE75" s="224"/>
      <c r="BF75" s="216"/>
      <c r="BG75" s="212"/>
      <c r="BH75" s="223"/>
      <c r="BI75" s="216"/>
      <c r="BJ75" s="217"/>
      <c r="BK75" s="202"/>
      <c r="BL75" s="218"/>
      <c r="BM75" s="217"/>
      <c r="BN75" s="219"/>
      <c r="BO75" s="220"/>
      <c r="BP75" s="203"/>
      <c r="BQ75" s="217"/>
      <c r="BR75" s="221"/>
      <c r="BS75" s="222"/>
      <c r="BT75" s="216"/>
      <c r="BU75" s="212"/>
      <c r="BV75" s="224"/>
      <c r="BW75" s="216"/>
      <c r="BX75" s="212"/>
      <c r="BY75" s="223"/>
      <c r="BZ75" s="216"/>
      <c r="CA75" s="217"/>
      <c r="CB75" s="202"/>
      <c r="CC75" s="218"/>
      <c r="CD75" s="217"/>
      <c r="CE75" s="219"/>
      <c r="CF75" s="220"/>
      <c r="CG75" s="203"/>
      <c r="CH75" s="217"/>
      <c r="CI75" s="221"/>
      <c r="CJ75" s="222"/>
      <c r="CK75" s="216"/>
      <c r="CL75" s="212"/>
      <c r="CM75" s="224"/>
      <c r="CN75" s="216"/>
      <c r="CO75" s="212"/>
      <c r="CP75" s="223"/>
      <c r="CQ75" s="216"/>
      <c r="CR75" s="217"/>
      <c r="CS75" s="202"/>
      <c r="CT75" s="218"/>
      <c r="CU75" s="217"/>
      <c r="CV75" s="219"/>
      <c r="CW75" s="220"/>
      <c r="CX75" s="203"/>
      <c r="CY75" s="217"/>
      <c r="CZ75" s="221"/>
      <c r="DA75" s="222"/>
      <c r="DB75" s="216"/>
      <c r="DC75" s="212"/>
      <c r="DD75" s="224"/>
      <c r="DE75" s="216"/>
      <c r="DF75" s="212"/>
      <c r="DG75" s="223"/>
      <c r="DH75" s="216"/>
      <c r="DI75" s="217"/>
      <c r="DJ75" s="202"/>
      <c r="DK75" s="218"/>
      <c r="DL75" s="217"/>
      <c r="DM75" s="219"/>
      <c r="DN75" s="220"/>
      <c r="DO75" s="203"/>
      <c r="DP75" s="217"/>
      <c r="DQ75" s="221"/>
      <c r="DR75" s="222"/>
      <c r="DS75" s="216"/>
      <c r="DT75" s="212"/>
      <c r="DU75" s="224"/>
      <c r="DV75" s="216"/>
      <c r="DW75" s="212"/>
      <c r="DX75" s="223"/>
      <c r="DY75" s="216"/>
    </row>
    <row r="76" spans="1:129" ht="15.75" hidden="1" thickBot="1">
      <c r="A76" s="242"/>
      <c r="B76" s="243"/>
      <c r="C76" s="199"/>
      <c r="D76" s="200"/>
      <c r="E76" s="201"/>
      <c r="F76" s="202"/>
      <c r="G76" s="202"/>
      <c r="H76" s="202"/>
      <c r="I76" s="202"/>
      <c r="J76" s="202"/>
      <c r="K76" s="202"/>
      <c r="L76" s="203"/>
      <c r="M76" s="217"/>
      <c r="N76" s="202"/>
      <c r="O76" s="218"/>
      <c r="P76" s="217"/>
      <c r="Q76" s="219"/>
      <c r="R76" s="220"/>
      <c r="S76" s="203"/>
      <c r="T76" s="217"/>
      <c r="U76" s="221"/>
      <c r="V76" s="222"/>
      <c r="W76" s="216"/>
      <c r="X76" s="212"/>
      <c r="Y76" s="223"/>
      <c r="Z76" s="216"/>
      <c r="AA76" s="217"/>
      <c r="AB76" s="202"/>
      <c r="AC76" s="218"/>
      <c r="AD76" s="217"/>
      <c r="AE76" s="219"/>
      <c r="AF76" s="220"/>
      <c r="AG76" s="203"/>
      <c r="AH76" s="217"/>
      <c r="AI76" s="221"/>
      <c r="AJ76" s="222"/>
      <c r="AK76" s="216"/>
      <c r="AL76" s="212"/>
      <c r="AM76" s="224"/>
      <c r="AN76" s="216"/>
      <c r="AO76" s="212"/>
      <c r="AP76" s="223"/>
      <c r="AQ76" s="216"/>
      <c r="AR76" s="204"/>
      <c r="AS76" s="202"/>
      <c r="AT76" s="205"/>
      <c r="AU76" s="217"/>
      <c r="AV76" s="219"/>
      <c r="AW76" s="220"/>
      <c r="AX76" s="207"/>
      <c r="AY76" s="203"/>
      <c r="AZ76" s="217"/>
      <c r="BA76" s="221"/>
      <c r="BB76" s="222"/>
      <c r="BC76" s="216"/>
      <c r="BD76" s="212"/>
      <c r="BE76" s="224"/>
      <c r="BF76" s="216"/>
      <c r="BG76" s="212"/>
      <c r="BH76" s="223"/>
      <c r="BI76" s="216"/>
      <c r="BJ76" s="217"/>
      <c r="BK76" s="202"/>
      <c r="BL76" s="218"/>
      <c r="BM76" s="217"/>
      <c r="BN76" s="219"/>
      <c r="BO76" s="220"/>
      <c r="BP76" s="203"/>
      <c r="BQ76" s="217"/>
      <c r="BR76" s="221"/>
      <c r="BS76" s="222"/>
      <c r="BT76" s="216"/>
      <c r="BU76" s="212"/>
      <c r="BV76" s="224"/>
      <c r="BW76" s="216"/>
      <c r="BX76" s="212"/>
      <c r="BY76" s="223"/>
      <c r="BZ76" s="216"/>
      <c r="CA76" s="217"/>
      <c r="CB76" s="202"/>
      <c r="CC76" s="218"/>
      <c r="CD76" s="217"/>
      <c r="CE76" s="219"/>
      <c r="CF76" s="220"/>
      <c r="CG76" s="203"/>
      <c r="CH76" s="217"/>
      <c r="CI76" s="221"/>
      <c r="CJ76" s="222"/>
      <c r="CK76" s="216"/>
      <c r="CL76" s="212"/>
      <c r="CM76" s="224"/>
      <c r="CN76" s="216"/>
      <c r="CO76" s="212"/>
      <c r="CP76" s="223"/>
      <c r="CQ76" s="216"/>
      <c r="CR76" s="217"/>
      <c r="CS76" s="202"/>
      <c r="CT76" s="218"/>
      <c r="CU76" s="217"/>
      <c r="CV76" s="219"/>
      <c r="CW76" s="220"/>
      <c r="CX76" s="203"/>
      <c r="CY76" s="217"/>
      <c r="CZ76" s="221"/>
      <c r="DA76" s="222"/>
      <c r="DB76" s="216"/>
      <c r="DC76" s="212"/>
      <c r="DD76" s="224"/>
      <c r="DE76" s="216"/>
      <c r="DF76" s="212"/>
      <c r="DG76" s="223"/>
      <c r="DH76" s="216"/>
      <c r="DI76" s="217"/>
      <c r="DJ76" s="202"/>
      <c r="DK76" s="218"/>
      <c r="DL76" s="217"/>
      <c r="DM76" s="219"/>
      <c r="DN76" s="220"/>
      <c r="DO76" s="203"/>
      <c r="DP76" s="217"/>
      <c r="DQ76" s="221"/>
      <c r="DR76" s="222"/>
      <c r="DS76" s="216"/>
      <c r="DT76" s="212"/>
      <c r="DU76" s="224"/>
      <c r="DV76" s="216"/>
      <c r="DW76" s="212"/>
      <c r="DX76" s="223"/>
      <c r="DY76" s="216"/>
    </row>
    <row r="77" spans="1:129" ht="15.75" hidden="1" thickBot="1">
      <c r="A77" s="242"/>
      <c r="B77" s="243"/>
      <c r="C77" s="199"/>
      <c r="D77" s="200"/>
      <c r="E77" s="201"/>
      <c r="F77" s="202"/>
      <c r="G77" s="202"/>
      <c r="H77" s="202"/>
      <c r="I77" s="202"/>
      <c r="J77" s="202"/>
      <c r="K77" s="202"/>
      <c r="L77" s="203"/>
      <c r="M77" s="217"/>
      <c r="N77" s="202"/>
      <c r="O77" s="218"/>
      <c r="P77" s="217"/>
      <c r="Q77" s="219"/>
      <c r="R77" s="220"/>
      <c r="S77" s="203"/>
      <c r="T77" s="217"/>
      <c r="U77" s="221"/>
      <c r="V77" s="222"/>
      <c r="W77" s="216"/>
      <c r="X77" s="212"/>
      <c r="Y77" s="223"/>
      <c r="Z77" s="216"/>
      <c r="AA77" s="217"/>
      <c r="AB77" s="202"/>
      <c r="AC77" s="218"/>
      <c r="AD77" s="217"/>
      <c r="AE77" s="219"/>
      <c r="AF77" s="220"/>
      <c r="AG77" s="203"/>
      <c r="AH77" s="217"/>
      <c r="AI77" s="221"/>
      <c r="AJ77" s="222"/>
      <c r="AK77" s="216"/>
      <c r="AL77" s="212"/>
      <c r="AM77" s="224"/>
      <c r="AN77" s="216"/>
      <c r="AO77" s="212"/>
      <c r="AP77" s="223"/>
      <c r="AQ77" s="216"/>
      <c r="AR77" s="204"/>
      <c r="AS77" s="202"/>
      <c r="AT77" s="205"/>
      <c r="AU77" s="217"/>
      <c r="AV77" s="219"/>
      <c r="AW77" s="220"/>
      <c r="AX77" s="207"/>
      <c r="AY77" s="203"/>
      <c r="AZ77" s="217"/>
      <c r="BA77" s="221"/>
      <c r="BB77" s="222"/>
      <c r="BC77" s="216"/>
      <c r="BD77" s="212"/>
      <c r="BE77" s="224"/>
      <c r="BF77" s="216"/>
      <c r="BG77" s="212"/>
      <c r="BH77" s="223"/>
      <c r="BI77" s="216"/>
      <c r="BJ77" s="217"/>
      <c r="BK77" s="202"/>
      <c r="BL77" s="218"/>
      <c r="BM77" s="217"/>
      <c r="BN77" s="219"/>
      <c r="BO77" s="220"/>
      <c r="BP77" s="203"/>
      <c r="BQ77" s="217"/>
      <c r="BR77" s="221"/>
      <c r="BS77" s="222"/>
      <c r="BT77" s="216"/>
      <c r="BU77" s="212"/>
      <c r="BV77" s="224"/>
      <c r="BW77" s="216"/>
      <c r="BX77" s="212"/>
      <c r="BY77" s="223"/>
      <c r="BZ77" s="216"/>
      <c r="CA77" s="217"/>
      <c r="CB77" s="202"/>
      <c r="CC77" s="218"/>
      <c r="CD77" s="217"/>
      <c r="CE77" s="219"/>
      <c r="CF77" s="220"/>
      <c r="CG77" s="203"/>
      <c r="CH77" s="217"/>
      <c r="CI77" s="221"/>
      <c r="CJ77" s="222"/>
      <c r="CK77" s="216"/>
      <c r="CL77" s="212"/>
      <c r="CM77" s="224"/>
      <c r="CN77" s="216"/>
      <c r="CO77" s="212"/>
      <c r="CP77" s="223"/>
      <c r="CQ77" s="216"/>
      <c r="CR77" s="217"/>
      <c r="CS77" s="202"/>
      <c r="CT77" s="218"/>
      <c r="CU77" s="217"/>
      <c r="CV77" s="219"/>
      <c r="CW77" s="220"/>
      <c r="CX77" s="203"/>
      <c r="CY77" s="217"/>
      <c r="CZ77" s="221"/>
      <c r="DA77" s="222"/>
      <c r="DB77" s="216"/>
      <c r="DC77" s="212"/>
      <c r="DD77" s="224"/>
      <c r="DE77" s="216"/>
      <c r="DF77" s="212"/>
      <c r="DG77" s="223"/>
      <c r="DH77" s="216"/>
      <c r="DI77" s="217"/>
      <c r="DJ77" s="202"/>
      <c r="DK77" s="218"/>
      <c r="DL77" s="217"/>
      <c r="DM77" s="219"/>
      <c r="DN77" s="220"/>
      <c r="DO77" s="203"/>
      <c r="DP77" s="217"/>
      <c r="DQ77" s="221"/>
      <c r="DR77" s="222"/>
      <c r="DS77" s="216"/>
      <c r="DT77" s="212"/>
      <c r="DU77" s="224"/>
      <c r="DV77" s="216"/>
      <c r="DW77" s="212"/>
      <c r="DX77" s="223"/>
      <c r="DY77" s="216"/>
    </row>
    <row r="78" spans="1:129" ht="15.75" hidden="1" thickBot="1">
      <c r="A78" s="242"/>
      <c r="B78" s="243"/>
      <c r="C78" s="199"/>
      <c r="D78" s="200"/>
      <c r="E78" s="201"/>
      <c r="F78" s="202"/>
      <c r="G78" s="202"/>
      <c r="H78" s="202"/>
      <c r="I78" s="202"/>
      <c r="J78" s="202"/>
      <c r="K78" s="202"/>
      <c r="L78" s="203"/>
      <c r="M78" s="217"/>
      <c r="N78" s="202"/>
      <c r="O78" s="218"/>
      <c r="P78" s="217"/>
      <c r="Q78" s="219"/>
      <c r="R78" s="220"/>
      <c r="S78" s="203"/>
      <c r="T78" s="217"/>
      <c r="U78" s="221"/>
      <c r="V78" s="222"/>
      <c r="W78" s="216"/>
      <c r="X78" s="212"/>
      <c r="Y78" s="223"/>
      <c r="Z78" s="216"/>
      <c r="AA78" s="217"/>
      <c r="AB78" s="202"/>
      <c r="AC78" s="218"/>
      <c r="AD78" s="217"/>
      <c r="AE78" s="219"/>
      <c r="AF78" s="220"/>
      <c r="AG78" s="203"/>
      <c r="AH78" s="217"/>
      <c r="AI78" s="221"/>
      <c r="AJ78" s="222"/>
      <c r="AK78" s="216"/>
      <c r="AL78" s="212"/>
      <c r="AM78" s="224"/>
      <c r="AN78" s="216"/>
      <c r="AO78" s="212"/>
      <c r="AP78" s="223"/>
      <c r="AQ78" s="216"/>
      <c r="AR78" s="204"/>
      <c r="AS78" s="202"/>
      <c r="AT78" s="205"/>
      <c r="AU78" s="217"/>
      <c r="AV78" s="219"/>
      <c r="AW78" s="220"/>
      <c r="AX78" s="207"/>
      <c r="AY78" s="203"/>
      <c r="AZ78" s="217"/>
      <c r="BA78" s="221"/>
      <c r="BB78" s="222"/>
      <c r="BC78" s="216"/>
      <c r="BD78" s="212"/>
      <c r="BE78" s="224"/>
      <c r="BF78" s="216"/>
      <c r="BG78" s="212"/>
      <c r="BH78" s="223"/>
      <c r="BI78" s="216"/>
      <c r="BJ78" s="217"/>
      <c r="BK78" s="202"/>
      <c r="BL78" s="218"/>
      <c r="BM78" s="217"/>
      <c r="BN78" s="219"/>
      <c r="BO78" s="220"/>
      <c r="BP78" s="203"/>
      <c r="BQ78" s="217"/>
      <c r="BR78" s="221"/>
      <c r="BS78" s="222"/>
      <c r="BT78" s="216"/>
      <c r="BU78" s="212"/>
      <c r="BV78" s="224"/>
      <c r="BW78" s="216"/>
      <c r="BX78" s="212"/>
      <c r="BY78" s="223"/>
      <c r="BZ78" s="216"/>
      <c r="CA78" s="217"/>
      <c r="CB78" s="202"/>
      <c r="CC78" s="218"/>
      <c r="CD78" s="217"/>
      <c r="CE78" s="219"/>
      <c r="CF78" s="220"/>
      <c r="CG78" s="203"/>
      <c r="CH78" s="217"/>
      <c r="CI78" s="221"/>
      <c r="CJ78" s="222"/>
      <c r="CK78" s="216"/>
      <c r="CL78" s="212"/>
      <c r="CM78" s="224"/>
      <c r="CN78" s="216"/>
      <c r="CO78" s="212"/>
      <c r="CP78" s="223"/>
      <c r="CQ78" s="216"/>
      <c r="CR78" s="217"/>
      <c r="CS78" s="202"/>
      <c r="CT78" s="218"/>
      <c r="CU78" s="217"/>
      <c r="CV78" s="219"/>
      <c r="CW78" s="220"/>
      <c r="CX78" s="203"/>
      <c r="CY78" s="217"/>
      <c r="CZ78" s="221"/>
      <c r="DA78" s="222"/>
      <c r="DB78" s="216"/>
      <c r="DC78" s="212"/>
      <c r="DD78" s="224"/>
      <c r="DE78" s="216"/>
      <c r="DF78" s="212"/>
      <c r="DG78" s="223"/>
      <c r="DH78" s="216"/>
      <c r="DI78" s="217"/>
      <c r="DJ78" s="202"/>
      <c r="DK78" s="218"/>
      <c r="DL78" s="217"/>
      <c r="DM78" s="219"/>
      <c r="DN78" s="220"/>
      <c r="DO78" s="203"/>
      <c r="DP78" s="217"/>
      <c r="DQ78" s="221"/>
      <c r="DR78" s="222"/>
      <c r="DS78" s="216"/>
      <c r="DT78" s="212"/>
      <c r="DU78" s="224"/>
      <c r="DV78" s="216"/>
      <c r="DW78" s="212"/>
      <c r="DX78" s="223"/>
      <c r="DY78" s="216"/>
    </row>
    <row r="79" spans="1:129" ht="15.75" hidden="1" thickBot="1">
      <c r="A79" s="242"/>
      <c r="B79" s="243"/>
      <c r="C79" s="199"/>
      <c r="D79" s="200"/>
      <c r="E79" s="201"/>
      <c r="F79" s="202"/>
      <c r="G79" s="202"/>
      <c r="H79" s="202"/>
      <c r="I79" s="202"/>
      <c r="J79" s="202"/>
      <c r="K79" s="202"/>
      <c r="L79" s="203"/>
      <c r="M79" s="217"/>
      <c r="N79" s="202"/>
      <c r="O79" s="218"/>
      <c r="P79" s="217"/>
      <c r="Q79" s="219"/>
      <c r="R79" s="220"/>
      <c r="S79" s="203"/>
      <c r="T79" s="217"/>
      <c r="U79" s="221"/>
      <c r="V79" s="222"/>
      <c r="W79" s="216"/>
      <c r="X79" s="212"/>
      <c r="Y79" s="223"/>
      <c r="Z79" s="216"/>
      <c r="AA79" s="217"/>
      <c r="AB79" s="202"/>
      <c r="AC79" s="218"/>
      <c r="AD79" s="217"/>
      <c r="AE79" s="219"/>
      <c r="AF79" s="220"/>
      <c r="AG79" s="203"/>
      <c r="AH79" s="217"/>
      <c r="AI79" s="221"/>
      <c r="AJ79" s="222"/>
      <c r="AK79" s="216"/>
      <c r="AL79" s="212"/>
      <c r="AM79" s="224"/>
      <c r="AN79" s="216"/>
      <c r="AO79" s="212"/>
      <c r="AP79" s="223"/>
      <c r="AQ79" s="216"/>
      <c r="AR79" s="204"/>
      <c r="AS79" s="202"/>
      <c r="AT79" s="205"/>
      <c r="AU79" s="217"/>
      <c r="AV79" s="219"/>
      <c r="AW79" s="220"/>
      <c r="AX79" s="207"/>
      <c r="AY79" s="203"/>
      <c r="AZ79" s="217"/>
      <c r="BA79" s="221"/>
      <c r="BB79" s="222"/>
      <c r="BC79" s="216"/>
      <c r="BD79" s="212"/>
      <c r="BE79" s="224"/>
      <c r="BF79" s="216"/>
      <c r="BG79" s="212"/>
      <c r="BH79" s="223"/>
      <c r="BI79" s="216"/>
      <c r="BJ79" s="217"/>
      <c r="BK79" s="202"/>
      <c r="BL79" s="218"/>
      <c r="BM79" s="217"/>
      <c r="BN79" s="219"/>
      <c r="BO79" s="220"/>
      <c r="BP79" s="203"/>
      <c r="BQ79" s="217"/>
      <c r="BR79" s="221"/>
      <c r="BS79" s="222"/>
      <c r="BT79" s="216"/>
      <c r="BU79" s="212"/>
      <c r="BV79" s="224"/>
      <c r="BW79" s="216"/>
      <c r="BX79" s="212"/>
      <c r="BY79" s="223"/>
      <c r="BZ79" s="216"/>
      <c r="CA79" s="217"/>
      <c r="CB79" s="202"/>
      <c r="CC79" s="218"/>
      <c r="CD79" s="217"/>
      <c r="CE79" s="219"/>
      <c r="CF79" s="220"/>
      <c r="CG79" s="203"/>
      <c r="CH79" s="217"/>
      <c r="CI79" s="221"/>
      <c r="CJ79" s="222"/>
      <c r="CK79" s="216"/>
      <c r="CL79" s="212"/>
      <c r="CM79" s="224"/>
      <c r="CN79" s="216"/>
      <c r="CO79" s="212"/>
      <c r="CP79" s="223"/>
      <c r="CQ79" s="216"/>
      <c r="CR79" s="217"/>
      <c r="CS79" s="202"/>
      <c r="CT79" s="218"/>
      <c r="CU79" s="217"/>
      <c r="CV79" s="219"/>
      <c r="CW79" s="220"/>
      <c r="CX79" s="203"/>
      <c r="CY79" s="217"/>
      <c r="CZ79" s="221"/>
      <c r="DA79" s="222"/>
      <c r="DB79" s="216"/>
      <c r="DC79" s="212"/>
      <c r="DD79" s="224"/>
      <c r="DE79" s="216"/>
      <c r="DF79" s="212"/>
      <c r="DG79" s="223"/>
      <c r="DH79" s="216"/>
      <c r="DI79" s="217"/>
      <c r="DJ79" s="202"/>
      <c r="DK79" s="218"/>
      <c r="DL79" s="217"/>
      <c r="DM79" s="219"/>
      <c r="DN79" s="220"/>
      <c r="DO79" s="203"/>
      <c r="DP79" s="217"/>
      <c r="DQ79" s="221"/>
      <c r="DR79" s="222"/>
      <c r="DS79" s="216"/>
      <c r="DT79" s="212"/>
      <c r="DU79" s="224"/>
      <c r="DV79" s="216"/>
      <c r="DW79" s="212"/>
      <c r="DX79" s="223"/>
      <c r="DY79" s="216"/>
    </row>
    <row r="80" spans="1:129" ht="15.75" hidden="1" thickBot="1">
      <c r="A80" s="242"/>
      <c r="B80" s="243"/>
      <c r="C80" s="199"/>
      <c r="D80" s="200"/>
      <c r="E80" s="201"/>
      <c r="F80" s="202"/>
      <c r="G80" s="202"/>
      <c r="H80" s="202"/>
      <c r="I80" s="202"/>
      <c r="J80" s="202"/>
      <c r="K80" s="202"/>
      <c r="L80" s="203"/>
      <c r="M80" s="217"/>
      <c r="N80" s="202"/>
      <c r="O80" s="218"/>
      <c r="P80" s="217"/>
      <c r="Q80" s="219"/>
      <c r="R80" s="220"/>
      <c r="S80" s="203"/>
      <c r="T80" s="217"/>
      <c r="U80" s="221"/>
      <c r="V80" s="222"/>
      <c r="W80" s="216"/>
      <c r="X80" s="212"/>
      <c r="Y80" s="223"/>
      <c r="Z80" s="216"/>
      <c r="AA80" s="217"/>
      <c r="AB80" s="202"/>
      <c r="AC80" s="218"/>
      <c r="AD80" s="217"/>
      <c r="AE80" s="219"/>
      <c r="AF80" s="220"/>
      <c r="AG80" s="203"/>
      <c r="AH80" s="217"/>
      <c r="AI80" s="221"/>
      <c r="AJ80" s="222"/>
      <c r="AK80" s="216"/>
      <c r="AL80" s="212"/>
      <c r="AM80" s="224"/>
      <c r="AN80" s="216"/>
      <c r="AO80" s="212"/>
      <c r="AP80" s="223"/>
      <c r="AQ80" s="216"/>
      <c r="AR80" s="204"/>
      <c r="AS80" s="202"/>
      <c r="AT80" s="205"/>
      <c r="AU80" s="217"/>
      <c r="AV80" s="219"/>
      <c r="AW80" s="220"/>
      <c r="AX80" s="207"/>
      <c r="AY80" s="203"/>
      <c r="AZ80" s="217"/>
      <c r="BA80" s="221"/>
      <c r="BB80" s="222"/>
      <c r="BC80" s="216"/>
      <c r="BD80" s="212"/>
      <c r="BE80" s="224"/>
      <c r="BF80" s="216"/>
      <c r="BG80" s="212"/>
      <c r="BH80" s="223"/>
      <c r="BI80" s="216"/>
      <c r="BJ80" s="217"/>
      <c r="BK80" s="202"/>
      <c r="BL80" s="218"/>
      <c r="BM80" s="217"/>
      <c r="BN80" s="219"/>
      <c r="BO80" s="220"/>
      <c r="BP80" s="203"/>
      <c r="BQ80" s="217"/>
      <c r="BR80" s="221"/>
      <c r="BS80" s="222"/>
      <c r="BT80" s="216"/>
      <c r="BU80" s="212"/>
      <c r="BV80" s="224"/>
      <c r="BW80" s="216"/>
      <c r="BX80" s="212"/>
      <c r="BY80" s="223"/>
      <c r="BZ80" s="216"/>
      <c r="CA80" s="217"/>
      <c r="CB80" s="202"/>
      <c r="CC80" s="218"/>
      <c r="CD80" s="217"/>
      <c r="CE80" s="219"/>
      <c r="CF80" s="220"/>
      <c r="CG80" s="203"/>
      <c r="CH80" s="217"/>
      <c r="CI80" s="221"/>
      <c r="CJ80" s="222"/>
      <c r="CK80" s="216"/>
      <c r="CL80" s="212"/>
      <c r="CM80" s="224"/>
      <c r="CN80" s="216"/>
      <c r="CO80" s="212"/>
      <c r="CP80" s="223"/>
      <c r="CQ80" s="216"/>
      <c r="CR80" s="217"/>
      <c r="CS80" s="202"/>
      <c r="CT80" s="218"/>
      <c r="CU80" s="217"/>
      <c r="CV80" s="219"/>
      <c r="CW80" s="220"/>
      <c r="CX80" s="203"/>
      <c r="CY80" s="217"/>
      <c r="CZ80" s="221"/>
      <c r="DA80" s="222"/>
      <c r="DB80" s="216"/>
      <c r="DC80" s="212"/>
      <c r="DD80" s="224"/>
      <c r="DE80" s="216"/>
      <c r="DF80" s="212"/>
      <c r="DG80" s="223"/>
      <c r="DH80" s="216"/>
      <c r="DI80" s="217"/>
      <c r="DJ80" s="202"/>
      <c r="DK80" s="218"/>
      <c r="DL80" s="217"/>
      <c r="DM80" s="219"/>
      <c r="DN80" s="220"/>
      <c r="DO80" s="203"/>
      <c r="DP80" s="217"/>
      <c r="DQ80" s="221"/>
      <c r="DR80" s="222"/>
      <c r="DS80" s="216"/>
      <c r="DT80" s="212"/>
      <c r="DU80" s="224"/>
      <c r="DV80" s="216"/>
      <c r="DW80" s="212"/>
      <c r="DX80" s="223"/>
      <c r="DY80" s="216"/>
    </row>
    <row r="81" spans="1:129" ht="15.75" hidden="1" thickBot="1">
      <c r="A81" s="242"/>
      <c r="B81" s="243"/>
      <c r="C81" s="199"/>
      <c r="D81" s="200"/>
      <c r="E81" s="201"/>
      <c r="F81" s="202"/>
      <c r="G81" s="202"/>
      <c r="H81" s="202"/>
      <c r="I81" s="202"/>
      <c r="J81" s="202"/>
      <c r="K81" s="202"/>
      <c r="L81" s="203"/>
      <c r="M81" s="217"/>
      <c r="N81" s="202"/>
      <c r="O81" s="218"/>
      <c r="P81" s="217"/>
      <c r="Q81" s="219"/>
      <c r="R81" s="220"/>
      <c r="S81" s="203"/>
      <c r="T81" s="217"/>
      <c r="U81" s="221"/>
      <c r="V81" s="222"/>
      <c r="W81" s="216"/>
      <c r="X81" s="212"/>
      <c r="Y81" s="223"/>
      <c r="Z81" s="216"/>
      <c r="AA81" s="217"/>
      <c r="AB81" s="202"/>
      <c r="AC81" s="218"/>
      <c r="AD81" s="217"/>
      <c r="AE81" s="219"/>
      <c r="AF81" s="220"/>
      <c r="AG81" s="203"/>
      <c r="AH81" s="217"/>
      <c r="AI81" s="221"/>
      <c r="AJ81" s="222"/>
      <c r="AK81" s="216"/>
      <c r="AL81" s="212"/>
      <c r="AM81" s="224"/>
      <c r="AN81" s="216"/>
      <c r="AO81" s="212"/>
      <c r="AP81" s="223"/>
      <c r="AQ81" s="216"/>
      <c r="AR81" s="204"/>
      <c r="AS81" s="202"/>
      <c r="AT81" s="205"/>
      <c r="AU81" s="217"/>
      <c r="AV81" s="219"/>
      <c r="AW81" s="220"/>
      <c r="AX81" s="207"/>
      <c r="AY81" s="203"/>
      <c r="AZ81" s="217"/>
      <c r="BA81" s="221"/>
      <c r="BB81" s="222"/>
      <c r="BC81" s="216"/>
      <c r="BD81" s="212"/>
      <c r="BE81" s="224"/>
      <c r="BF81" s="216"/>
      <c r="BG81" s="212"/>
      <c r="BH81" s="223"/>
      <c r="BI81" s="216"/>
      <c r="BJ81" s="217"/>
      <c r="BK81" s="202"/>
      <c r="BL81" s="218"/>
      <c r="BM81" s="217"/>
      <c r="BN81" s="219"/>
      <c r="BO81" s="220"/>
      <c r="BP81" s="203"/>
      <c r="BQ81" s="217"/>
      <c r="BR81" s="221"/>
      <c r="BS81" s="222"/>
      <c r="BT81" s="216"/>
      <c r="BU81" s="212"/>
      <c r="BV81" s="224"/>
      <c r="BW81" s="216"/>
      <c r="BX81" s="212"/>
      <c r="BY81" s="223"/>
      <c r="BZ81" s="216"/>
      <c r="CA81" s="217"/>
      <c r="CB81" s="202"/>
      <c r="CC81" s="218"/>
      <c r="CD81" s="217"/>
      <c r="CE81" s="219"/>
      <c r="CF81" s="220"/>
      <c r="CG81" s="203"/>
      <c r="CH81" s="217"/>
      <c r="CI81" s="221"/>
      <c r="CJ81" s="222"/>
      <c r="CK81" s="216"/>
      <c r="CL81" s="212"/>
      <c r="CM81" s="224"/>
      <c r="CN81" s="216"/>
      <c r="CO81" s="212"/>
      <c r="CP81" s="223"/>
      <c r="CQ81" s="216"/>
      <c r="CR81" s="217"/>
      <c r="CS81" s="202"/>
      <c r="CT81" s="218"/>
      <c r="CU81" s="217"/>
      <c r="CV81" s="219"/>
      <c r="CW81" s="220"/>
      <c r="CX81" s="203"/>
      <c r="CY81" s="217"/>
      <c r="CZ81" s="221"/>
      <c r="DA81" s="222"/>
      <c r="DB81" s="216"/>
      <c r="DC81" s="212"/>
      <c r="DD81" s="224"/>
      <c r="DE81" s="216"/>
      <c r="DF81" s="212"/>
      <c r="DG81" s="223"/>
      <c r="DH81" s="216"/>
      <c r="DI81" s="217"/>
      <c r="DJ81" s="202"/>
      <c r="DK81" s="218"/>
      <c r="DL81" s="217"/>
      <c r="DM81" s="219"/>
      <c r="DN81" s="220"/>
      <c r="DO81" s="203"/>
      <c r="DP81" s="217"/>
      <c r="DQ81" s="221"/>
      <c r="DR81" s="222"/>
      <c r="DS81" s="216"/>
      <c r="DT81" s="212"/>
      <c r="DU81" s="224"/>
      <c r="DV81" s="216"/>
      <c r="DW81" s="212"/>
      <c r="DX81" s="223"/>
      <c r="DY81" s="216"/>
    </row>
    <row r="82" spans="1:129" ht="15.75" hidden="1" thickBot="1">
      <c r="A82" s="242"/>
      <c r="B82" s="243"/>
      <c r="C82" s="199"/>
      <c r="D82" s="200"/>
      <c r="E82" s="201"/>
      <c r="F82" s="202"/>
      <c r="G82" s="202"/>
      <c r="H82" s="202"/>
      <c r="I82" s="202"/>
      <c r="J82" s="202"/>
      <c r="K82" s="202"/>
      <c r="L82" s="203"/>
      <c r="M82" s="217"/>
      <c r="N82" s="202"/>
      <c r="O82" s="218"/>
      <c r="P82" s="217"/>
      <c r="Q82" s="219"/>
      <c r="R82" s="220"/>
      <c r="S82" s="203"/>
      <c r="T82" s="217"/>
      <c r="U82" s="221"/>
      <c r="V82" s="222"/>
      <c r="W82" s="216"/>
      <c r="X82" s="212"/>
      <c r="Y82" s="223"/>
      <c r="Z82" s="216"/>
      <c r="AA82" s="217"/>
      <c r="AB82" s="202"/>
      <c r="AC82" s="218"/>
      <c r="AD82" s="217"/>
      <c r="AE82" s="219"/>
      <c r="AF82" s="220"/>
      <c r="AG82" s="203"/>
      <c r="AH82" s="217"/>
      <c r="AI82" s="221"/>
      <c r="AJ82" s="222"/>
      <c r="AK82" s="216"/>
      <c r="AL82" s="212"/>
      <c r="AM82" s="224"/>
      <c r="AN82" s="216"/>
      <c r="AO82" s="212"/>
      <c r="AP82" s="223"/>
      <c r="AQ82" s="216"/>
      <c r="AR82" s="204"/>
      <c r="AS82" s="202"/>
      <c r="AT82" s="205"/>
      <c r="AU82" s="217"/>
      <c r="AV82" s="219"/>
      <c r="AW82" s="220"/>
      <c r="AX82" s="207"/>
      <c r="AY82" s="203"/>
      <c r="AZ82" s="217"/>
      <c r="BA82" s="221"/>
      <c r="BB82" s="222"/>
      <c r="BC82" s="216"/>
      <c r="BD82" s="212"/>
      <c r="BE82" s="224"/>
      <c r="BF82" s="216"/>
      <c r="BG82" s="212"/>
      <c r="BH82" s="223"/>
      <c r="BI82" s="216"/>
      <c r="BJ82" s="217"/>
      <c r="BK82" s="202"/>
      <c r="BL82" s="218"/>
      <c r="BM82" s="217"/>
      <c r="BN82" s="219"/>
      <c r="BO82" s="220"/>
      <c r="BP82" s="203"/>
      <c r="BQ82" s="217"/>
      <c r="BR82" s="221"/>
      <c r="BS82" s="222"/>
      <c r="BT82" s="216"/>
      <c r="BU82" s="212"/>
      <c r="BV82" s="224"/>
      <c r="BW82" s="216"/>
      <c r="BX82" s="212"/>
      <c r="BY82" s="223"/>
      <c r="BZ82" s="216"/>
      <c r="CA82" s="217"/>
      <c r="CB82" s="202"/>
      <c r="CC82" s="218"/>
      <c r="CD82" s="217"/>
      <c r="CE82" s="219"/>
      <c r="CF82" s="220"/>
      <c r="CG82" s="203"/>
      <c r="CH82" s="217"/>
      <c r="CI82" s="221"/>
      <c r="CJ82" s="222"/>
      <c r="CK82" s="216"/>
      <c r="CL82" s="212"/>
      <c r="CM82" s="224"/>
      <c r="CN82" s="216"/>
      <c r="CO82" s="212"/>
      <c r="CP82" s="223"/>
      <c r="CQ82" s="216"/>
      <c r="CR82" s="217"/>
      <c r="CS82" s="202"/>
      <c r="CT82" s="218"/>
      <c r="CU82" s="217"/>
      <c r="CV82" s="219"/>
      <c r="CW82" s="220"/>
      <c r="CX82" s="203"/>
      <c r="CY82" s="217"/>
      <c r="CZ82" s="221"/>
      <c r="DA82" s="222"/>
      <c r="DB82" s="216"/>
      <c r="DC82" s="212"/>
      <c r="DD82" s="224"/>
      <c r="DE82" s="216"/>
      <c r="DF82" s="212"/>
      <c r="DG82" s="223"/>
      <c r="DH82" s="216"/>
      <c r="DI82" s="217"/>
      <c r="DJ82" s="202"/>
      <c r="DK82" s="218"/>
      <c r="DL82" s="217"/>
      <c r="DM82" s="219"/>
      <c r="DN82" s="220"/>
      <c r="DO82" s="203"/>
      <c r="DP82" s="217"/>
      <c r="DQ82" s="221"/>
      <c r="DR82" s="222"/>
      <c r="DS82" s="216"/>
      <c r="DT82" s="212"/>
      <c r="DU82" s="224"/>
      <c r="DV82" s="216"/>
      <c r="DW82" s="212"/>
      <c r="DX82" s="223"/>
      <c r="DY82" s="216"/>
    </row>
    <row r="83" spans="1:129" ht="15.75" hidden="1" thickBot="1">
      <c r="A83" s="242"/>
      <c r="B83" s="243"/>
      <c r="C83" s="199"/>
      <c r="D83" s="200"/>
      <c r="E83" s="201"/>
      <c r="F83" s="202"/>
      <c r="G83" s="202"/>
      <c r="H83" s="202"/>
      <c r="I83" s="202"/>
      <c r="J83" s="202"/>
      <c r="K83" s="202"/>
      <c r="L83" s="203"/>
      <c r="M83" s="217"/>
      <c r="N83" s="202"/>
      <c r="O83" s="218"/>
      <c r="P83" s="217"/>
      <c r="Q83" s="219"/>
      <c r="R83" s="220"/>
      <c r="S83" s="203"/>
      <c r="T83" s="217"/>
      <c r="U83" s="221"/>
      <c r="V83" s="222"/>
      <c r="W83" s="216"/>
      <c r="X83" s="212"/>
      <c r="Y83" s="223"/>
      <c r="Z83" s="216"/>
      <c r="AA83" s="217"/>
      <c r="AB83" s="202"/>
      <c r="AC83" s="218"/>
      <c r="AD83" s="217"/>
      <c r="AE83" s="219"/>
      <c r="AF83" s="220"/>
      <c r="AG83" s="203"/>
      <c r="AH83" s="217"/>
      <c r="AI83" s="221"/>
      <c r="AJ83" s="222"/>
      <c r="AK83" s="216"/>
      <c r="AL83" s="212"/>
      <c r="AM83" s="224"/>
      <c r="AN83" s="216"/>
      <c r="AO83" s="212"/>
      <c r="AP83" s="223"/>
      <c r="AQ83" s="216"/>
      <c r="AR83" s="204"/>
      <c r="AS83" s="202"/>
      <c r="AT83" s="205"/>
      <c r="AU83" s="217"/>
      <c r="AV83" s="219"/>
      <c r="AW83" s="220"/>
      <c r="AX83" s="207"/>
      <c r="AY83" s="203"/>
      <c r="AZ83" s="217"/>
      <c r="BA83" s="221"/>
      <c r="BB83" s="222"/>
      <c r="BC83" s="216"/>
      <c r="BD83" s="212"/>
      <c r="BE83" s="224"/>
      <c r="BF83" s="216"/>
      <c r="BG83" s="212"/>
      <c r="BH83" s="223"/>
      <c r="BI83" s="216"/>
      <c r="BJ83" s="217"/>
      <c r="BK83" s="202"/>
      <c r="BL83" s="218"/>
      <c r="BM83" s="217"/>
      <c r="BN83" s="219"/>
      <c r="BO83" s="220"/>
      <c r="BP83" s="203"/>
      <c r="BQ83" s="217"/>
      <c r="BR83" s="221"/>
      <c r="BS83" s="222"/>
      <c r="BT83" s="216"/>
      <c r="BU83" s="212"/>
      <c r="BV83" s="224"/>
      <c r="BW83" s="216"/>
      <c r="BX83" s="212"/>
      <c r="BY83" s="223"/>
      <c r="BZ83" s="216"/>
      <c r="CA83" s="217"/>
      <c r="CB83" s="202"/>
      <c r="CC83" s="218"/>
      <c r="CD83" s="217"/>
      <c r="CE83" s="219"/>
      <c r="CF83" s="220"/>
      <c r="CG83" s="203"/>
      <c r="CH83" s="217"/>
      <c r="CI83" s="221"/>
      <c r="CJ83" s="222"/>
      <c r="CK83" s="216"/>
      <c r="CL83" s="212"/>
      <c r="CM83" s="224"/>
      <c r="CN83" s="216"/>
      <c r="CO83" s="212"/>
      <c r="CP83" s="223"/>
      <c r="CQ83" s="216"/>
      <c r="CR83" s="217"/>
      <c r="CS83" s="202"/>
      <c r="CT83" s="218"/>
      <c r="CU83" s="217"/>
      <c r="CV83" s="219"/>
      <c r="CW83" s="220"/>
      <c r="CX83" s="203"/>
      <c r="CY83" s="217"/>
      <c r="CZ83" s="221"/>
      <c r="DA83" s="222"/>
      <c r="DB83" s="216"/>
      <c r="DC83" s="212"/>
      <c r="DD83" s="224"/>
      <c r="DE83" s="216"/>
      <c r="DF83" s="212"/>
      <c r="DG83" s="223"/>
      <c r="DH83" s="216"/>
      <c r="DI83" s="217"/>
      <c r="DJ83" s="202"/>
      <c r="DK83" s="218"/>
      <c r="DL83" s="217"/>
      <c r="DM83" s="219"/>
      <c r="DN83" s="220"/>
      <c r="DO83" s="203"/>
      <c r="DP83" s="217"/>
      <c r="DQ83" s="221"/>
      <c r="DR83" s="222"/>
      <c r="DS83" s="216"/>
      <c r="DT83" s="212"/>
      <c r="DU83" s="224"/>
      <c r="DV83" s="216"/>
      <c r="DW83" s="212"/>
      <c r="DX83" s="223"/>
      <c r="DY83" s="216"/>
    </row>
    <row r="84" spans="1:129" ht="15.75" hidden="1" thickBot="1">
      <c r="A84" s="242"/>
      <c r="B84" s="243"/>
      <c r="C84" s="199"/>
      <c r="D84" s="200"/>
      <c r="E84" s="201"/>
      <c r="F84" s="202"/>
      <c r="G84" s="202"/>
      <c r="H84" s="202"/>
      <c r="I84" s="202"/>
      <c r="J84" s="202"/>
      <c r="K84" s="202"/>
      <c r="L84" s="203"/>
      <c r="M84" s="217"/>
      <c r="N84" s="202"/>
      <c r="O84" s="218"/>
      <c r="P84" s="217"/>
      <c r="Q84" s="219"/>
      <c r="R84" s="220"/>
      <c r="S84" s="203"/>
      <c r="T84" s="217"/>
      <c r="U84" s="221"/>
      <c r="V84" s="222"/>
      <c r="W84" s="216"/>
      <c r="X84" s="212"/>
      <c r="Y84" s="223"/>
      <c r="Z84" s="216"/>
      <c r="AA84" s="217"/>
      <c r="AB84" s="202"/>
      <c r="AC84" s="218"/>
      <c r="AD84" s="217"/>
      <c r="AE84" s="219"/>
      <c r="AF84" s="220"/>
      <c r="AG84" s="203"/>
      <c r="AH84" s="217"/>
      <c r="AI84" s="221"/>
      <c r="AJ84" s="222"/>
      <c r="AK84" s="216"/>
      <c r="AL84" s="212"/>
      <c r="AM84" s="224"/>
      <c r="AN84" s="216"/>
      <c r="AO84" s="212"/>
      <c r="AP84" s="223"/>
      <c r="AQ84" s="216"/>
      <c r="AR84" s="204"/>
      <c r="AS84" s="202"/>
      <c r="AT84" s="205"/>
      <c r="AU84" s="217"/>
      <c r="AV84" s="219"/>
      <c r="AW84" s="220"/>
      <c r="AX84" s="207"/>
      <c r="AY84" s="203"/>
      <c r="AZ84" s="217"/>
      <c r="BA84" s="221"/>
      <c r="BB84" s="222"/>
      <c r="BC84" s="216"/>
      <c r="BD84" s="212"/>
      <c r="BE84" s="224"/>
      <c r="BF84" s="216"/>
      <c r="BG84" s="212"/>
      <c r="BH84" s="223"/>
      <c r="BI84" s="216"/>
      <c r="BJ84" s="217"/>
      <c r="BK84" s="202"/>
      <c r="BL84" s="218"/>
      <c r="BM84" s="217"/>
      <c r="BN84" s="219"/>
      <c r="BO84" s="220"/>
      <c r="BP84" s="203"/>
      <c r="BQ84" s="217"/>
      <c r="BR84" s="221"/>
      <c r="BS84" s="222"/>
      <c r="BT84" s="216"/>
      <c r="BU84" s="212"/>
      <c r="BV84" s="224"/>
      <c r="BW84" s="216"/>
      <c r="BX84" s="212"/>
      <c r="BY84" s="223"/>
      <c r="BZ84" s="216"/>
      <c r="CA84" s="217"/>
      <c r="CB84" s="202"/>
      <c r="CC84" s="218"/>
      <c r="CD84" s="217"/>
      <c r="CE84" s="219"/>
      <c r="CF84" s="220"/>
      <c r="CG84" s="203"/>
      <c r="CH84" s="217"/>
      <c r="CI84" s="221"/>
      <c r="CJ84" s="222"/>
      <c r="CK84" s="216"/>
      <c r="CL84" s="212"/>
      <c r="CM84" s="224"/>
      <c r="CN84" s="216"/>
      <c r="CO84" s="212"/>
      <c r="CP84" s="223"/>
      <c r="CQ84" s="216"/>
      <c r="CR84" s="217"/>
      <c r="CS84" s="202"/>
      <c r="CT84" s="218"/>
      <c r="CU84" s="217"/>
      <c r="CV84" s="219"/>
      <c r="CW84" s="220"/>
      <c r="CX84" s="203"/>
      <c r="CY84" s="217"/>
      <c r="CZ84" s="221"/>
      <c r="DA84" s="222"/>
      <c r="DB84" s="216"/>
      <c r="DC84" s="212"/>
      <c r="DD84" s="224"/>
      <c r="DE84" s="216"/>
      <c r="DF84" s="212"/>
      <c r="DG84" s="223"/>
      <c r="DH84" s="216"/>
      <c r="DI84" s="217"/>
      <c r="DJ84" s="202"/>
      <c r="DK84" s="218"/>
      <c r="DL84" s="217"/>
      <c r="DM84" s="219"/>
      <c r="DN84" s="220"/>
      <c r="DO84" s="203"/>
      <c r="DP84" s="217"/>
      <c r="DQ84" s="221"/>
      <c r="DR84" s="222"/>
      <c r="DS84" s="216"/>
      <c r="DT84" s="212"/>
      <c r="DU84" s="224"/>
      <c r="DV84" s="216"/>
      <c r="DW84" s="212"/>
      <c r="DX84" s="223"/>
      <c r="DY84" s="216"/>
    </row>
    <row r="85" spans="1:129" ht="15.75" hidden="1" thickBot="1">
      <c r="A85" s="242"/>
      <c r="B85" s="243"/>
      <c r="C85" s="199"/>
      <c r="D85" s="200"/>
      <c r="E85" s="201"/>
      <c r="F85" s="202"/>
      <c r="G85" s="202"/>
      <c r="H85" s="202"/>
      <c r="I85" s="202"/>
      <c r="J85" s="202"/>
      <c r="K85" s="202"/>
      <c r="L85" s="203"/>
      <c r="M85" s="217"/>
      <c r="N85" s="202"/>
      <c r="O85" s="218"/>
      <c r="P85" s="217"/>
      <c r="Q85" s="219"/>
      <c r="R85" s="220"/>
      <c r="S85" s="203"/>
      <c r="T85" s="217"/>
      <c r="U85" s="221"/>
      <c r="V85" s="222"/>
      <c r="W85" s="216"/>
      <c r="X85" s="212"/>
      <c r="Y85" s="223"/>
      <c r="Z85" s="216"/>
      <c r="AA85" s="217"/>
      <c r="AB85" s="202"/>
      <c r="AC85" s="218"/>
      <c r="AD85" s="217"/>
      <c r="AE85" s="219"/>
      <c r="AF85" s="220"/>
      <c r="AG85" s="203"/>
      <c r="AH85" s="217"/>
      <c r="AI85" s="221"/>
      <c r="AJ85" s="222"/>
      <c r="AK85" s="216"/>
      <c r="AL85" s="212"/>
      <c r="AM85" s="224"/>
      <c r="AN85" s="216"/>
      <c r="AO85" s="212"/>
      <c r="AP85" s="223"/>
      <c r="AQ85" s="216"/>
      <c r="AR85" s="204"/>
      <c r="AS85" s="202"/>
      <c r="AT85" s="205"/>
      <c r="AU85" s="217"/>
      <c r="AV85" s="219"/>
      <c r="AW85" s="220"/>
      <c r="AX85" s="207"/>
      <c r="AY85" s="203"/>
      <c r="AZ85" s="217"/>
      <c r="BA85" s="221"/>
      <c r="BB85" s="222"/>
      <c r="BC85" s="216"/>
      <c r="BD85" s="212"/>
      <c r="BE85" s="224"/>
      <c r="BF85" s="216"/>
      <c r="BG85" s="212"/>
      <c r="BH85" s="223"/>
      <c r="BI85" s="216"/>
      <c r="BJ85" s="217"/>
      <c r="BK85" s="202"/>
      <c r="BL85" s="218"/>
      <c r="BM85" s="217"/>
      <c r="BN85" s="219"/>
      <c r="BO85" s="220"/>
      <c r="BP85" s="203"/>
      <c r="BQ85" s="217"/>
      <c r="BR85" s="221"/>
      <c r="BS85" s="222"/>
      <c r="BT85" s="216"/>
      <c r="BU85" s="212"/>
      <c r="BV85" s="224"/>
      <c r="BW85" s="216"/>
      <c r="BX85" s="212"/>
      <c r="BY85" s="223"/>
      <c r="BZ85" s="216"/>
      <c r="CA85" s="217"/>
      <c r="CB85" s="202"/>
      <c r="CC85" s="218"/>
      <c r="CD85" s="217"/>
      <c r="CE85" s="219"/>
      <c r="CF85" s="220"/>
      <c r="CG85" s="203"/>
      <c r="CH85" s="217"/>
      <c r="CI85" s="221"/>
      <c r="CJ85" s="222"/>
      <c r="CK85" s="216"/>
      <c r="CL85" s="212"/>
      <c r="CM85" s="224"/>
      <c r="CN85" s="216"/>
      <c r="CO85" s="212"/>
      <c r="CP85" s="223"/>
      <c r="CQ85" s="216"/>
      <c r="CR85" s="217"/>
      <c r="CS85" s="202"/>
      <c r="CT85" s="218"/>
      <c r="CU85" s="217"/>
      <c r="CV85" s="219"/>
      <c r="CW85" s="220"/>
      <c r="CX85" s="203"/>
      <c r="CY85" s="217"/>
      <c r="CZ85" s="221"/>
      <c r="DA85" s="222"/>
      <c r="DB85" s="216"/>
      <c r="DC85" s="212"/>
      <c r="DD85" s="224"/>
      <c r="DE85" s="216"/>
      <c r="DF85" s="212"/>
      <c r="DG85" s="223"/>
      <c r="DH85" s="216"/>
      <c r="DI85" s="217"/>
      <c r="DJ85" s="202"/>
      <c r="DK85" s="218"/>
      <c r="DL85" s="217"/>
      <c r="DM85" s="219"/>
      <c r="DN85" s="220"/>
      <c r="DO85" s="203"/>
      <c r="DP85" s="217"/>
      <c r="DQ85" s="221"/>
      <c r="DR85" s="222"/>
      <c r="DS85" s="216"/>
      <c r="DT85" s="212"/>
      <c r="DU85" s="224"/>
      <c r="DV85" s="216"/>
      <c r="DW85" s="212"/>
      <c r="DX85" s="223"/>
      <c r="DY85" s="216"/>
    </row>
    <row r="86" spans="1:129" ht="15.75" hidden="1" thickBot="1">
      <c r="A86" s="242"/>
      <c r="B86" s="243"/>
      <c r="C86" s="199"/>
      <c r="D86" s="200"/>
      <c r="E86" s="201"/>
      <c r="F86" s="202"/>
      <c r="G86" s="202"/>
      <c r="H86" s="202"/>
      <c r="I86" s="202"/>
      <c r="J86" s="202"/>
      <c r="K86" s="202"/>
      <c r="L86" s="203"/>
      <c r="M86" s="217"/>
      <c r="N86" s="202"/>
      <c r="O86" s="218"/>
      <c r="P86" s="217"/>
      <c r="Q86" s="219"/>
      <c r="R86" s="220"/>
      <c r="S86" s="203"/>
      <c r="T86" s="217"/>
      <c r="U86" s="221"/>
      <c r="V86" s="222"/>
      <c r="W86" s="216"/>
      <c r="X86" s="212"/>
      <c r="Y86" s="223"/>
      <c r="Z86" s="216"/>
      <c r="AA86" s="217"/>
      <c r="AB86" s="202"/>
      <c r="AC86" s="218"/>
      <c r="AD86" s="217"/>
      <c r="AE86" s="219"/>
      <c r="AF86" s="220"/>
      <c r="AG86" s="203"/>
      <c r="AH86" s="217"/>
      <c r="AI86" s="221"/>
      <c r="AJ86" s="222"/>
      <c r="AK86" s="216"/>
      <c r="AL86" s="212"/>
      <c r="AM86" s="224"/>
      <c r="AN86" s="216"/>
      <c r="AO86" s="212"/>
      <c r="AP86" s="223"/>
      <c r="AQ86" s="216"/>
      <c r="AR86" s="204"/>
      <c r="AS86" s="202"/>
      <c r="AT86" s="205"/>
      <c r="AU86" s="217"/>
      <c r="AV86" s="219"/>
      <c r="AW86" s="220"/>
      <c r="AX86" s="207"/>
      <c r="AY86" s="203"/>
      <c r="AZ86" s="217"/>
      <c r="BA86" s="221"/>
      <c r="BB86" s="222"/>
      <c r="BC86" s="216"/>
      <c r="BD86" s="212"/>
      <c r="BE86" s="224"/>
      <c r="BF86" s="216"/>
      <c r="BG86" s="212"/>
      <c r="BH86" s="223"/>
      <c r="BI86" s="216"/>
      <c r="BJ86" s="217"/>
      <c r="BK86" s="202"/>
      <c r="BL86" s="218"/>
      <c r="BM86" s="217"/>
      <c r="BN86" s="219"/>
      <c r="BO86" s="220"/>
      <c r="BP86" s="203"/>
      <c r="BQ86" s="217"/>
      <c r="BR86" s="221"/>
      <c r="BS86" s="222"/>
      <c r="BT86" s="216"/>
      <c r="BU86" s="212"/>
      <c r="BV86" s="224"/>
      <c r="BW86" s="216"/>
      <c r="BX86" s="212"/>
      <c r="BY86" s="223"/>
      <c r="BZ86" s="216"/>
      <c r="CA86" s="217"/>
      <c r="CB86" s="202"/>
      <c r="CC86" s="218"/>
      <c r="CD86" s="217"/>
      <c r="CE86" s="219"/>
      <c r="CF86" s="220"/>
      <c r="CG86" s="203"/>
      <c r="CH86" s="217"/>
      <c r="CI86" s="221"/>
      <c r="CJ86" s="222"/>
      <c r="CK86" s="216"/>
      <c r="CL86" s="212"/>
      <c r="CM86" s="224"/>
      <c r="CN86" s="216"/>
      <c r="CO86" s="212"/>
      <c r="CP86" s="223"/>
      <c r="CQ86" s="216"/>
      <c r="CR86" s="217"/>
      <c r="CS86" s="202"/>
      <c r="CT86" s="218"/>
      <c r="CU86" s="217"/>
      <c r="CV86" s="219"/>
      <c r="CW86" s="220"/>
      <c r="CX86" s="203"/>
      <c r="CY86" s="217"/>
      <c r="CZ86" s="221"/>
      <c r="DA86" s="222"/>
      <c r="DB86" s="216"/>
      <c r="DC86" s="212"/>
      <c r="DD86" s="224"/>
      <c r="DE86" s="216"/>
      <c r="DF86" s="212"/>
      <c r="DG86" s="223"/>
      <c r="DH86" s="216"/>
      <c r="DI86" s="217"/>
      <c r="DJ86" s="202"/>
      <c r="DK86" s="218"/>
      <c r="DL86" s="217"/>
      <c r="DM86" s="219"/>
      <c r="DN86" s="220"/>
      <c r="DO86" s="203"/>
      <c r="DP86" s="217"/>
      <c r="DQ86" s="221"/>
      <c r="DR86" s="222"/>
      <c r="DS86" s="216"/>
      <c r="DT86" s="212"/>
      <c r="DU86" s="224"/>
      <c r="DV86" s="216"/>
      <c r="DW86" s="212"/>
      <c r="DX86" s="223"/>
      <c r="DY86" s="216"/>
    </row>
    <row r="87" spans="1:129" ht="15.75" hidden="1" thickBot="1">
      <c r="A87" s="242"/>
      <c r="B87" s="243"/>
      <c r="C87" s="199"/>
      <c r="D87" s="200"/>
      <c r="E87" s="201"/>
      <c r="F87" s="202"/>
      <c r="G87" s="202"/>
      <c r="H87" s="202"/>
      <c r="I87" s="202"/>
      <c r="J87" s="202"/>
      <c r="K87" s="202"/>
      <c r="L87" s="203"/>
      <c r="M87" s="217"/>
      <c r="N87" s="202"/>
      <c r="O87" s="218"/>
      <c r="P87" s="217"/>
      <c r="Q87" s="219"/>
      <c r="R87" s="220"/>
      <c r="S87" s="203"/>
      <c r="T87" s="217"/>
      <c r="U87" s="221"/>
      <c r="V87" s="222"/>
      <c r="W87" s="216"/>
      <c r="X87" s="212"/>
      <c r="Y87" s="223"/>
      <c r="Z87" s="216"/>
      <c r="AA87" s="217"/>
      <c r="AB87" s="202"/>
      <c r="AC87" s="218"/>
      <c r="AD87" s="217"/>
      <c r="AE87" s="219"/>
      <c r="AF87" s="220"/>
      <c r="AG87" s="203"/>
      <c r="AH87" s="217"/>
      <c r="AI87" s="221"/>
      <c r="AJ87" s="222"/>
      <c r="AK87" s="216"/>
      <c r="AL87" s="212"/>
      <c r="AM87" s="224"/>
      <c r="AN87" s="216"/>
      <c r="AO87" s="212"/>
      <c r="AP87" s="223"/>
      <c r="AQ87" s="216"/>
      <c r="AR87" s="204"/>
      <c r="AS87" s="202"/>
      <c r="AT87" s="205"/>
      <c r="AU87" s="217"/>
      <c r="AV87" s="219"/>
      <c r="AW87" s="220"/>
      <c r="AX87" s="207"/>
      <c r="AY87" s="203"/>
      <c r="AZ87" s="217"/>
      <c r="BA87" s="221"/>
      <c r="BB87" s="222"/>
      <c r="BC87" s="216"/>
      <c r="BD87" s="212"/>
      <c r="BE87" s="224"/>
      <c r="BF87" s="216"/>
      <c r="BG87" s="212"/>
      <c r="BH87" s="223"/>
      <c r="BI87" s="216"/>
      <c r="BJ87" s="217"/>
      <c r="BK87" s="202"/>
      <c r="BL87" s="218"/>
      <c r="BM87" s="217"/>
      <c r="BN87" s="219"/>
      <c r="BO87" s="220"/>
      <c r="BP87" s="203"/>
      <c r="BQ87" s="217"/>
      <c r="BR87" s="221"/>
      <c r="BS87" s="222"/>
      <c r="BT87" s="216"/>
      <c r="BU87" s="212"/>
      <c r="BV87" s="224"/>
      <c r="BW87" s="216"/>
      <c r="BX87" s="212"/>
      <c r="BY87" s="223"/>
      <c r="BZ87" s="216"/>
      <c r="CA87" s="217"/>
      <c r="CB87" s="202"/>
      <c r="CC87" s="218"/>
      <c r="CD87" s="217"/>
      <c r="CE87" s="219"/>
      <c r="CF87" s="220"/>
      <c r="CG87" s="203"/>
      <c r="CH87" s="217"/>
      <c r="CI87" s="221"/>
      <c r="CJ87" s="222"/>
      <c r="CK87" s="216"/>
      <c r="CL87" s="212"/>
      <c r="CM87" s="224"/>
      <c r="CN87" s="216"/>
      <c r="CO87" s="212"/>
      <c r="CP87" s="223"/>
      <c r="CQ87" s="216"/>
      <c r="CR87" s="217"/>
      <c r="CS87" s="202"/>
      <c r="CT87" s="218"/>
      <c r="CU87" s="217"/>
      <c r="CV87" s="219"/>
      <c r="CW87" s="220"/>
      <c r="CX87" s="203"/>
      <c r="CY87" s="217"/>
      <c r="CZ87" s="221"/>
      <c r="DA87" s="222"/>
      <c r="DB87" s="216"/>
      <c r="DC87" s="212"/>
      <c r="DD87" s="224"/>
      <c r="DE87" s="216"/>
      <c r="DF87" s="212"/>
      <c r="DG87" s="223"/>
      <c r="DH87" s="216"/>
      <c r="DI87" s="217"/>
      <c r="DJ87" s="202"/>
      <c r="DK87" s="218"/>
      <c r="DL87" s="217"/>
      <c r="DM87" s="219"/>
      <c r="DN87" s="220"/>
      <c r="DO87" s="203"/>
      <c r="DP87" s="217"/>
      <c r="DQ87" s="221"/>
      <c r="DR87" s="222"/>
      <c r="DS87" s="216"/>
      <c r="DT87" s="212"/>
      <c r="DU87" s="224"/>
      <c r="DV87" s="216"/>
      <c r="DW87" s="212"/>
      <c r="DX87" s="223"/>
      <c r="DY87" s="216"/>
    </row>
    <row r="88" spans="1:129" ht="15.75" hidden="1" thickBot="1">
      <c r="A88" s="242"/>
      <c r="B88" s="243"/>
      <c r="C88" s="199"/>
      <c r="D88" s="200"/>
      <c r="E88" s="201"/>
      <c r="F88" s="202"/>
      <c r="G88" s="202"/>
      <c r="H88" s="202"/>
      <c r="I88" s="202"/>
      <c r="J88" s="202"/>
      <c r="K88" s="202"/>
      <c r="L88" s="203"/>
      <c r="M88" s="217"/>
      <c r="N88" s="202"/>
      <c r="O88" s="218"/>
      <c r="P88" s="217"/>
      <c r="Q88" s="219"/>
      <c r="R88" s="220"/>
      <c r="S88" s="203"/>
      <c r="T88" s="217"/>
      <c r="U88" s="221"/>
      <c r="V88" s="222"/>
      <c r="W88" s="216"/>
      <c r="X88" s="212"/>
      <c r="Y88" s="223"/>
      <c r="Z88" s="216"/>
      <c r="AA88" s="217"/>
      <c r="AB88" s="202"/>
      <c r="AC88" s="218"/>
      <c r="AD88" s="217"/>
      <c r="AE88" s="219"/>
      <c r="AF88" s="220"/>
      <c r="AG88" s="203"/>
      <c r="AH88" s="217"/>
      <c r="AI88" s="221"/>
      <c r="AJ88" s="222"/>
      <c r="AK88" s="216"/>
      <c r="AL88" s="212"/>
      <c r="AM88" s="224"/>
      <c r="AN88" s="216"/>
      <c r="AO88" s="212"/>
      <c r="AP88" s="223"/>
      <c r="AQ88" s="216"/>
      <c r="AR88" s="204"/>
      <c r="AS88" s="202"/>
      <c r="AT88" s="205"/>
      <c r="AU88" s="217"/>
      <c r="AV88" s="219"/>
      <c r="AW88" s="220"/>
      <c r="AX88" s="207"/>
      <c r="AY88" s="203"/>
      <c r="AZ88" s="217"/>
      <c r="BA88" s="221"/>
      <c r="BB88" s="222"/>
      <c r="BC88" s="216"/>
      <c r="BD88" s="212"/>
      <c r="BE88" s="224"/>
      <c r="BF88" s="216"/>
      <c r="BG88" s="212"/>
      <c r="BH88" s="223"/>
      <c r="BI88" s="216"/>
      <c r="BJ88" s="217"/>
      <c r="BK88" s="202"/>
      <c r="BL88" s="218"/>
      <c r="BM88" s="217"/>
      <c r="BN88" s="219"/>
      <c r="BO88" s="220"/>
      <c r="BP88" s="203"/>
      <c r="BQ88" s="217"/>
      <c r="BR88" s="221"/>
      <c r="BS88" s="222"/>
      <c r="BT88" s="216"/>
      <c r="BU88" s="212"/>
      <c r="BV88" s="224"/>
      <c r="BW88" s="216"/>
      <c r="BX88" s="212"/>
      <c r="BY88" s="223"/>
      <c r="BZ88" s="216"/>
      <c r="CA88" s="217"/>
      <c r="CB88" s="202"/>
      <c r="CC88" s="218"/>
      <c r="CD88" s="217"/>
      <c r="CE88" s="219"/>
      <c r="CF88" s="220"/>
      <c r="CG88" s="203"/>
      <c r="CH88" s="217"/>
      <c r="CI88" s="221"/>
      <c r="CJ88" s="222"/>
      <c r="CK88" s="216"/>
      <c r="CL88" s="212"/>
      <c r="CM88" s="224"/>
      <c r="CN88" s="216"/>
      <c r="CO88" s="212"/>
      <c r="CP88" s="223"/>
      <c r="CQ88" s="216"/>
      <c r="CR88" s="217"/>
      <c r="CS88" s="202"/>
      <c r="CT88" s="218"/>
      <c r="CU88" s="217"/>
      <c r="CV88" s="219"/>
      <c r="CW88" s="220"/>
      <c r="CX88" s="203"/>
      <c r="CY88" s="217"/>
      <c r="CZ88" s="221"/>
      <c r="DA88" s="222"/>
      <c r="DB88" s="216"/>
      <c r="DC88" s="212"/>
      <c r="DD88" s="224"/>
      <c r="DE88" s="216"/>
      <c r="DF88" s="212"/>
      <c r="DG88" s="223"/>
      <c r="DH88" s="216"/>
      <c r="DI88" s="217"/>
      <c r="DJ88" s="202"/>
      <c r="DK88" s="218"/>
      <c r="DL88" s="217"/>
      <c r="DM88" s="219"/>
      <c r="DN88" s="220"/>
      <c r="DO88" s="203"/>
      <c r="DP88" s="217"/>
      <c r="DQ88" s="221"/>
      <c r="DR88" s="222"/>
      <c r="DS88" s="216"/>
      <c r="DT88" s="212"/>
      <c r="DU88" s="224"/>
      <c r="DV88" s="216"/>
      <c r="DW88" s="212"/>
      <c r="DX88" s="223"/>
      <c r="DY88" s="216"/>
    </row>
    <row r="89" spans="1:129" ht="15.75" hidden="1" thickBot="1">
      <c r="A89" s="242"/>
      <c r="B89" s="243"/>
      <c r="C89" s="199"/>
      <c r="D89" s="200"/>
      <c r="E89" s="201"/>
      <c r="F89" s="202"/>
      <c r="G89" s="202"/>
      <c r="H89" s="202"/>
      <c r="I89" s="202"/>
      <c r="J89" s="202"/>
      <c r="K89" s="202"/>
      <c r="L89" s="203"/>
      <c r="M89" s="217"/>
      <c r="N89" s="202"/>
      <c r="O89" s="218"/>
      <c r="P89" s="217"/>
      <c r="Q89" s="219"/>
      <c r="R89" s="220"/>
      <c r="S89" s="203"/>
      <c r="T89" s="217"/>
      <c r="U89" s="221"/>
      <c r="V89" s="222"/>
      <c r="W89" s="216"/>
      <c r="X89" s="212"/>
      <c r="Y89" s="223"/>
      <c r="Z89" s="216"/>
      <c r="AA89" s="217"/>
      <c r="AB89" s="202"/>
      <c r="AC89" s="218"/>
      <c r="AD89" s="217"/>
      <c r="AE89" s="219"/>
      <c r="AF89" s="220"/>
      <c r="AG89" s="203"/>
      <c r="AH89" s="217"/>
      <c r="AI89" s="221"/>
      <c r="AJ89" s="222"/>
      <c r="AK89" s="216"/>
      <c r="AL89" s="212"/>
      <c r="AM89" s="224"/>
      <c r="AN89" s="216"/>
      <c r="AO89" s="212"/>
      <c r="AP89" s="223"/>
      <c r="AQ89" s="216"/>
      <c r="AR89" s="204"/>
      <c r="AS89" s="202"/>
      <c r="AT89" s="205"/>
      <c r="AU89" s="217"/>
      <c r="AV89" s="219"/>
      <c r="AW89" s="220"/>
      <c r="AX89" s="207"/>
      <c r="AY89" s="203"/>
      <c r="AZ89" s="217"/>
      <c r="BA89" s="221"/>
      <c r="BB89" s="222"/>
      <c r="BC89" s="216"/>
      <c r="BD89" s="212"/>
      <c r="BE89" s="224"/>
      <c r="BF89" s="216"/>
      <c r="BG89" s="212"/>
      <c r="BH89" s="223"/>
      <c r="BI89" s="216"/>
      <c r="BJ89" s="217"/>
      <c r="BK89" s="202"/>
      <c r="BL89" s="218"/>
      <c r="BM89" s="217"/>
      <c r="BN89" s="219"/>
      <c r="BO89" s="220"/>
      <c r="BP89" s="203"/>
      <c r="BQ89" s="217"/>
      <c r="BR89" s="221"/>
      <c r="BS89" s="222"/>
      <c r="BT89" s="216"/>
      <c r="BU89" s="212"/>
      <c r="BV89" s="224"/>
      <c r="BW89" s="216"/>
      <c r="BX89" s="212"/>
      <c r="BY89" s="223"/>
      <c r="BZ89" s="216"/>
      <c r="CA89" s="217"/>
      <c r="CB89" s="202"/>
      <c r="CC89" s="218"/>
      <c r="CD89" s="217"/>
      <c r="CE89" s="219"/>
      <c r="CF89" s="220"/>
      <c r="CG89" s="203"/>
      <c r="CH89" s="217"/>
      <c r="CI89" s="221"/>
      <c r="CJ89" s="222"/>
      <c r="CK89" s="216"/>
      <c r="CL89" s="212"/>
      <c r="CM89" s="224"/>
      <c r="CN89" s="216"/>
      <c r="CO89" s="212"/>
      <c r="CP89" s="223"/>
      <c r="CQ89" s="216"/>
      <c r="CR89" s="217"/>
      <c r="CS89" s="202"/>
      <c r="CT89" s="218"/>
      <c r="CU89" s="217"/>
      <c r="CV89" s="219"/>
      <c r="CW89" s="220"/>
      <c r="CX89" s="203"/>
      <c r="CY89" s="217"/>
      <c r="CZ89" s="221"/>
      <c r="DA89" s="222"/>
      <c r="DB89" s="216"/>
      <c r="DC89" s="212"/>
      <c r="DD89" s="224"/>
      <c r="DE89" s="216"/>
      <c r="DF89" s="212"/>
      <c r="DG89" s="223"/>
      <c r="DH89" s="216"/>
      <c r="DI89" s="217"/>
      <c r="DJ89" s="202"/>
      <c r="DK89" s="218"/>
      <c r="DL89" s="217"/>
      <c r="DM89" s="219"/>
      <c r="DN89" s="220"/>
      <c r="DO89" s="203"/>
      <c r="DP89" s="217"/>
      <c r="DQ89" s="221"/>
      <c r="DR89" s="222"/>
      <c r="DS89" s="216"/>
      <c r="DT89" s="212"/>
      <c r="DU89" s="224"/>
      <c r="DV89" s="216"/>
      <c r="DW89" s="212"/>
      <c r="DX89" s="223"/>
      <c r="DY89" s="216"/>
    </row>
    <row r="90" spans="1:129" ht="15.75" hidden="1" thickBot="1">
      <c r="A90" s="242"/>
      <c r="B90" s="243"/>
      <c r="C90" s="199"/>
      <c r="D90" s="200"/>
      <c r="E90" s="201"/>
      <c r="F90" s="202"/>
      <c r="G90" s="202"/>
      <c r="H90" s="202"/>
      <c r="I90" s="202"/>
      <c r="J90" s="202"/>
      <c r="K90" s="202"/>
      <c r="L90" s="203"/>
      <c r="M90" s="217"/>
      <c r="N90" s="202"/>
      <c r="O90" s="218"/>
      <c r="P90" s="217"/>
      <c r="Q90" s="219"/>
      <c r="R90" s="220"/>
      <c r="S90" s="203"/>
      <c r="T90" s="217"/>
      <c r="U90" s="221"/>
      <c r="V90" s="222"/>
      <c r="W90" s="216"/>
      <c r="X90" s="212"/>
      <c r="Y90" s="223"/>
      <c r="Z90" s="216"/>
      <c r="AA90" s="217"/>
      <c r="AB90" s="202"/>
      <c r="AC90" s="218"/>
      <c r="AD90" s="217"/>
      <c r="AE90" s="219"/>
      <c r="AF90" s="220"/>
      <c r="AG90" s="203"/>
      <c r="AH90" s="217"/>
      <c r="AI90" s="221"/>
      <c r="AJ90" s="222"/>
      <c r="AK90" s="216"/>
      <c r="AL90" s="212"/>
      <c r="AM90" s="224"/>
      <c r="AN90" s="216"/>
      <c r="AO90" s="212"/>
      <c r="AP90" s="223"/>
      <c r="AQ90" s="216"/>
      <c r="AR90" s="204"/>
      <c r="AS90" s="202"/>
      <c r="AT90" s="205"/>
      <c r="AU90" s="217"/>
      <c r="AV90" s="219"/>
      <c r="AW90" s="220"/>
      <c r="AX90" s="207"/>
      <c r="AY90" s="203"/>
      <c r="AZ90" s="217"/>
      <c r="BA90" s="221"/>
      <c r="BB90" s="222"/>
      <c r="BC90" s="216"/>
      <c r="BD90" s="212"/>
      <c r="BE90" s="224"/>
      <c r="BF90" s="216"/>
      <c r="BG90" s="212"/>
      <c r="BH90" s="223"/>
      <c r="BI90" s="216"/>
      <c r="BJ90" s="217"/>
      <c r="BK90" s="202"/>
      <c r="BL90" s="218"/>
      <c r="BM90" s="217"/>
      <c r="BN90" s="219"/>
      <c r="BO90" s="220"/>
      <c r="BP90" s="203"/>
      <c r="BQ90" s="217"/>
      <c r="BR90" s="221"/>
      <c r="BS90" s="222"/>
      <c r="BT90" s="216"/>
      <c r="BU90" s="212"/>
      <c r="BV90" s="224"/>
      <c r="BW90" s="216"/>
      <c r="BX90" s="212"/>
      <c r="BY90" s="223"/>
      <c r="BZ90" s="216"/>
      <c r="CA90" s="217"/>
      <c r="CB90" s="202"/>
      <c r="CC90" s="218"/>
      <c r="CD90" s="217"/>
      <c r="CE90" s="219"/>
      <c r="CF90" s="220"/>
      <c r="CG90" s="203"/>
      <c r="CH90" s="217"/>
      <c r="CI90" s="221"/>
      <c r="CJ90" s="222"/>
      <c r="CK90" s="216"/>
      <c r="CL90" s="212"/>
      <c r="CM90" s="224"/>
      <c r="CN90" s="216"/>
      <c r="CO90" s="212"/>
      <c r="CP90" s="223"/>
      <c r="CQ90" s="216"/>
      <c r="CR90" s="217"/>
      <c r="CS90" s="202"/>
      <c r="CT90" s="218"/>
      <c r="CU90" s="217"/>
      <c r="CV90" s="219"/>
      <c r="CW90" s="220"/>
      <c r="CX90" s="203"/>
      <c r="CY90" s="217"/>
      <c r="CZ90" s="221"/>
      <c r="DA90" s="222"/>
      <c r="DB90" s="216"/>
      <c r="DC90" s="212"/>
      <c r="DD90" s="224"/>
      <c r="DE90" s="216"/>
      <c r="DF90" s="212"/>
      <c r="DG90" s="223"/>
      <c r="DH90" s="216"/>
      <c r="DI90" s="217"/>
      <c r="DJ90" s="202"/>
      <c r="DK90" s="218"/>
      <c r="DL90" s="217"/>
      <c r="DM90" s="219"/>
      <c r="DN90" s="220"/>
      <c r="DO90" s="203"/>
      <c r="DP90" s="217"/>
      <c r="DQ90" s="221"/>
      <c r="DR90" s="222"/>
      <c r="DS90" s="216"/>
      <c r="DT90" s="212"/>
      <c r="DU90" s="224"/>
      <c r="DV90" s="216"/>
      <c r="DW90" s="212"/>
      <c r="DX90" s="223"/>
      <c r="DY90" s="216"/>
    </row>
    <row r="91" spans="1:129" ht="15.75" hidden="1" thickBot="1">
      <c r="A91" s="242"/>
      <c r="B91" s="243"/>
      <c r="C91" s="199"/>
      <c r="D91" s="200"/>
      <c r="E91" s="201"/>
      <c r="F91" s="202"/>
      <c r="G91" s="202"/>
      <c r="H91" s="202"/>
      <c r="I91" s="202"/>
      <c r="J91" s="202"/>
      <c r="K91" s="202"/>
      <c r="L91" s="203"/>
      <c r="M91" s="217"/>
      <c r="N91" s="202"/>
      <c r="O91" s="218"/>
      <c r="P91" s="217"/>
      <c r="Q91" s="219"/>
      <c r="R91" s="220"/>
      <c r="S91" s="203"/>
      <c r="T91" s="217"/>
      <c r="U91" s="221"/>
      <c r="V91" s="222"/>
      <c r="W91" s="216"/>
      <c r="X91" s="212"/>
      <c r="Y91" s="223"/>
      <c r="Z91" s="216"/>
      <c r="AA91" s="217"/>
      <c r="AB91" s="202"/>
      <c r="AC91" s="218"/>
      <c r="AD91" s="217"/>
      <c r="AE91" s="219"/>
      <c r="AF91" s="220"/>
      <c r="AG91" s="203"/>
      <c r="AH91" s="217"/>
      <c r="AI91" s="221"/>
      <c r="AJ91" s="222"/>
      <c r="AK91" s="216"/>
      <c r="AL91" s="212"/>
      <c r="AM91" s="224"/>
      <c r="AN91" s="216"/>
      <c r="AO91" s="212"/>
      <c r="AP91" s="223"/>
      <c r="AQ91" s="216"/>
      <c r="AR91" s="204"/>
      <c r="AS91" s="202"/>
      <c r="AT91" s="205"/>
      <c r="AU91" s="217"/>
      <c r="AV91" s="219"/>
      <c r="AW91" s="220"/>
      <c r="AX91" s="207"/>
      <c r="AY91" s="203"/>
      <c r="AZ91" s="217"/>
      <c r="BA91" s="221"/>
      <c r="BB91" s="222"/>
      <c r="BC91" s="216"/>
      <c r="BD91" s="212"/>
      <c r="BE91" s="224"/>
      <c r="BF91" s="216"/>
      <c r="BG91" s="212"/>
      <c r="BH91" s="223"/>
      <c r="BI91" s="216"/>
      <c r="BJ91" s="217"/>
      <c r="BK91" s="202"/>
      <c r="BL91" s="218"/>
      <c r="BM91" s="217"/>
      <c r="BN91" s="219"/>
      <c r="BO91" s="220"/>
      <c r="BP91" s="203"/>
      <c r="BQ91" s="217"/>
      <c r="BR91" s="221"/>
      <c r="BS91" s="222"/>
      <c r="BT91" s="216"/>
      <c r="BU91" s="212"/>
      <c r="BV91" s="224"/>
      <c r="BW91" s="216"/>
      <c r="BX91" s="212"/>
      <c r="BY91" s="223"/>
      <c r="BZ91" s="216"/>
      <c r="CA91" s="217"/>
      <c r="CB91" s="202"/>
      <c r="CC91" s="218"/>
      <c r="CD91" s="217"/>
      <c r="CE91" s="219"/>
      <c r="CF91" s="220"/>
      <c r="CG91" s="203"/>
      <c r="CH91" s="217"/>
      <c r="CI91" s="221"/>
      <c r="CJ91" s="222"/>
      <c r="CK91" s="216"/>
      <c r="CL91" s="212"/>
      <c r="CM91" s="224"/>
      <c r="CN91" s="216"/>
      <c r="CO91" s="212"/>
      <c r="CP91" s="223"/>
      <c r="CQ91" s="216"/>
      <c r="CR91" s="217"/>
      <c r="CS91" s="202"/>
      <c r="CT91" s="218"/>
      <c r="CU91" s="217"/>
      <c r="CV91" s="219"/>
      <c r="CW91" s="220"/>
      <c r="CX91" s="203"/>
      <c r="CY91" s="217"/>
      <c r="CZ91" s="221"/>
      <c r="DA91" s="222"/>
      <c r="DB91" s="216"/>
      <c r="DC91" s="212"/>
      <c r="DD91" s="224"/>
      <c r="DE91" s="216"/>
      <c r="DF91" s="212"/>
      <c r="DG91" s="223"/>
      <c r="DH91" s="216"/>
      <c r="DI91" s="217"/>
      <c r="DJ91" s="202"/>
      <c r="DK91" s="218"/>
      <c r="DL91" s="217"/>
      <c r="DM91" s="219"/>
      <c r="DN91" s="220"/>
      <c r="DO91" s="203"/>
      <c r="DP91" s="217"/>
      <c r="DQ91" s="221"/>
      <c r="DR91" s="222"/>
      <c r="DS91" s="216"/>
      <c r="DT91" s="212"/>
      <c r="DU91" s="224"/>
      <c r="DV91" s="216"/>
      <c r="DW91" s="212"/>
      <c r="DX91" s="223"/>
      <c r="DY91" s="216"/>
    </row>
    <row r="92" spans="1:129" ht="15.75" hidden="1" thickBot="1">
      <c r="A92" s="242"/>
      <c r="B92" s="243"/>
      <c r="C92" s="199"/>
      <c r="D92" s="200"/>
      <c r="E92" s="201"/>
      <c r="F92" s="202"/>
      <c r="G92" s="202"/>
      <c r="H92" s="202"/>
      <c r="I92" s="202"/>
      <c r="J92" s="202"/>
      <c r="K92" s="202"/>
      <c r="L92" s="203"/>
      <c r="M92" s="217"/>
      <c r="N92" s="202"/>
      <c r="O92" s="218"/>
      <c r="P92" s="217"/>
      <c r="Q92" s="219"/>
      <c r="R92" s="220"/>
      <c r="S92" s="203"/>
      <c r="T92" s="217"/>
      <c r="U92" s="221"/>
      <c r="V92" s="222"/>
      <c r="W92" s="216"/>
      <c r="X92" s="212"/>
      <c r="Y92" s="223"/>
      <c r="Z92" s="216"/>
      <c r="AA92" s="217"/>
      <c r="AB92" s="202"/>
      <c r="AC92" s="218"/>
      <c r="AD92" s="217"/>
      <c r="AE92" s="219"/>
      <c r="AF92" s="220"/>
      <c r="AG92" s="203"/>
      <c r="AH92" s="217"/>
      <c r="AI92" s="221"/>
      <c r="AJ92" s="222"/>
      <c r="AK92" s="216"/>
      <c r="AL92" s="212"/>
      <c r="AM92" s="224"/>
      <c r="AN92" s="216"/>
      <c r="AO92" s="212"/>
      <c r="AP92" s="223"/>
      <c r="AQ92" s="216"/>
      <c r="AR92" s="204"/>
      <c r="AS92" s="202"/>
      <c r="AT92" s="205"/>
      <c r="AU92" s="217"/>
      <c r="AV92" s="219"/>
      <c r="AW92" s="220"/>
      <c r="AX92" s="207"/>
      <c r="AY92" s="203"/>
      <c r="AZ92" s="217"/>
      <c r="BA92" s="221"/>
      <c r="BB92" s="222"/>
      <c r="BC92" s="216"/>
      <c r="BD92" s="212"/>
      <c r="BE92" s="224"/>
      <c r="BF92" s="216"/>
      <c r="BG92" s="212"/>
      <c r="BH92" s="223"/>
      <c r="BI92" s="216"/>
      <c r="BJ92" s="217"/>
      <c r="BK92" s="202"/>
      <c r="BL92" s="218"/>
      <c r="BM92" s="217"/>
      <c r="BN92" s="219"/>
      <c r="BO92" s="220"/>
      <c r="BP92" s="203"/>
      <c r="BQ92" s="217"/>
      <c r="BR92" s="221"/>
      <c r="BS92" s="222"/>
      <c r="BT92" s="216"/>
      <c r="BU92" s="212"/>
      <c r="BV92" s="224"/>
      <c r="BW92" s="216"/>
      <c r="BX92" s="212"/>
      <c r="BY92" s="223"/>
      <c r="BZ92" s="216"/>
      <c r="CA92" s="217"/>
      <c r="CB92" s="202"/>
      <c r="CC92" s="218"/>
      <c r="CD92" s="217"/>
      <c r="CE92" s="219"/>
      <c r="CF92" s="220"/>
      <c r="CG92" s="203"/>
      <c r="CH92" s="217"/>
      <c r="CI92" s="221"/>
      <c r="CJ92" s="222"/>
      <c r="CK92" s="216"/>
      <c r="CL92" s="212"/>
      <c r="CM92" s="224"/>
      <c r="CN92" s="216"/>
      <c r="CO92" s="212"/>
      <c r="CP92" s="223"/>
      <c r="CQ92" s="216"/>
      <c r="CR92" s="217"/>
      <c r="CS92" s="202"/>
      <c r="CT92" s="218"/>
      <c r="CU92" s="217"/>
      <c r="CV92" s="219"/>
      <c r="CW92" s="220"/>
      <c r="CX92" s="203"/>
      <c r="CY92" s="217"/>
      <c r="CZ92" s="221"/>
      <c r="DA92" s="222"/>
      <c r="DB92" s="216"/>
      <c r="DC92" s="212"/>
      <c r="DD92" s="224"/>
      <c r="DE92" s="216"/>
      <c r="DF92" s="212"/>
      <c r="DG92" s="223"/>
      <c r="DH92" s="216"/>
      <c r="DI92" s="217"/>
      <c r="DJ92" s="202"/>
      <c r="DK92" s="218"/>
      <c r="DL92" s="217"/>
      <c r="DM92" s="219"/>
      <c r="DN92" s="220"/>
      <c r="DO92" s="203"/>
      <c r="DP92" s="217"/>
      <c r="DQ92" s="221"/>
      <c r="DR92" s="222"/>
      <c r="DS92" s="216"/>
      <c r="DT92" s="212"/>
      <c r="DU92" s="224"/>
      <c r="DV92" s="216"/>
      <c r="DW92" s="212"/>
      <c r="DX92" s="223"/>
      <c r="DY92" s="216"/>
    </row>
    <row r="93" spans="1:129" ht="15.75" hidden="1" thickBot="1">
      <c r="A93" s="242"/>
      <c r="B93" s="243"/>
      <c r="C93" s="199"/>
      <c r="D93" s="200"/>
      <c r="E93" s="201"/>
      <c r="F93" s="202"/>
      <c r="G93" s="202"/>
      <c r="H93" s="202"/>
      <c r="I93" s="202"/>
      <c r="J93" s="202"/>
      <c r="K93" s="202"/>
      <c r="L93" s="203"/>
      <c r="M93" s="217"/>
      <c r="N93" s="202"/>
      <c r="O93" s="218"/>
      <c r="P93" s="217"/>
      <c r="Q93" s="219"/>
      <c r="R93" s="220"/>
      <c r="S93" s="203"/>
      <c r="T93" s="217"/>
      <c r="U93" s="221"/>
      <c r="V93" s="222"/>
      <c r="W93" s="216"/>
      <c r="X93" s="212"/>
      <c r="Y93" s="223"/>
      <c r="Z93" s="216"/>
      <c r="AA93" s="217"/>
      <c r="AB93" s="202"/>
      <c r="AC93" s="218"/>
      <c r="AD93" s="217"/>
      <c r="AE93" s="219"/>
      <c r="AF93" s="220"/>
      <c r="AG93" s="203"/>
      <c r="AH93" s="217"/>
      <c r="AI93" s="221"/>
      <c r="AJ93" s="222"/>
      <c r="AK93" s="216"/>
      <c r="AL93" s="212"/>
      <c r="AM93" s="224"/>
      <c r="AN93" s="216"/>
      <c r="AO93" s="212"/>
      <c r="AP93" s="223"/>
      <c r="AQ93" s="216"/>
      <c r="AR93" s="204"/>
      <c r="AS93" s="202"/>
      <c r="AT93" s="205"/>
      <c r="AU93" s="217"/>
      <c r="AV93" s="219"/>
      <c r="AW93" s="220"/>
      <c r="AX93" s="207"/>
      <c r="AY93" s="203"/>
      <c r="AZ93" s="217"/>
      <c r="BA93" s="221"/>
      <c r="BB93" s="222"/>
      <c r="BC93" s="216"/>
      <c r="BD93" s="212"/>
      <c r="BE93" s="224"/>
      <c r="BF93" s="216"/>
      <c r="BG93" s="212"/>
      <c r="BH93" s="223"/>
      <c r="BI93" s="216"/>
      <c r="BJ93" s="217"/>
      <c r="BK93" s="202"/>
      <c r="BL93" s="218"/>
      <c r="BM93" s="217"/>
      <c r="BN93" s="219"/>
      <c r="BO93" s="220"/>
      <c r="BP93" s="203"/>
      <c r="BQ93" s="217"/>
      <c r="BR93" s="221"/>
      <c r="BS93" s="222"/>
      <c r="BT93" s="216"/>
      <c r="BU93" s="212"/>
      <c r="BV93" s="224"/>
      <c r="BW93" s="216"/>
      <c r="BX93" s="212"/>
      <c r="BY93" s="223"/>
      <c r="BZ93" s="216"/>
      <c r="CA93" s="217"/>
      <c r="CB93" s="202"/>
      <c r="CC93" s="218"/>
      <c r="CD93" s="217"/>
      <c r="CE93" s="219"/>
      <c r="CF93" s="220"/>
      <c r="CG93" s="203"/>
      <c r="CH93" s="217"/>
      <c r="CI93" s="221"/>
      <c r="CJ93" s="222"/>
      <c r="CK93" s="216"/>
      <c r="CL93" s="212"/>
      <c r="CM93" s="224"/>
      <c r="CN93" s="216"/>
      <c r="CO93" s="212"/>
      <c r="CP93" s="223"/>
      <c r="CQ93" s="216"/>
      <c r="CR93" s="217"/>
      <c r="CS93" s="202"/>
      <c r="CT93" s="218"/>
      <c r="CU93" s="217"/>
      <c r="CV93" s="219"/>
      <c r="CW93" s="220"/>
      <c r="CX93" s="203"/>
      <c r="CY93" s="217"/>
      <c r="CZ93" s="221"/>
      <c r="DA93" s="222"/>
      <c r="DB93" s="216"/>
      <c r="DC93" s="212"/>
      <c r="DD93" s="224"/>
      <c r="DE93" s="216"/>
      <c r="DF93" s="212"/>
      <c r="DG93" s="223"/>
      <c r="DH93" s="216"/>
      <c r="DI93" s="217"/>
      <c r="DJ93" s="202"/>
      <c r="DK93" s="218"/>
      <c r="DL93" s="217"/>
      <c r="DM93" s="219"/>
      <c r="DN93" s="220"/>
      <c r="DO93" s="203"/>
      <c r="DP93" s="217"/>
      <c r="DQ93" s="221"/>
      <c r="DR93" s="222"/>
      <c r="DS93" s="216"/>
      <c r="DT93" s="212"/>
      <c r="DU93" s="224"/>
      <c r="DV93" s="216"/>
      <c r="DW93" s="212"/>
      <c r="DX93" s="223"/>
      <c r="DY93" s="216"/>
    </row>
    <row r="94" spans="1:129" ht="15.75" hidden="1" thickBot="1">
      <c r="A94" s="242"/>
      <c r="B94" s="243"/>
      <c r="C94" s="199"/>
      <c r="D94" s="200"/>
      <c r="E94" s="201"/>
      <c r="F94" s="202"/>
      <c r="G94" s="202"/>
      <c r="H94" s="202"/>
      <c r="I94" s="202"/>
      <c r="J94" s="202"/>
      <c r="K94" s="202"/>
      <c r="L94" s="203"/>
      <c r="M94" s="217"/>
      <c r="N94" s="202"/>
      <c r="O94" s="218"/>
      <c r="P94" s="217"/>
      <c r="Q94" s="219"/>
      <c r="R94" s="220"/>
      <c r="S94" s="203"/>
      <c r="T94" s="217"/>
      <c r="U94" s="221"/>
      <c r="V94" s="222"/>
      <c r="W94" s="216"/>
      <c r="X94" s="212"/>
      <c r="Y94" s="223"/>
      <c r="Z94" s="216"/>
      <c r="AA94" s="217"/>
      <c r="AB94" s="202"/>
      <c r="AC94" s="218"/>
      <c r="AD94" s="217"/>
      <c r="AE94" s="219"/>
      <c r="AF94" s="220"/>
      <c r="AG94" s="203"/>
      <c r="AH94" s="217"/>
      <c r="AI94" s="221"/>
      <c r="AJ94" s="222"/>
      <c r="AK94" s="216"/>
      <c r="AL94" s="212"/>
      <c r="AM94" s="224"/>
      <c r="AN94" s="216"/>
      <c r="AO94" s="212"/>
      <c r="AP94" s="223"/>
      <c r="AQ94" s="216"/>
      <c r="AR94" s="204"/>
      <c r="AS94" s="202"/>
      <c r="AT94" s="205"/>
      <c r="AU94" s="217"/>
      <c r="AV94" s="219"/>
      <c r="AW94" s="220"/>
      <c r="AX94" s="207"/>
      <c r="AY94" s="203"/>
      <c r="AZ94" s="217"/>
      <c r="BA94" s="221"/>
      <c r="BB94" s="222"/>
      <c r="BC94" s="216"/>
      <c r="BD94" s="212"/>
      <c r="BE94" s="224"/>
      <c r="BF94" s="216"/>
      <c r="BG94" s="212"/>
      <c r="BH94" s="223"/>
      <c r="BI94" s="216"/>
      <c r="BJ94" s="217"/>
      <c r="BK94" s="202"/>
      <c r="BL94" s="218"/>
      <c r="BM94" s="217"/>
      <c r="BN94" s="219"/>
      <c r="BO94" s="220"/>
      <c r="BP94" s="203"/>
      <c r="BQ94" s="217"/>
      <c r="BR94" s="221"/>
      <c r="BS94" s="222"/>
      <c r="BT94" s="216"/>
      <c r="BU94" s="212"/>
      <c r="BV94" s="224"/>
      <c r="BW94" s="216"/>
      <c r="BX94" s="212"/>
      <c r="BY94" s="223"/>
      <c r="BZ94" s="216"/>
      <c r="CA94" s="217"/>
      <c r="CB94" s="202"/>
      <c r="CC94" s="218"/>
      <c r="CD94" s="217"/>
      <c r="CE94" s="219"/>
      <c r="CF94" s="220"/>
      <c r="CG94" s="203"/>
      <c r="CH94" s="217"/>
      <c r="CI94" s="221"/>
      <c r="CJ94" s="222"/>
      <c r="CK94" s="216"/>
      <c r="CL94" s="212"/>
      <c r="CM94" s="224"/>
      <c r="CN94" s="216"/>
      <c r="CO94" s="212"/>
      <c r="CP94" s="223"/>
      <c r="CQ94" s="216"/>
      <c r="CR94" s="217"/>
      <c r="CS94" s="202"/>
      <c r="CT94" s="218"/>
      <c r="CU94" s="217"/>
      <c r="CV94" s="219"/>
      <c r="CW94" s="220"/>
      <c r="CX94" s="203"/>
      <c r="CY94" s="217"/>
      <c r="CZ94" s="221"/>
      <c r="DA94" s="222"/>
      <c r="DB94" s="216"/>
      <c r="DC94" s="212"/>
      <c r="DD94" s="224"/>
      <c r="DE94" s="216"/>
      <c r="DF94" s="212"/>
      <c r="DG94" s="223"/>
      <c r="DH94" s="216"/>
      <c r="DI94" s="217"/>
      <c r="DJ94" s="202"/>
      <c r="DK94" s="218"/>
      <c r="DL94" s="217"/>
      <c r="DM94" s="219"/>
      <c r="DN94" s="220"/>
      <c r="DO94" s="203"/>
      <c r="DP94" s="217"/>
      <c r="DQ94" s="221"/>
      <c r="DR94" s="222"/>
      <c r="DS94" s="216"/>
      <c r="DT94" s="212"/>
      <c r="DU94" s="224"/>
      <c r="DV94" s="216"/>
      <c r="DW94" s="212"/>
      <c r="DX94" s="223"/>
      <c r="DY94" s="216"/>
    </row>
    <row r="95" spans="1:129" ht="15.75" hidden="1" thickBot="1">
      <c r="A95" s="242"/>
      <c r="B95" s="243"/>
      <c r="C95" s="199"/>
      <c r="D95" s="200"/>
      <c r="E95" s="201"/>
      <c r="F95" s="202"/>
      <c r="G95" s="202"/>
      <c r="H95" s="202"/>
      <c r="I95" s="202"/>
      <c r="J95" s="202"/>
      <c r="K95" s="202"/>
      <c r="L95" s="203"/>
      <c r="M95" s="217"/>
      <c r="N95" s="202"/>
      <c r="O95" s="218"/>
      <c r="P95" s="217"/>
      <c r="Q95" s="219"/>
      <c r="R95" s="220"/>
      <c r="S95" s="203"/>
      <c r="T95" s="217"/>
      <c r="U95" s="221"/>
      <c r="V95" s="222"/>
      <c r="W95" s="216"/>
      <c r="X95" s="212"/>
      <c r="Y95" s="223"/>
      <c r="Z95" s="216"/>
      <c r="AA95" s="217"/>
      <c r="AB95" s="202"/>
      <c r="AC95" s="218"/>
      <c r="AD95" s="217"/>
      <c r="AE95" s="219"/>
      <c r="AF95" s="220"/>
      <c r="AG95" s="203"/>
      <c r="AH95" s="217"/>
      <c r="AI95" s="221"/>
      <c r="AJ95" s="222"/>
      <c r="AK95" s="216"/>
      <c r="AL95" s="212"/>
      <c r="AM95" s="224"/>
      <c r="AN95" s="216"/>
      <c r="AO95" s="212"/>
      <c r="AP95" s="223"/>
      <c r="AQ95" s="216"/>
      <c r="AR95" s="204"/>
      <c r="AS95" s="202"/>
      <c r="AT95" s="205"/>
      <c r="AU95" s="217"/>
      <c r="AV95" s="219"/>
      <c r="AW95" s="220"/>
      <c r="AX95" s="207"/>
      <c r="AY95" s="203"/>
      <c r="AZ95" s="217"/>
      <c r="BA95" s="221"/>
      <c r="BB95" s="222"/>
      <c r="BC95" s="216"/>
      <c r="BD95" s="212"/>
      <c r="BE95" s="224"/>
      <c r="BF95" s="216"/>
      <c r="BG95" s="212"/>
      <c r="BH95" s="223"/>
      <c r="BI95" s="216"/>
      <c r="BJ95" s="217"/>
      <c r="BK95" s="202"/>
      <c r="BL95" s="218"/>
      <c r="BM95" s="217"/>
      <c r="BN95" s="219"/>
      <c r="BO95" s="220"/>
      <c r="BP95" s="203"/>
      <c r="BQ95" s="217"/>
      <c r="BR95" s="221"/>
      <c r="BS95" s="222"/>
      <c r="BT95" s="216"/>
      <c r="BU95" s="212"/>
      <c r="BV95" s="224"/>
      <c r="BW95" s="216"/>
      <c r="BX95" s="212"/>
      <c r="BY95" s="223"/>
      <c r="BZ95" s="216"/>
      <c r="CA95" s="217"/>
      <c r="CB95" s="202"/>
      <c r="CC95" s="218"/>
      <c r="CD95" s="217"/>
      <c r="CE95" s="219"/>
      <c r="CF95" s="220"/>
      <c r="CG95" s="203"/>
      <c r="CH95" s="217"/>
      <c r="CI95" s="221"/>
      <c r="CJ95" s="222"/>
      <c r="CK95" s="216"/>
      <c r="CL95" s="212"/>
      <c r="CM95" s="224"/>
      <c r="CN95" s="216"/>
      <c r="CO95" s="212"/>
      <c r="CP95" s="223"/>
      <c r="CQ95" s="216"/>
      <c r="CR95" s="217"/>
      <c r="CS95" s="202"/>
      <c r="CT95" s="218"/>
      <c r="CU95" s="217"/>
      <c r="CV95" s="219"/>
      <c r="CW95" s="220"/>
      <c r="CX95" s="203"/>
      <c r="CY95" s="217"/>
      <c r="CZ95" s="221"/>
      <c r="DA95" s="222"/>
      <c r="DB95" s="216"/>
      <c r="DC95" s="212"/>
      <c r="DD95" s="224"/>
      <c r="DE95" s="216"/>
      <c r="DF95" s="212"/>
      <c r="DG95" s="223"/>
      <c r="DH95" s="216"/>
      <c r="DI95" s="217"/>
      <c r="DJ95" s="202"/>
      <c r="DK95" s="218"/>
      <c r="DL95" s="217"/>
      <c r="DM95" s="219"/>
      <c r="DN95" s="220"/>
      <c r="DO95" s="203"/>
      <c r="DP95" s="217"/>
      <c r="DQ95" s="221"/>
      <c r="DR95" s="222"/>
      <c r="DS95" s="216"/>
      <c r="DT95" s="212"/>
      <c r="DU95" s="224"/>
      <c r="DV95" s="216"/>
      <c r="DW95" s="212"/>
      <c r="DX95" s="223"/>
      <c r="DY95" s="216"/>
    </row>
    <row r="96" spans="1:129" ht="15.75" hidden="1" thickBot="1">
      <c r="A96" s="244"/>
      <c r="B96" s="245"/>
      <c r="C96" s="199"/>
      <c r="D96" s="200"/>
      <c r="E96" s="201"/>
      <c r="F96" s="202"/>
      <c r="G96" s="202"/>
      <c r="H96" s="202"/>
      <c r="I96" s="202"/>
      <c r="J96" s="202"/>
      <c r="K96" s="202"/>
      <c r="L96" s="203"/>
      <c r="M96" s="230"/>
      <c r="N96" s="202"/>
      <c r="O96" s="231"/>
      <c r="P96" s="230"/>
      <c r="Q96" s="232"/>
      <c r="R96" s="233"/>
      <c r="S96" s="203"/>
      <c r="T96" s="230"/>
      <c r="U96" s="234"/>
      <c r="V96" s="235"/>
      <c r="W96" s="229"/>
      <c r="X96" s="225"/>
      <c r="Y96" s="236"/>
      <c r="Z96" s="229"/>
      <c r="AA96" s="230"/>
      <c r="AB96" s="202"/>
      <c r="AC96" s="231"/>
      <c r="AD96" s="230"/>
      <c r="AE96" s="232"/>
      <c r="AF96" s="233"/>
      <c r="AG96" s="203"/>
      <c r="AH96" s="230"/>
      <c r="AI96" s="234"/>
      <c r="AJ96" s="235"/>
      <c r="AK96" s="229"/>
      <c r="AL96" s="225"/>
      <c r="AM96" s="237"/>
      <c r="AN96" s="229"/>
      <c r="AO96" s="225"/>
      <c r="AP96" s="236"/>
      <c r="AQ96" s="229"/>
      <c r="AR96" s="204"/>
      <c r="AS96" s="202"/>
      <c r="AT96" s="205"/>
      <c r="AU96" s="230"/>
      <c r="AV96" s="232"/>
      <c r="AW96" s="233"/>
      <c r="AX96" s="238"/>
      <c r="AY96" s="203"/>
      <c r="AZ96" s="230"/>
      <c r="BA96" s="234"/>
      <c r="BB96" s="235"/>
      <c r="BC96" s="229"/>
      <c r="BD96" s="225"/>
      <c r="BE96" s="237"/>
      <c r="BF96" s="229"/>
      <c r="BG96" s="225"/>
      <c r="BH96" s="236"/>
      <c r="BI96" s="229"/>
      <c r="BJ96" s="230"/>
      <c r="BK96" s="202"/>
      <c r="BL96" s="231"/>
      <c r="BM96" s="230"/>
      <c r="BN96" s="232"/>
      <c r="BO96" s="233"/>
      <c r="BP96" s="203"/>
      <c r="BQ96" s="230"/>
      <c r="BR96" s="234"/>
      <c r="BS96" s="235"/>
      <c r="BT96" s="229"/>
      <c r="BU96" s="225"/>
      <c r="BV96" s="237"/>
      <c r="BW96" s="229"/>
      <c r="BX96" s="225"/>
      <c r="BY96" s="236"/>
      <c r="BZ96" s="229"/>
      <c r="CA96" s="230"/>
      <c r="CB96" s="202"/>
      <c r="CC96" s="231"/>
      <c r="CD96" s="230"/>
      <c r="CE96" s="232"/>
      <c r="CF96" s="233"/>
      <c r="CG96" s="203"/>
      <c r="CH96" s="230"/>
      <c r="CI96" s="234"/>
      <c r="CJ96" s="235"/>
      <c r="CK96" s="229"/>
      <c r="CL96" s="225"/>
      <c r="CM96" s="237"/>
      <c r="CN96" s="229"/>
      <c r="CO96" s="225"/>
      <c r="CP96" s="236"/>
      <c r="CQ96" s="229"/>
      <c r="CR96" s="230"/>
      <c r="CS96" s="202"/>
      <c r="CT96" s="231"/>
      <c r="CU96" s="230"/>
      <c r="CV96" s="232"/>
      <c r="CW96" s="233"/>
      <c r="CX96" s="203"/>
      <c r="CY96" s="230"/>
      <c r="CZ96" s="234"/>
      <c r="DA96" s="235"/>
      <c r="DB96" s="229"/>
      <c r="DC96" s="225"/>
      <c r="DD96" s="237"/>
      <c r="DE96" s="229"/>
      <c r="DF96" s="225"/>
      <c r="DG96" s="236"/>
      <c r="DH96" s="229"/>
      <c r="DI96" s="230"/>
      <c r="DJ96" s="202"/>
      <c r="DK96" s="231"/>
      <c r="DL96" s="230"/>
      <c r="DM96" s="232"/>
      <c r="DN96" s="233"/>
      <c r="DO96" s="203"/>
      <c r="DP96" s="230"/>
      <c r="DQ96" s="234"/>
      <c r="DR96" s="235"/>
      <c r="DS96" s="229"/>
      <c r="DT96" s="225"/>
      <c r="DU96" s="237"/>
      <c r="DV96" s="229"/>
      <c r="DW96" s="225"/>
      <c r="DX96" s="236"/>
      <c r="DY96" s="229"/>
    </row>
    <row r="97" spans="1:129" ht="15.75" thickBot="1">
      <c r="A97" s="347" t="s">
        <v>124</v>
      </c>
      <c r="B97" s="348"/>
      <c r="C97" s="182">
        <f>[9]Daily!C129</f>
        <v>1427.85</v>
      </c>
      <c r="D97" s="183">
        <f>[9]Daily!D129</f>
        <v>1860.3</v>
      </c>
      <c r="E97" s="184">
        <f>D97-G97</f>
        <v>940.49999999999989</v>
      </c>
      <c r="F97" s="185">
        <f>[9]Daily!E129</f>
        <v>0</v>
      </c>
      <c r="G97" s="185">
        <f>[9]Daily!F129</f>
        <v>919.80000000000007</v>
      </c>
      <c r="H97" s="185">
        <f>[9]Daily!G129</f>
        <v>503.99999999999989</v>
      </c>
      <c r="I97" s="185">
        <f>[9]Daily!H129</f>
        <v>20.7</v>
      </c>
      <c r="J97" s="185">
        <f>[9]Daily!I129</f>
        <v>0</v>
      </c>
      <c r="K97" s="185">
        <f>[9]Daily!J129</f>
        <v>415.7999999999999</v>
      </c>
      <c r="L97" s="186">
        <f>[9]Daily!K129</f>
        <v>3742.1999999999935</v>
      </c>
      <c r="M97" s="187">
        <f>[9]Daily!L129</f>
        <v>216</v>
      </c>
      <c r="N97" s="185">
        <f>[9]Daily!M129</f>
        <v>272.69999999999993</v>
      </c>
      <c r="O97" s="188">
        <f>[9]Daily!N129</f>
        <v>768.1499999999993</v>
      </c>
      <c r="P97" s="187">
        <f>[9]Daily!O129</f>
        <v>0</v>
      </c>
      <c r="Q97" s="189">
        <f>[9]Daily!P129</f>
        <v>0</v>
      </c>
      <c r="R97" s="190">
        <f>[9]Daily!Q129</f>
        <v>0</v>
      </c>
      <c r="S97" s="186">
        <f>[9]Daily!R129</f>
        <v>0</v>
      </c>
      <c r="T97" s="187">
        <f>[9]Daily!S129</f>
        <v>0</v>
      </c>
      <c r="U97" s="191">
        <f>[9]Daily!T129</f>
        <v>0</v>
      </c>
      <c r="V97" s="192">
        <f>[9]Daily!U129</f>
        <v>20.7</v>
      </c>
      <c r="W97" s="186">
        <f>[9]Daily!V129</f>
        <v>239.85000000000002</v>
      </c>
      <c r="X97" s="193">
        <f>[9]Daily!Z129</f>
        <v>216</v>
      </c>
      <c r="Y97" s="194">
        <f>[9]Daily!AA129</f>
        <v>251.99999999999994</v>
      </c>
      <c r="Z97" s="195">
        <f>[9]Daily!AB129</f>
        <v>528.29999999999927</v>
      </c>
      <c r="AA97" s="187">
        <f>[9]Daily!AC129</f>
        <v>0</v>
      </c>
      <c r="AB97" s="185">
        <f>[9]Daily!AD129</f>
        <v>88.199999999999989</v>
      </c>
      <c r="AC97" s="188">
        <f>[9]Daily!AE129</f>
        <v>347.39999999999969</v>
      </c>
      <c r="AD97" s="187">
        <f>[9]Daily!AF129</f>
        <v>0</v>
      </c>
      <c r="AE97" s="189">
        <f>[9]Daily!AG129</f>
        <v>0</v>
      </c>
      <c r="AF97" s="190">
        <f>[9]Daily!AH129</f>
        <v>0</v>
      </c>
      <c r="AG97" s="186">
        <f>[9]Daily!AI129</f>
        <v>46.8</v>
      </c>
      <c r="AH97" s="187">
        <f>[9]Daily!AJ129</f>
        <v>0</v>
      </c>
      <c r="AI97" s="191">
        <f>[9]Daily!AK129</f>
        <v>88.199999999999989</v>
      </c>
      <c r="AJ97" s="192">
        <f>[9]Daily!AL129</f>
        <v>0</v>
      </c>
      <c r="AK97" s="186">
        <f>[9]Daily!AM129</f>
        <v>300.59999999999968</v>
      </c>
      <c r="AL97" s="193">
        <f>[9]Daily!AN129</f>
        <v>0</v>
      </c>
      <c r="AM97" s="196">
        <f>[9]Daily!AO129</f>
        <v>0</v>
      </c>
      <c r="AN97" s="195">
        <f>[9]Daily!AP129</f>
        <v>0</v>
      </c>
      <c r="AO97" s="193">
        <f>[9]Daily!AQ129</f>
        <v>0</v>
      </c>
      <c r="AP97" s="194">
        <f>[9]Daily!AR129</f>
        <v>0</v>
      </c>
      <c r="AQ97" s="195">
        <f>[9]Daily!AS129</f>
        <v>0</v>
      </c>
      <c r="AR97" s="187">
        <f>[9]Daily!AT129</f>
        <v>851.85</v>
      </c>
      <c r="AS97" s="185">
        <f>[9]Daily!AU129</f>
        <v>1083.6000000000001</v>
      </c>
      <c r="AT97" s="188">
        <f>[9]Daily!AV129</f>
        <v>1016.9999999999955</v>
      </c>
      <c r="AU97" s="187">
        <f>[9]Daily!AW129</f>
        <v>545.85</v>
      </c>
      <c r="AV97" s="189">
        <f>[9]Daily!AX129</f>
        <v>0</v>
      </c>
      <c r="AW97" s="190">
        <f>[9]Daily!AY129</f>
        <v>516.59999999999991</v>
      </c>
      <c r="AX97" s="190">
        <f>[9]Daily!AZ129</f>
        <v>403.19999999999987</v>
      </c>
      <c r="AY97" s="186">
        <f>[9]Daily!BA129</f>
        <v>818.54999999999666</v>
      </c>
      <c r="AZ97" s="187">
        <f>[9]Daily!BB129</f>
        <v>306</v>
      </c>
      <c r="BA97" s="191">
        <f>[9]Daily!BC129</f>
        <v>163.79999999999998</v>
      </c>
      <c r="BB97" s="192">
        <f>[9]Daily!BD129</f>
        <v>0</v>
      </c>
      <c r="BC97" s="186">
        <f>[9]Daily!BE129</f>
        <v>198.44999999999874</v>
      </c>
      <c r="BD97" s="193">
        <f>[9]Daily!BF129</f>
        <v>0</v>
      </c>
      <c r="BE97" s="196">
        <f>[9]Daily!BG129</f>
        <v>0</v>
      </c>
      <c r="BF97" s="195">
        <f>[9]Daily!BH129</f>
        <v>0</v>
      </c>
      <c r="BG97" s="193">
        <f>[9]Daily!BI129</f>
        <v>0</v>
      </c>
      <c r="BH97" s="194">
        <f>[9]Daily!BJ129</f>
        <v>0</v>
      </c>
      <c r="BI97" s="195">
        <f>[9]Daily!BK129</f>
        <v>0</v>
      </c>
      <c r="BJ97" s="187">
        <f>[9]Daily!BL129</f>
        <v>0</v>
      </c>
      <c r="BK97" s="185">
        <f>[9]Daily!BM129</f>
        <v>163.79999999999998</v>
      </c>
      <c r="BL97" s="188">
        <f>[9]Daily!BN129</f>
        <v>249.3000000000001</v>
      </c>
      <c r="BM97" s="187">
        <f>[9]Daily!BO129</f>
        <v>0</v>
      </c>
      <c r="BN97" s="189">
        <f>[9]Daily!BP129</f>
        <v>0</v>
      </c>
      <c r="BO97" s="190">
        <f>[9]Daily!BQ129</f>
        <v>0</v>
      </c>
      <c r="BP97" s="186">
        <f>[9]Daily!BR129</f>
        <v>0</v>
      </c>
      <c r="BQ97" s="187">
        <f>[9]Daily!BS129</f>
        <v>0</v>
      </c>
      <c r="BR97" s="191">
        <f>[9]Daily!BT129</f>
        <v>0</v>
      </c>
      <c r="BS97" s="192">
        <f>[9]Daily!BU129</f>
        <v>0</v>
      </c>
      <c r="BT97" s="186">
        <f>[9]Daily!BV129</f>
        <v>0</v>
      </c>
      <c r="BU97" s="193">
        <f>[9]Daily!BW129</f>
        <v>0</v>
      </c>
      <c r="BV97" s="196">
        <f>[9]Daily!BX129</f>
        <v>0</v>
      </c>
      <c r="BW97" s="195">
        <f>[9]Daily!BY129</f>
        <v>0</v>
      </c>
      <c r="BX97" s="193">
        <f>[9]Daily!BZ129</f>
        <v>0</v>
      </c>
      <c r="BY97" s="194">
        <f>[9]Daily!CA129</f>
        <v>163.79999999999998</v>
      </c>
      <c r="BZ97" s="195">
        <f>[9]Daily!CB129</f>
        <v>249.3000000000001</v>
      </c>
      <c r="CA97" s="187">
        <f>[9]Daily!CC129</f>
        <v>198</v>
      </c>
      <c r="CB97" s="185">
        <f>[9]Daily!CD129</f>
        <v>251.99999999999994</v>
      </c>
      <c r="CC97" s="188">
        <f>[9]Daily!CE129</f>
        <v>751.49999999999875</v>
      </c>
      <c r="CD97" s="187">
        <f>[9]Daily!CF129</f>
        <v>0</v>
      </c>
      <c r="CE97" s="189">
        <f>[9]Daily!CG129</f>
        <v>0</v>
      </c>
      <c r="CF97" s="190">
        <f>[9]Daily!CH129</f>
        <v>0</v>
      </c>
      <c r="CG97" s="186">
        <f>[9]Daily!CI129</f>
        <v>0</v>
      </c>
      <c r="CH97" s="187">
        <f>[9]Daily!CJ129</f>
        <v>198</v>
      </c>
      <c r="CI97" s="191">
        <f>[9]Daily!CK129</f>
        <v>251.99999999999994</v>
      </c>
      <c r="CJ97" s="192">
        <f>[9]Daily!CL129</f>
        <v>0</v>
      </c>
      <c r="CK97" s="186">
        <f>[9]Daily!CM129</f>
        <v>751.49999999999875</v>
      </c>
      <c r="CL97" s="193">
        <f>[9]Daily!CN129</f>
        <v>0</v>
      </c>
      <c r="CM97" s="196">
        <f>[9]Daily!CO129</f>
        <v>0</v>
      </c>
      <c r="CN97" s="195">
        <f>[9]Daily!CP129</f>
        <v>0</v>
      </c>
      <c r="CO97" s="193">
        <f>[9]Daily!CQ129</f>
        <v>0</v>
      </c>
      <c r="CP97" s="194">
        <f>[9]Daily!CR129</f>
        <v>0</v>
      </c>
      <c r="CQ97" s="195">
        <f>[9]Daily!CS129</f>
        <v>0</v>
      </c>
      <c r="CR97" s="187">
        <f>[9]Daily!CT129</f>
        <v>90</v>
      </c>
      <c r="CS97" s="185">
        <f>[9]Daily!CU129</f>
        <v>0</v>
      </c>
      <c r="CT97" s="188">
        <f>[9]Daily!CV129</f>
        <v>162</v>
      </c>
      <c r="CU97" s="187">
        <f>[9]Daily!CW129</f>
        <v>0</v>
      </c>
      <c r="CV97" s="189">
        <f>[9]Daily!CX129</f>
        <v>0</v>
      </c>
      <c r="CW97" s="190">
        <f>[9]Daily!CY129</f>
        <v>0</v>
      </c>
      <c r="CX97" s="186">
        <f>[9]Daily!CZ129</f>
        <v>0</v>
      </c>
      <c r="CY97" s="187">
        <f>[9]Daily!DA129</f>
        <v>90</v>
      </c>
      <c r="CZ97" s="191">
        <f>[9]Daily!DB129</f>
        <v>0</v>
      </c>
      <c r="DA97" s="192">
        <f>[9]Daily!DC129</f>
        <v>0</v>
      </c>
      <c r="DB97" s="186">
        <f>[9]Daily!DD129</f>
        <v>162</v>
      </c>
      <c r="DC97" s="193">
        <f>[9]Daily!DE129</f>
        <v>0</v>
      </c>
      <c r="DD97" s="196">
        <f>[9]Daily!DF129</f>
        <v>0</v>
      </c>
      <c r="DE97" s="195">
        <f>[9]Daily!DG129</f>
        <v>0</v>
      </c>
      <c r="DF97" s="193">
        <f>[9]Daily!DH129</f>
        <v>0</v>
      </c>
      <c r="DG97" s="194">
        <f>[9]Daily!DI129</f>
        <v>0</v>
      </c>
      <c r="DH97" s="195">
        <f>[9]Daily!DJ129</f>
        <v>0</v>
      </c>
      <c r="DI97" s="187">
        <f>[9]Daily!DK129</f>
        <v>72</v>
      </c>
      <c r="DJ97" s="185">
        <f>[9]Daily!DL129</f>
        <v>0</v>
      </c>
      <c r="DK97" s="188">
        <f>[9]Daily!DM129</f>
        <v>446.85</v>
      </c>
      <c r="DL97" s="187">
        <f>[9]Daily!DN129</f>
        <v>72</v>
      </c>
      <c r="DM97" s="189">
        <f>[9]Daily!DO129</f>
        <v>0</v>
      </c>
      <c r="DN97" s="190">
        <f>[9]Daily!DP129</f>
        <v>0</v>
      </c>
      <c r="DO97" s="186">
        <f>[9]Daily!DQ129</f>
        <v>78.3</v>
      </c>
      <c r="DP97" s="187">
        <f>[9]Daily!DR129</f>
        <v>0</v>
      </c>
      <c r="DQ97" s="191">
        <f>[9]Daily!DS129</f>
        <v>0</v>
      </c>
      <c r="DR97" s="192">
        <f>[9]Daily!DT129</f>
        <v>0</v>
      </c>
      <c r="DS97" s="186">
        <f>[9]Daily!DU129</f>
        <v>368.55</v>
      </c>
      <c r="DT97" s="193">
        <f>[9]Daily!DV129</f>
        <v>0</v>
      </c>
      <c r="DU97" s="196">
        <f>[9]Daily!DW129</f>
        <v>0</v>
      </c>
      <c r="DV97" s="195">
        <f>[9]Daily!DX129</f>
        <v>0</v>
      </c>
      <c r="DW97" s="193">
        <f>[9]Daily!DY129</f>
        <v>0</v>
      </c>
      <c r="DX97" s="194">
        <f>[9]Daily!DZ129</f>
        <v>0</v>
      </c>
      <c r="DY97" s="195">
        <f>[9]Daily!EA129</f>
        <v>0</v>
      </c>
    </row>
    <row r="98" spans="1:129" ht="15.75" hidden="1" thickBot="1">
      <c r="A98" s="197"/>
      <c r="B98" s="198"/>
      <c r="C98" s="199"/>
      <c r="D98" s="200"/>
      <c r="E98" s="201"/>
      <c r="F98" s="202"/>
      <c r="G98" s="202"/>
      <c r="H98" s="202"/>
      <c r="I98" s="202"/>
      <c r="J98" s="202"/>
      <c r="K98" s="202"/>
      <c r="L98" s="203"/>
      <c r="M98" s="204"/>
      <c r="N98" s="202"/>
      <c r="O98" s="205"/>
      <c r="P98" s="204"/>
      <c r="Q98" s="206"/>
      <c r="R98" s="207"/>
      <c r="S98" s="203"/>
      <c r="T98" s="204"/>
      <c r="U98" s="208"/>
      <c r="V98" s="209"/>
      <c r="W98" s="203"/>
      <c r="X98" s="199"/>
      <c r="Y98" s="210"/>
      <c r="Z98" s="203"/>
      <c r="AA98" s="204"/>
      <c r="AB98" s="202"/>
      <c r="AC98" s="205"/>
      <c r="AD98" s="204"/>
      <c r="AE98" s="206"/>
      <c r="AF98" s="207"/>
      <c r="AG98" s="203"/>
      <c r="AH98" s="204"/>
      <c r="AI98" s="208"/>
      <c r="AJ98" s="209"/>
      <c r="AK98" s="203"/>
      <c r="AL98" s="199"/>
      <c r="AM98" s="211"/>
      <c r="AN98" s="203"/>
      <c r="AO98" s="199"/>
      <c r="AP98" s="210"/>
      <c r="AQ98" s="203"/>
      <c r="AR98" s="204"/>
      <c r="AS98" s="202"/>
      <c r="AT98" s="205"/>
      <c r="AU98" s="204"/>
      <c r="AV98" s="206"/>
      <c r="AW98" s="207"/>
      <c r="AX98" s="207"/>
      <c r="AY98" s="203"/>
      <c r="AZ98" s="204"/>
      <c r="BA98" s="208"/>
      <c r="BB98" s="209"/>
      <c r="BC98" s="203"/>
      <c r="BD98" s="199"/>
      <c r="BE98" s="211"/>
      <c r="BF98" s="203"/>
      <c r="BG98" s="199"/>
      <c r="BH98" s="210"/>
      <c r="BI98" s="203"/>
      <c r="BJ98" s="204"/>
      <c r="BK98" s="202"/>
      <c r="BL98" s="205"/>
      <c r="BM98" s="204"/>
      <c r="BN98" s="206"/>
      <c r="BO98" s="207"/>
      <c r="BP98" s="203"/>
      <c r="BQ98" s="204"/>
      <c r="BR98" s="208"/>
      <c r="BS98" s="209"/>
      <c r="BT98" s="203"/>
      <c r="BU98" s="199"/>
      <c r="BV98" s="211"/>
      <c r="BW98" s="203"/>
      <c r="BX98" s="199"/>
      <c r="BY98" s="210"/>
      <c r="BZ98" s="203"/>
      <c r="CA98" s="204"/>
      <c r="CB98" s="202"/>
      <c r="CC98" s="205"/>
      <c r="CD98" s="204"/>
      <c r="CE98" s="206"/>
      <c r="CF98" s="207"/>
      <c r="CG98" s="203"/>
      <c r="CH98" s="204"/>
      <c r="CI98" s="208"/>
      <c r="CJ98" s="209"/>
      <c r="CK98" s="203"/>
      <c r="CL98" s="199"/>
      <c r="CM98" s="211"/>
      <c r="CN98" s="203"/>
      <c r="CO98" s="199"/>
      <c r="CP98" s="210"/>
      <c r="CQ98" s="203"/>
      <c r="CR98" s="204"/>
      <c r="CS98" s="202"/>
      <c r="CT98" s="205"/>
      <c r="CU98" s="204"/>
      <c r="CV98" s="206"/>
      <c r="CW98" s="207"/>
      <c r="CX98" s="203"/>
      <c r="CY98" s="204"/>
      <c r="CZ98" s="208"/>
      <c r="DA98" s="209"/>
      <c r="DB98" s="203"/>
      <c r="DC98" s="199"/>
      <c r="DD98" s="211"/>
      <c r="DE98" s="203"/>
      <c r="DF98" s="199"/>
      <c r="DG98" s="210"/>
      <c r="DH98" s="203"/>
      <c r="DI98" s="204"/>
      <c r="DJ98" s="202"/>
      <c r="DK98" s="205"/>
      <c r="DL98" s="204"/>
      <c r="DM98" s="206"/>
      <c r="DN98" s="207"/>
      <c r="DO98" s="203"/>
      <c r="DP98" s="204"/>
      <c r="DQ98" s="208"/>
      <c r="DR98" s="209"/>
      <c r="DS98" s="203"/>
      <c r="DT98" s="199"/>
      <c r="DU98" s="211"/>
      <c r="DV98" s="203"/>
      <c r="DW98" s="199"/>
      <c r="DX98" s="210"/>
      <c r="DY98" s="203"/>
    </row>
    <row r="99" spans="1:129" ht="15.75" hidden="1" thickBot="1">
      <c r="A99" s="242"/>
      <c r="B99" s="243"/>
      <c r="C99" s="199"/>
      <c r="D99" s="200"/>
      <c r="E99" s="201"/>
      <c r="F99" s="202"/>
      <c r="G99" s="202"/>
      <c r="H99" s="202"/>
      <c r="I99" s="202"/>
      <c r="J99" s="202"/>
      <c r="K99" s="202"/>
      <c r="L99" s="203"/>
      <c r="M99" s="217"/>
      <c r="N99" s="202"/>
      <c r="O99" s="218"/>
      <c r="P99" s="217"/>
      <c r="Q99" s="219"/>
      <c r="R99" s="220"/>
      <c r="S99" s="203"/>
      <c r="T99" s="217"/>
      <c r="U99" s="221"/>
      <c r="V99" s="222"/>
      <c r="W99" s="216"/>
      <c r="X99" s="212"/>
      <c r="Y99" s="223"/>
      <c r="Z99" s="216"/>
      <c r="AA99" s="217"/>
      <c r="AB99" s="202"/>
      <c r="AC99" s="218"/>
      <c r="AD99" s="217"/>
      <c r="AE99" s="219"/>
      <c r="AF99" s="220"/>
      <c r="AG99" s="203"/>
      <c r="AH99" s="217"/>
      <c r="AI99" s="221"/>
      <c r="AJ99" s="222"/>
      <c r="AK99" s="216"/>
      <c r="AL99" s="212"/>
      <c r="AM99" s="224"/>
      <c r="AN99" s="216"/>
      <c r="AO99" s="212"/>
      <c r="AP99" s="223"/>
      <c r="AQ99" s="216"/>
      <c r="AR99" s="204"/>
      <c r="AS99" s="202"/>
      <c r="AT99" s="205"/>
      <c r="AU99" s="217"/>
      <c r="AV99" s="219"/>
      <c r="AW99" s="220"/>
      <c r="AX99" s="207"/>
      <c r="AY99" s="203"/>
      <c r="AZ99" s="217"/>
      <c r="BA99" s="221"/>
      <c r="BB99" s="222"/>
      <c r="BC99" s="216"/>
      <c r="BD99" s="212"/>
      <c r="BE99" s="224"/>
      <c r="BF99" s="216"/>
      <c r="BG99" s="212"/>
      <c r="BH99" s="223"/>
      <c r="BI99" s="216"/>
      <c r="BJ99" s="217"/>
      <c r="BK99" s="202"/>
      <c r="BL99" s="218"/>
      <c r="BM99" s="217"/>
      <c r="BN99" s="219"/>
      <c r="BO99" s="220"/>
      <c r="BP99" s="203"/>
      <c r="BQ99" s="217"/>
      <c r="BR99" s="221"/>
      <c r="BS99" s="222"/>
      <c r="BT99" s="216"/>
      <c r="BU99" s="212"/>
      <c r="BV99" s="224"/>
      <c r="BW99" s="216"/>
      <c r="BX99" s="212"/>
      <c r="BY99" s="223"/>
      <c r="BZ99" s="216"/>
      <c r="CA99" s="217"/>
      <c r="CB99" s="202"/>
      <c r="CC99" s="218"/>
      <c r="CD99" s="217"/>
      <c r="CE99" s="219"/>
      <c r="CF99" s="220"/>
      <c r="CG99" s="203"/>
      <c r="CH99" s="217"/>
      <c r="CI99" s="221"/>
      <c r="CJ99" s="222"/>
      <c r="CK99" s="216"/>
      <c r="CL99" s="212"/>
      <c r="CM99" s="224"/>
      <c r="CN99" s="216"/>
      <c r="CO99" s="212"/>
      <c r="CP99" s="223"/>
      <c r="CQ99" s="216"/>
      <c r="CR99" s="217"/>
      <c r="CS99" s="202"/>
      <c r="CT99" s="218"/>
      <c r="CU99" s="217"/>
      <c r="CV99" s="219"/>
      <c r="CW99" s="220"/>
      <c r="CX99" s="203"/>
      <c r="CY99" s="217"/>
      <c r="CZ99" s="221"/>
      <c r="DA99" s="222"/>
      <c r="DB99" s="216"/>
      <c r="DC99" s="212"/>
      <c r="DD99" s="224"/>
      <c r="DE99" s="216"/>
      <c r="DF99" s="212"/>
      <c r="DG99" s="223"/>
      <c r="DH99" s="216"/>
      <c r="DI99" s="217"/>
      <c r="DJ99" s="202"/>
      <c r="DK99" s="218"/>
      <c r="DL99" s="217"/>
      <c r="DM99" s="219"/>
      <c r="DN99" s="220"/>
      <c r="DO99" s="203"/>
      <c r="DP99" s="217"/>
      <c r="DQ99" s="221"/>
      <c r="DR99" s="222"/>
      <c r="DS99" s="216"/>
      <c r="DT99" s="212"/>
      <c r="DU99" s="224"/>
      <c r="DV99" s="216"/>
      <c r="DW99" s="212"/>
      <c r="DX99" s="223"/>
      <c r="DY99" s="216"/>
    </row>
    <row r="100" spans="1:129" ht="15.75" hidden="1" thickBot="1">
      <c r="A100" s="242"/>
      <c r="B100" s="243"/>
      <c r="C100" s="199"/>
      <c r="D100" s="200"/>
      <c r="E100" s="201"/>
      <c r="F100" s="202"/>
      <c r="G100" s="202"/>
      <c r="H100" s="202"/>
      <c r="I100" s="202"/>
      <c r="J100" s="202"/>
      <c r="K100" s="202"/>
      <c r="L100" s="203"/>
      <c r="M100" s="217"/>
      <c r="N100" s="202"/>
      <c r="O100" s="218"/>
      <c r="P100" s="217"/>
      <c r="Q100" s="219"/>
      <c r="R100" s="220"/>
      <c r="S100" s="203"/>
      <c r="T100" s="217"/>
      <c r="U100" s="221"/>
      <c r="V100" s="222"/>
      <c r="W100" s="216"/>
      <c r="X100" s="212"/>
      <c r="Y100" s="223"/>
      <c r="Z100" s="216"/>
      <c r="AA100" s="217"/>
      <c r="AB100" s="202"/>
      <c r="AC100" s="218"/>
      <c r="AD100" s="217"/>
      <c r="AE100" s="219"/>
      <c r="AF100" s="220"/>
      <c r="AG100" s="203"/>
      <c r="AH100" s="217"/>
      <c r="AI100" s="221"/>
      <c r="AJ100" s="222"/>
      <c r="AK100" s="216"/>
      <c r="AL100" s="212"/>
      <c r="AM100" s="224"/>
      <c r="AN100" s="216"/>
      <c r="AO100" s="212"/>
      <c r="AP100" s="223"/>
      <c r="AQ100" s="216"/>
      <c r="AR100" s="204"/>
      <c r="AS100" s="202"/>
      <c r="AT100" s="205"/>
      <c r="AU100" s="217"/>
      <c r="AV100" s="219"/>
      <c r="AW100" s="220"/>
      <c r="AX100" s="207"/>
      <c r="AY100" s="203"/>
      <c r="AZ100" s="217"/>
      <c r="BA100" s="221"/>
      <c r="BB100" s="222"/>
      <c r="BC100" s="216"/>
      <c r="BD100" s="212"/>
      <c r="BE100" s="224"/>
      <c r="BF100" s="216"/>
      <c r="BG100" s="212"/>
      <c r="BH100" s="223"/>
      <c r="BI100" s="216"/>
      <c r="BJ100" s="217"/>
      <c r="BK100" s="202"/>
      <c r="BL100" s="218"/>
      <c r="BM100" s="217"/>
      <c r="BN100" s="219"/>
      <c r="BO100" s="220"/>
      <c r="BP100" s="203"/>
      <c r="BQ100" s="217"/>
      <c r="BR100" s="221"/>
      <c r="BS100" s="222"/>
      <c r="BT100" s="216"/>
      <c r="BU100" s="212"/>
      <c r="BV100" s="224"/>
      <c r="BW100" s="216"/>
      <c r="BX100" s="212"/>
      <c r="BY100" s="223"/>
      <c r="BZ100" s="216"/>
      <c r="CA100" s="217"/>
      <c r="CB100" s="202"/>
      <c r="CC100" s="218"/>
      <c r="CD100" s="217"/>
      <c r="CE100" s="219"/>
      <c r="CF100" s="220"/>
      <c r="CG100" s="203"/>
      <c r="CH100" s="217"/>
      <c r="CI100" s="221"/>
      <c r="CJ100" s="222"/>
      <c r="CK100" s="216"/>
      <c r="CL100" s="212"/>
      <c r="CM100" s="224"/>
      <c r="CN100" s="216"/>
      <c r="CO100" s="212"/>
      <c r="CP100" s="223"/>
      <c r="CQ100" s="216"/>
      <c r="CR100" s="217"/>
      <c r="CS100" s="202"/>
      <c r="CT100" s="218"/>
      <c r="CU100" s="217"/>
      <c r="CV100" s="219"/>
      <c r="CW100" s="220"/>
      <c r="CX100" s="203"/>
      <c r="CY100" s="217"/>
      <c r="CZ100" s="221"/>
      <c r="DA100" s="222"/>
      <c r="DB100" s="216"/>
      <c r="DC100" s="212"/>
      <c r="DD100" s="224"/>
      <c r="DE100" s="216"/>
      <c r="DF100" s="212"/>
      <c r="DG100" s="223"/>
      <c r="DH100" s="216"/>
      <c r="DI100" s="217"/>
      <c r="DJ100" s="202"/>
      <c r="DK100" s="218"/>
      <c r="DL100" s="217"/>
      <c r="DM100" s="219"/>
      <c r="DN100" s="220"/>
      <c r="DO100" s="203"/>
      <c r="DP100" s="217"/>
      <c r="DQ100" s="221"/>
      <c r="DR100" s="222"/>
      <c r="DS100" s="216"/>
      <c r="DT100" s="212"/>
      <c r="DU100" s="224"/>
      <c r="DV100" s="216"/>
      <c r="DW100" s="212"/>
      <c r="DX100" s="223"/>
      <c r="DY100" s="216"/>
    </row>
    <row r="101" spans="1:129" ht="15.75" hidden="1" thickBot="1">
      <c r="A101" s="242"/>
      <c r="B101" s="243"/>
      <c r="C101" s="199"/>
      <c r="D101" s="200"/>
      <c r="E101" s="201"/>
      <c r="F101" s="202"/>
      <c r="G101" s="202"/>
      <c r="H101" s="202"/>
      <c r="I101" s="202"/>
      <c r="J101" s="202"/>
      <c r="K101" s="202"/>
      <c r="L101" s="203"/>
      <c r="M101" s="217"/>
      <c r="N101" s="202"/>
      <c r="O101" s="218"/>
      <c r="P101" s="217"/>
      <c r="Q101" s="219"/>
      <c r="R101" s="220"/>
      <c r="S101" s="203"/>
      <c r="T101" s="217"/>
      <c r="U101" s="221"/>
      <c r="V101" s="222"/>
      <c r="W101" s="216"/>
      <c r="X101" s="212"/>
      <c r="Y101" s="223"/>
      <c r="Z101" s="216"/>
      <c r="AA101" s="217"/>
      <c r="AB101" s="202"/>
      <c r="AC101" s="218"/>
      <c r="AD101" s="217"/>
      <c r="AE101" s="219"/>
      <c r="AF101" s="220"/>
      <c r="AG101" s="203"/>
      <c r="AH101" s="217"/>
      <c r="AI101" s="221"/>
      <c r="AJ101" s="222"/>
      <c r="AK101" s="216"/>
      <c r="AL101" s="212"/>
      <c r="AM101" s="224"/>
      <c r="AN101" s="216"/>
      <c r="AO101" s="212"/>
      <c r="AP101" s="223"/>
      <c r="AQ101" s="216"/>
      <c r="AR101" s="204"/>
      <c r="AS101" s="202"/>
      <c r="AT101" s="205"/>
      <c r="AU101" s="217"/>
      <c r="AV101" s="219"/>
      <c r="AW101" s="220"/>
      <c r="AX101" s="207"/>
      <c r="AY101" s="203"/>
      <c r="AZ101" s="217"/>
      <c r="BA101" s="221"/>
      <c r="BB101" s="222"/>
      <c r="BC101" s="216"/>
      <c r="BD101" s="212"/>
      <c r="BE101" s="224"/>
      <c r="BF101" s="216"/>
      <c r="BG101" s="212"/>
      <c r="BH101" s="223"/>
      <c r="BI101" s="216"/>
      <c r="BJ101" s="217"/>
      <c r="BK101" s="202"/>
      <c r="BL101" s="218"/>
      <c r="BM101" s="217"/>
      <c r="BN101" s="219"/>
      <c r="BO101" s="220"/>
      <c r="BP101" s="203"/>
      <c r="BQ101" s="217"/>
      <c r="BR101" s="221"/>
      <c r="BS101" s="222"/>
      <c r="BT101" s="216"/>
      <c r="BU101" s="212"/>
      <c r="BV101" s="224"/>
      <c r="BW101" s="216"/>
      <c r="BX101" s="212"/>
      <c r="BY101" s="223"/>
      <c r="BZ101" s="216"/>
      <c r="CA101" s="217"/>
      <c r="CB101" s="202"/>
      <c r="CC101" s="218"/>
      <c r="CD101" s="217"/>
      <c r="CE101" s="219"/>
      <c r="CF101" s="220"/>
      <c r="CG101" s="203"/>
      <c r="CH101" s="217"/>
      <c r="CI101" s="221"/>
      <c r="CJ101" s="222"/>
      <c r="CK101" s="216"/>
      <c r="CL101" s="212"/>
      <c r="CM101" s="224"/>
      <c r="CN101" s="216"/>
      <c r="CO101" s="212"/>
      <c r="CP101" s="223"/>
      <c r="CQ101" s="216"/>
      <c r="CR101" s="217"/>
      <c r="CS101" s="202"/>
      <c r="CT101" s="218"/>
      <c r="CU101" s="217"/>
      <c r="CV101" s="219"/>
      <c r="CW101" s="220"/>
      <c r="CX101" s="203"/>
      <c r="CY101" s="217"/>
      <c r="CZ101" s="221"/>
      <c r="DA101" s="222"/>
      <c r="DB101" s="216"/>
      <c r="DC101" s="212"/>
      <c r="DD101" s="224"/>
      <c r="DE101" s="216"/>
      <c r="DF101" s="212"/>
      <c r="DG101" s="223"/>
      <c r="DH101" s="216"/>
      <c r="DI101" s="217"/>
      <c r="DJ101" s="202"/>
      <c r="DK101" s="218"/>
      <c r="DL101" s="217"/>
      <c r="DM101" s="219"/>
      <c r="DN101" s="220"/>
      <c r="DO101" s="203"/>
      <c r="DP101" s="217"/>
      <c r="DQ101" s="221"/>
      <c r="DR101" s="222"/>
      <c r="DS101" s="216"/>
      <c r="DT101" s="212"/>
      <c r="DU101" s="224"/>
      <c r="DV101" s="216"/>
      <c r="DW101" s="212"/>
      <c r="DX101" s="223"/>
      <c r="DY101" s="216"/>
    </row>
    <row r="102" spans="1:129" ht="15.75" hidden="1" thickBot="1">
      <c r="A102" s="242"/>
      <c r="B102" s="243"/>
      <c r="C102" s="199"/>
      <c r="D102" s="200"/>
      <c r="E102" s="201"/>
      <c r="F102" s="202"/>
      <c r="G102" s="202"/>
      <c r="H102" s="202"/>
      <c r="I102" s="202"/>
      <c r="J102" s="202"/>
      <c r="K102" s="202"/>
      <c r="L102" s="203"/>
      <c r="M102" s="217"/>
      <c r="N102" s="202"/>
      <c r="O102" s="218"/>
      <c r="P102" s="217"/>
      <c r="Q102" s="219"/>
      <c r="R102" s="220"/>
      <c r="S102" s="203"/>
      <c r="T102" s="217"/>
      <c r="U102" s="221"/>
      <c r="V102" s="222"/>
      <c r="W102" s="216"/>
      <c r="X102" s="212"/>
      <c r="Y102" s="223"/>
      <c r="Z102" s="216"/>
      <c r="AA102" s="217"/>
      <c r="AB102" s="202"/>
      <c r="AC102" s="218"/>
      <c r="AD102" s="217"/>
      <c r="AE102" s="219"/>
      <c r="AF102" s="220"/>
      <c r="AG102" s="203"/>
      <c r="AH102" s="217"/>
      <c r="AI102" s="221"/>
      <c r="AJ102" s="222"/>
      <c r="AK102" s="216"/>
      <c r="AL102" s="212"/>
      <c r="AM102" s="224"/>
      <c r="AN102" s="216"/>
      <c r="AO102" s="212"/>
      <c r="AP102" s="223"/>
      <c r="AQ102" s="216"/>
      <c r="AR102" s="204"/>
      <c r="AS102" s="202"/>
      <c r="AT102" s="205"/>
      <c r="AU102" s="217"/>
      <c r="AV102" s="219"/>
      <c r="AW102" s="220"/>
      <c r="AX102" s="207"/>
      <c r="AY102" s="203"/>
      <c r="AZ102" s="217"/>
      <c r="BA102" s="221"/>
      <c r="BB102" s="222"/>
      <c r="BC102" s="216"/>
      <c r="BD102" s="212"/>
      <c r="BE102" s="224"/>
      <c r="BF102" s="216"/>
      <c r="BG102" s="212"/>
      <c r="BH102" s="223"/>
      <c r="BI102" s="216"/>
      <c r="BJ102" s="217"/>
      <c r="BK102" s="202"/>
      <c r="BL102" s="218"/>
      <c r="BM102" s="217"/>
      <c r="BN102" s="219"/>
      <c r="BO102" s="220"/>
      <c r="BP102" s="203"/>
      <c r="BQ102" s="217"/>
      <c r="BR102" s="221"/>
      <c r="BS102" s="222"/>
      <c r="BT102" s="216"/>
      <c r="BU102" s="212"/>
      <c r="BV102" s="224"/>
      <c r="BW102" s="216"/>
      <c r="BX102" s="212"/>
      <c r="BY102" s="223"/>
      <c r="BZ102" s="216"/>
      <c r="CA102" s="217"/>
      <c r="CB102" s="202"/>
      <c r="CC102" s="218"/>
      <c r="CD102" s="217"/>
      <c r="CE102" s="219"/>
      <c r="CF102" s="220"/>
      <c r="CG102" s="203"/>
      <c r="CH102" s="217"/>
      <c r="CI102" s="221"/>
      <c r="CJ102" s="222"/>
      <c r="CK102" s="216"/>
      <c r="CL102" s="212"/>
      <c r="CM102" s="224"/>
      <c r="CN102" s="216"/>
      <c r="CO102" s="212"/>
      <c r="CP102" s="223"/>
      <c r="CQ102" s="216"/>
      <c r="CR102" s="217"/>
      <c r="CS102" s="202"/>
      <c r="CT102" s="218"/>
      <c r="CU102" s="217"/>
      <c r="CV102" s="219"/>
      <c r="CW102" s="220"/>
      <c r="CX102" s="203"/>
      <c r="CY102" s="217"/>
      <c r="CZ102" s="221"/>
      <c r="DA102" s="222"/>
      <c r="DB102" s="216"/>
      <c r="DC102" s="212"/>
      <c r="DD102" s="224"/>
      <c r="DE102" s="216"/>
      <c r="DF102" s="212"/>
      <c r="DG102" s="223"/>
      <c r="DH102" s="216"/>
      <c r="DI102" s="217"/>
      <c r="DJ102" s="202"/>
      <c r="DK102" s="218"/>
      <c r="DL102" s="217"/>
      <c r="DM102" s="219"/>
      <c r="DN102" s="220"/>
      <c r="DO102" s="203"/>
      <c r="DP102" s="217"/>
      <c r="DQ102" s="221"/>
      <c r="DR102" s="222"/>
      <c r="DS102" s="216"/>
      <c r="DT102" s="212"/>
      <c r="DU102" s="224"/>
      <c r="DV102" s="216"/>
      <c r="DW102" s="212"/>
      <c r="DX102" s="223"/>
      <c r="DY102" s="216"/>
    </row>
    <row r="103" spans="1:129" ht="15.75" hidden="1" thickBot="1">
      <c r="A103" s="242"/>
      <c r="B103" s="243"/>
      <c r="C103" s="199"/>
      <c r="D103" s="200"/>
      <c r="E103" s="201"/>
      <c r="F103" s="202"/>
      <c r="G103" s="202"/>
      <c r="H103" s="202"/>
      <c r="I103" s="202"/>
      <c r="J103" s="202"/>
      <c r="K103" s="202"/>
      <c r="L103" s="203"/>
      <c r="M103" s="217"/>
      <c r="N103" s="202"/>
      <c r="O103" s="218"/>
      <c r="P103" s="217"/>
      <c r="Q103" s="219"/>
      <c r="R103" s="220"/>
      <c r="S103" s="203"/>
      <c r="T103" s="217"/>
      <c r="U103" s="221"/>
      <c r="V103" s="222"/>
      <c r="W103" s="216"/>
      <c r="X103" s="212"/>
      <c r="Y103" s="223"/>
      <c r="Z103" s="216"/>
      <c r="AA103" s="217"/>
      <c r="AB103" s="202"/>
      <c r="AC103" s="218"/>
      <c r="AD103" s="217"/>
      <c r="AE103" s="219"/>
      <c r="AF103" s="220"/>
      <c r="AG103" s="203"/>
      <c r="AH103" s="217"/>
      <c r="AI103" s="221"/>
      <c r="AJ103" s="222"/>
      <c r="AK103" s="216"/>
      <c r="AL103" s="212"/>
      <c r="AM103" s="224"/>
      <c r="AN103" s="216"/>
      <c r="AO103" s="212"/>
      <c r="AP103" s="223"/>
      <c r="AQ103" s="216"/>
      <c r="AR103" s="204"/>
      <c r="AS103" s="202"/>
      <c r="AT103" s="205"/>
      <c r="AU103" s="217"/>
      <c r="AV103" s="219"/>
      <c r="AW103" s="220"/>
      <c r="AX103" s="207"/>
      <c r="AY103" s="203"/>
      <c r="AZ103" s="217"/>
      <c r="BA103" s="221"/>
      <c r="BB103" s="222"/>
      <c r="BC103" s="216"/>
      <c r="BD103" s="212"/>
      <c r="BE103" s="224"/>
      <c r="BF103" s="216"/>
      <c r="BG103" s="212"/>
      <c r="BH103" s="223"/>
      <c r="BI103" s="216"/>
      <c r="BJ103" s="217"/>
      <c r="BK103" s="202"/>
      <c r="BL103" s="218"/>
      <c r="BM103" s="217"/>
      <c r="BN103" s="219"/>
      <c r="BO103" s="220"/>
      <c r="BP103" s="203"/>
      <c r="BQ103" s="217"/>
      <c r="BR103" s="221"/>
      <c r="BS103" s="222"/>
      <c r="BT103" s="216"/>
      <c r="BU103" s="212"/>
      <c r="BV103" s="224"/>
      <c r="BW103" s="216"/>
      <c r="BX103" s="212"/>
      <c r="BY103" s="223"/>
      <c r="BZ103" s="216"/>
      <c r="CA103" s="217"/>
      <c r="CB103" s="202"/>
      <c r="CC103" s="218"/>
      <c r="CD103" s="217"/>
      <c r="CE103" s="219"/>
      <c r="CF103" s="220"/>
      <c r="CG103" s="203"/>
      <c r="CH103" s="217"/>
      <c r="CI103" s="221"/>
      <c r="CJ103" s="222"/>
      <c r="CK103" s="216"/>
      <c r="CL103" s="212"/>
      <c r="CM103" s="224"/>
      <c r="CN103" s="216"/>
      <c r="CO103" s="212"/>
      <c r="CP103" s="223"/>
      <c r="CQ103" s="216"/>
      <c r="CR103" s="217"/>
      <c r="CS103" s="202"/>
      <c r="CT103" s="218"/>
      <c r="CU103" s="217"/>
      <c r="CV103" s="219"/>
      <c r="CW103" s="220"/>
      <c r="CX103" s="203"/>
      <c r="CY103" s="217"/>
      <c r="CZ103" s="221"/>
      <c r="DA103" s="222"/>
      <c r="DB103" s="216"/>
      <c r="DC103" s="212"/>
      <c r="DD103" s="224"/>
      <c r="DE103" s="216"/>
      <c r="DF103" s="212"/>
      <c r="DG103" s="223"/>
      <c r="DH103" s="216"/>
      <c r="DI103" s="217"/>
      <c r="DJ103" s="202"/>
      <c r="DK103" s="218"/>
      <c r="DL103" s="217"/>
      <c r="DM103" s="219"/>
      <c r="DN103" s="220"/>
      <c r="DO103" s="203"/>
      <c r="DP103" s="217"/>
      <c r="DQ103" s="221"/>
      <c r="DR103" s="222"/>
      <c r="DS103" s="216"/>
      <c r="DT103" s="212"/>
      <c r="DU103" s="224"/>
      <c r="DV103" s="216"/>
      <c r="DW103" s="212"/>
      <c r="DX103" s="223"/>
      <c r="DY103" s="216"/>
    </row>
    <row r="104" spans="1:129" ht="15.75" hidden="1" thickBot="1">
      <c r="A104" s="242"/>
      <c r="B104" s="243"/>
      <c r="C104" s="199"/>
      <c r="D104" s="200"/>
      <c r="E104" s="201"/>
      <c r="F104" s="202"/>
      <c r="G104" s="202"/>
      <c r="H104" s="202"/>
      <c r="I104" s="202"/>
      <c r="J104" s="202"/>
      <c r="K104" s="202"/>
      <c r="L104" s="203"/>
      <c r="M104" s="217"/>
      <c r="N104" s="202"/>
      <c r="O104" s="218"/>
      <c r="P104" s="217"/>
      <c r="Q104" s="219"/>
      <c r="R104" s="220"/>
      <c r="S104" s="203"/>
      <c r="T104" s="217"/>
      <c r="U104" s="221"/>
      <c r="V104" s="222"/>
      <c r="W104" s="216"/>
      <c r="X104" s="212"/>
      <c r="Y104" s="223"/>
      <c r="Z104" s="216"/>
      <c r="AA104" s="217"/>
      <c r="AB104" s="202"/>
      <c r="AC104" s="218"/>
      <c r="AD104" s="217"/>
      <c r="AE104" s="219"/>
      <c r="AF104" s="220"/>
      <c r="AG104" s="203"/>
      <c r="AH104" s="217"/>
      <c r="AI104" s="221"/>
      <c r="AJ104" s="222"/>
      <c r="AK104" s="216"/>
      <c r="AL104" s="212"/>
      <c r="AM104" s="224"/>
      <c r="AN104" s="216"/>
      <c r="AO104" s="212"/>
      <c r="AP104" s="223"/>
      <c r="AQ104" s="216"/>
      <c r="AR104" s="204"/>
      <c r="AS104" s="202"/>
      <c r="AT104" s="205"/>
      <c r="AU104" s="217"/>
      <c r="AV104" s="219"/>
      <c r="AW104" s="220"/>
      <c r="AX104" s="207"/>
      <c r="AY104" s="203"/>
      <c r="AZ104" s="217"/>
      <c r="BA104" s="221"/>
      <c r="BB104" s="222"/>
      <c r="BC104" s="216"/>
      <c r="BD104" s="212"/>
      <c r="BE104" s="224"/>
      <c r="BF104" s="216"/>
      <c r="BG104" s="212"/>
      <c r="BH104" s="223"/>
      <c r="BI104" s="216"/>
      <c r="BJ104" s="217"/>
      <c r="BK104" s="202"/>
      <c r="BL104" s="218"/>
      <c r="BM104" s="217"/>
      <c r="BN104" s="219"/>
      <c r="BO104" s="220"/>
      <c r="BP104" s="203"/>
      <c r="BQ104" s="217"/>
      <c r="BR104" s="221"/>
      <c r="BS104" s="222"/>
      <c r="BT104" s="216"/>
      <c r="BU104" s="212"/>
      <c r="BV104" s="224"/>
      <c r="BW104" s="216"/>
      <c r="BX104" s="212"/>
      <c r="BY104" s="223"/>
      <c r="BZ104" s="216"/>
      <c r="CA104" s="217"/>
      <c r="CB104" s="202"/>
      <c r="CC104" s="218"/>
      <c r="CD104" s="217"/>
      <c r="CE104" s="219"/>
      <c r="CF104" s="220"/>
      <c r="CG104" s="203"/>
      <c r="CH104" s="217"/>
      <c r="CI104" s="221"/>
      <c r="CJ104" s="222"/>
      <c r="CK104" s="216"/>
      <c r="CL104" s="212"/>
      <c r="CM104" s="224"/>
      <c r="CN104" s="216"/>
      <c r="CO104" s="212"/>
      <c r="CP104" s="223"/>
      <c r="CQ104" s="216"/>
      <c r="CR104" s="217"/>
      <c r="CS104" s="202"/>
      <c r="CT104" s="218"/>
      <c r="CU104" s="217"/>
      <c r="CV104" s="219"/>
      <c r="CW104" s="220"/>
      <c r="CX104" s="203"/>
      <c r="CY104" s="217"/>
      <c r="CZ104" s="221"/>
      <c r="DA104" s="222"/>
      <c r="DB104" s="216"/>
      <c r="DC104" s="212"/>
      <c r="DD104" s="224"/>
      <c r="DE104" s="216"/>
      <c r="DF104" s="212"/>
      <c r="DG104" s="223"/>
      <c r="DH104" s="216"/>
      <c r="DI104" s="217"/>
      <c r="DJ104" s="202"/>
      <c r="DK104" s="218"/>
      <c r="DL104" s="217"/>
      <c r="DM104" s="219"/>
      <c r="DN104" s="220"/>
      <c r="DO104" s="203"/>
      <c r="DP104" s="217"/>
      <c r="DQ104" s="221"/>
      <c r="DR104" s="222"/>
      <c r="DS104" s="216"/>
      <c r="DT104" s="212"/>
      <c r="DU104" s="224"/>
      <c r="DV104" s="216"/>
      <c r="DW104" s="212"/>
      <c r="DX104" s="223"/>
      <c r="DY104" s="216"/>
    </row>
    <row r="105" spans="1:129" ht="15.75" hidden="1" thickBot="1">
      <c r="A105" s="242"/>
      <c r="B105" s="243"/>
      <c r="C105" s="199"/>
      <c r="D105" s="200"/>
      <c r="E105" s="201"/>
      <c r="F105" s="202"/>
      <c r="G105" s="202"/>
      <c r="H105" s="202"/>
      <c r="I105" s="202"/>
      <c r="J105" s="202"/>
      <c r="K105" s="202"/>
      <c r="L105" s="203"/>
      <c r="M105" s="217"/>
      <c r="N105" s="202"/>
      <c r="O105" s="218"/>
      <c r="P105" s="217"/>
      <c r="Q105" s="219"/>
      <c r="R105" s="220"/>
      <c r="S105" s="203"/>
      <c r="T105" s="217"/>
      <c r="U105" s="221"/>
      <c r="V105" s="222"/>
      <c r="W105" s="216"/>
      <c r="X105" s="212"/>
      <c r="Y105" s="223"/>
      <c r="Z105" s="216"/>
      <c r="AA105" s="217"/>
      <c r="AB105" s="202"/>
      <c r="AC105" s="218"/>
      <c r="AD105" s="217"/>
      <c r="AE105" s="219"/>
      <c r="AF105" s="220"/>
      <c r="AG105" s="203"/>
      <c r="AH105" s="217"/>
      <c r="AI105" s="221"/>
      <c r="AJ105" s="222"/>
      <c r="AK105" s="216"/>
      <c r="AL105" s="212"/>
      <c r="AM105" s="224"/>
      <c r="AN105" s="216"/>
      <c r="AO105" s="212"/>
      <c r="AP105" s="223"/>
      <c r="AQ105" s="216"/>
      <c r="AR105" s="204"/>
      <c r="AS105" s="202"/>
      <c r="AT105" s="205"/>
      <c r="AU105" s="217"/>
      <c r="AV105" s="219"/>
      <c r="AW105" s="220"/>
      <c r="AX105" s="207"/>
      <c r="AY105" s="203"/>
      <c r="AZ105" s="217"/>
      <c r="BA105" s="221"/>
      <c r="BB105" s="222"/>
      <c r="BC105" s="216"/>
      <c r="BD105" s="212"/>
      <c r="BE105" s="224"/>
      <c r="BF105" s="216"/>
      <c r="BG105" s="212"/>
      <c r="BH105" s="223"/>
      <c r="BI105" s="216"/>
      <c r="BJ105" s="217"/>
      <c r="BK105" s="202"/>
      <c r="BL105" s="218"/>
      <c r="BM105" s="217"/>
      <c r="BN105" s="219"/>
      <c r="BO105" s="220"/>
      <c r="BP105" s="203"/>
      <c r="BQ105" s="217"/>
      <c r="BR105" s="221"/>
      <c r="BS105" s="222"/>
      <c r="BT105" s="216"/>
      <c r="BU105" s="212"/>
      <c r="BV105" s="224"/>
      <c r="BW105" s="216"/>
      <c r="BX105" s="212"/>
      <c r="BY105" s="223"/>
      <c r="BZ105" s="216"/>
      <c r="CA105" s="217"/>
      <c r="CB105" s="202"/>
      <c r="CC105" s="218"/>
      <c r="CD105" s="217"/>
      <c r="CE105" s="219"/>
      <c r="CF105" s="220"/>
      <c r="CG105" s="203"/>
      <c r="CH105" s="217"/>
      <c r="CI105" s="221"/>
      <c r="CJ105" s="222"/>
      <c r="CK105" s="216"/>
      <c r="CL105" s="212"/>
      <c r="CM105" s="224"/>
      <c r="CN105" s="216"/>
      <c r="CO105" s="212"/>
      <c r="CP105" s="223"/>
      <c r="CQ105" s="216"/>
      <c r="CR105" s="217"/>
      <c r="CS105" s="202"/>
      <c r="CT105" s="218"/>
      <c r="CU105" s="217"/>
      <c r="CV105" s="219"/>
      <c r="CW105" s="220"/>
      <c r="CX105" s="203"/>
      <c r="CY105" s="217"/>
      <c r="CZ105" s="221"/>
      <c r="DA105" s="222"/>
      <c r="DB105" s="216"/>
      <c r="DC105" s="212"/>
      <c r="DD105" s="224"/>
      <c r="DE105" s="216"/>
      <c r="DF105" s="212"/>
      <c r="DG105" s="223"/>
      <c r="DH105" s="216"/>
      <c r="DI105" s="217"/>
      <c r="DJ105" s="202"/>
      <c r="DK105" s="218"/>
      <c r="DL105" s="217"/>
      <c r="DM105" s="219"/>
      <c r="DN105" s="220"/>
      <c r="DO105" s="203"/>
      <c r="DP105" s="217"/>
      <c r="DQ105" s="221"/>
      <c r="DR105" s="222"/>
      <c r="DS105" s="216"/>
      <c r="DT105" s="212"/>
      <c r="DU105" s="224"/>
      <c r="DV105" s="216"/>
      <c r="DW105" s="212"/>
      <c r="DX105" s="223"/>
      <c r="DY105" s="216"/>
    </row>
    <row r="106" spans="1:129" ht="15.75" hidden="1" thickBot="1">
      <c r="A106" s="242"/>
      <c r="B106" s="243"/>
      <c r="C106" s="199"/>
      <c r="D106" s="200"/>
      <c r="E106" s="201"/>
      <c r="F106" s="202"/>
      <c r="G106" s="202"/>
      <c r="H106" s="202"/>
      <c r="I106" s="202"/>
      <c r="J106" s="202"/>
      <c r="K106" s="202"/>
      <c r="L106" s="203"/>
      <c r="M106" s="217"/>
      <c r="N106" s="202"/>
      <c r="O106" s="218"/>
      <c r="P106" s="217"/>
      <c r="Q106" s="219"/>
      <c r="R106" s="220"/>
      <c r="S106" s="203"/>
      <c r="T106" s="217"/>
      <c r="U106" s="221"/>
      <c r="V106" s="222"/>
      <c r="W106" s="216"/>
      <c r="X106" s="212"/>
      <c r="Y106" s="223"/>
      <c r="Z106" s="216"/>
      <c r="AA106" s="217"/>
      <c r="AB106" s="202"/>
      <c r="AC106" s="218"/>
      <c r="AD106" s="217"/>
      <c r="AE106" s="219"/>
      <c r="AF106" s="220"/>
      <c r="AG106" s="203"/>
      <c r="AH106" s="217"/>
      <c r="AI106" s="221"/>
      <c r="AJ106" s="222"/>
      <c r="AK106" s="216"/>
      <c r="AL106" s="212"/>
      <c r="AM106" s="224"/>
      <c r="AN106" s="216"/>
      <c r="AO106" s="212"/>
      <c r="AP106" s="223"/>
      <c r="AQ106" s="216"/>
      <c r="AR106" s="204"/>
      <c r="AS106" s="202"/>
      <c r="AT106" s="205"/>
      <c r="AU106" s="217"/>
      <c r="AV106" s="219"/>
      <c r="AW106" s="220"/>
      <c r="AX106" s="207"/>
      <c r="AY106" s="203"/>
      <c r="AZ106" s="217"/>
      <c r="BA106" s="221"/>
      <c r="BB106" s="222"/>
      <c r="BC106" s="216"/>
      <c r="BD106" s="212"/>
      <c r="BE106" s="224"/>
      <c r="BF106" s="216"/>
      <c r="BG106" s="212"/>
      <c r="BH106" s="223"/>
      <c r="BI106" s="216"/>
      <c r="BJ106" s="217"/>
      <c r="BK106" s="202"/>
      <c r="BL106" s="218"/>
      <c r="BM106" s="217"/>
      <c r="BN106" s="219"/>
      <c r="BO106" s="220"/>
      <c r="BP106" s="203"/>
      <c r="BQ106" s="217"/>
      <c r="BR106" s="221"/>
      <c r="BS106" s="222"/>
      <c r="BT106" s="216"/>
      <c r="BU106" s="212"/>
      <c r="BV106" s="224"/>
      <c r="BW106" s="216"/>
      <c r="BX106" s="212"/>
      <c r="BY106" s="223"/>
      <c r="BZ106" s="216"/>
      <c r="CA106" s="217"/>
      <c r="CB106" s="202"/>
      <c r="CC106" s="218"/>
      <c r="CD106" s="217"/>
      <c r="CE106" s="219"/>
      <c r="CF106" s="220"/>
      <c r="CG106" s="203"/>
      <c r="CH106" s="217"/>
      <c r="CI106" s="221"/>
      <c r="CJ106" s="222"/>
      <c r="CK106" s="216"/>
      <c r="CL106" s="212"/>
      <c r="CM106" s="224"/>
      <c r="CN106" s="216"/>
      <c r="CO106" s="212"/>
      <c r="CP106" s="223"/>
      <c r="CQ106" s="216"/>
      <c r="CR106" s="217"/>
      <c r="CS106" s="202"/>
      <c r="CT106" s="218"/>
      <c r="CU106" s="217"/>
      <c r="CV106" s="219"/>
      <c r="CW106" s="220"/>
      <c r="CX106" s="203"/>
      <c r="CY106" s="217"/>
      <c r="CZ106" s="221"/>
      <c r="DA106" s="222"/>
      <c r="DB106" s="216"/>
      <c r="DC106" s="212"/>
      <c r="DD106" s="224"/>
      <c r="DE106" s="216"/>
      <c r="DF106" s="212"/>
      <c r="DG106" s="223"/>
      <c r="DH106" s="216"/>
      <c r="DI106" s="217"/>
      <c r="DJ106" s="202"/>
      <c r="DK106" s="218"/>
      <c r="DL106" s="217"/>
      <c r="DM106" s="219"/>
      <c r="DN106" s="220"/>
      <c r="DO106" s="203"/>
      <c r="DP106" s="217"/>
      <c r="DQ106" s="221"/>
      <c r="DR106" s="222"/>
      <c r="DS106" s="216"/>
      <c r="DT106" s="212"/>
      <c r="DU106" s="224"/>
      <c r="DV106" s="216"/>
      <c r="DW106" s="212"/>
      <c r="DX106" s="223"/>
      <c r="DY106" s="216"/>
    </row>
    <row r="107" spans="1:129" ht="15.75" hidden="1" thickBot="1">
      <c r="A107" s="242"/>
      <c r="B107" s="243"/>
      <c r="C107" s="199"/>
      <c r="D107" s="200"/>
      <c r="E107" s="201"/>
      <c r="F107" s="202"/>
      <c r="G107" s="202"/>
      <c r="H107" s="202"/>
      <c r="I107" s="202"/>
      <c r="J107" s="202"/>
      <c r="K107" s="202"/>
      <c r="L107" s="203"/>
      <c r="M107" s="217"/>
      <c r="N107" s="202"/>
      <c r="O107" s="218"/>
      <c r="P107" s="217"/>
      <c r="Q107" s="219"/>
      <c r="R107" s="220"/>
      <c r="S107" s="203"/>
      <c r="T107" s="217"/>
      <c r="U107" s="221"/>
      <c r="V107" s="222"/>
      <c r="W107" s="216"/>
      <c r="X107" s="212"/>
      <c r="Y107" s="223"/>
      <c r="Z107" s="216"/>
      <c r="AA107" s="217"/>
      <c r="AB107" s="202"/>
      <c r="AC107" s="218"/>
      <c r="AD107" s="217"/>
      <c r="AE107" s="219"/>
      <c r="AF107" s="220"/>
      <c r="AG107" s="203"/>
      <c r="AH107" s="217"/>
      <c r="AI107" s="221"/>
      <c r="AJ107" s="222"/>
      <c r="AK107" s="216"/>
      <c r="AL107" s="212"/>
      <c r="AM107" s="224"/>
      <c r="AN107" s="216"/>
      <c r="AO107" s="212"/>
      <c r="AP107" s="223"/>
      <c r="AQ107" s="216"/>
      <c r="AR107" s="204"/>
      <c r="AS107" s="202"/>
      <c r="AT107" s="205"/>
      <c r="AU107" s="217"/>
      <c r="AV107" s="219"/>
      <c r="AW107" s="220"/>
      <c r="AX107" s="207"/>
      <c r="AY107" s="203"/>
      <c r="AZ107" s="217"/>
      <c r="BA107" s="221"/>
      <c r="BB107" s="222"/>
      <c r="BC107" s="216"/>
      <c r="BD107" s="212"/>
      <c r="BE107" s="224"/>
      <c r="BF107" s="216"/>
      <c r="BG107" s="212"/>
      <c r="BH107" s="223"/>
      <c r="BI107" s="216"/>
      <c r="BJ107" s="217"/>
      <c r="BK107" s="202"/>
      <c r="BL107" s="218"/>
      <c r="BM107" s="217"/>
      <c r="BN107" s="219"/>
      <c r="BO107" s="220"/>
      <c r="BP107" s="203"/>
      <c r="BQ107" s="217"/>
      <c r="BR107" s="221"/>
      <c r="BS107" s="222"/>
      <c r="BT107" s="216"/>
      <c r="BU107" s="212"/>
      <c r="BV107" s="224"/>
      <c r="BW107" s="216"/>
      <c r="BX107" s="212"/>
      <c r="BY107" s="223"/>
      <c r="BZ107" s="216"/>
      <c r="CA107" s="217"/>
      <c r="CB107" s="202"/>
      <c r="CC107" s="218"/>
      <c r="CD107" s="217"/>
      <c r="CE107" s="219"/>
      <c r="CF107" s="220"/>
      <c r="CG107" s="203"/>
      <c r="CH107" s="217"/>
      <c r="CI107" s="221"/>
      <c r="CJ107" s="222"/>
      <c r="CK107" s="216"/>
      <c r="CL107" s="212"/>
      <c r="CM107" s="224"/>
      <c r="CN107" s="216"/>
      <c r="CO107" s="212"/>
      <c r="CP107" s="223"/>
      <c r="CQ107" s="216"/>
      <c r="CR107" s="217"/>
      <c r="CS107" s="202"/>
      <c r="CT107" s="218"/>
      <c r="CU107" s="217"/>
      <c r="CV107" s="219"/>
      <c r="CW107" s="220"/>
      <c r="CX107" s="203"/>
      <c r="CY107" s="217"/>
      <c r="CZ107" s="221"/>
      <c r="DA107" s="222"/>
      <c r="DB107" s="216"/>
      <c r="DC107" s="212"/>
      <c r="DD107" s="224"/>
      <c r="DE107" s="216"/>
      <c r="DF107" s="212"/>
      <c r="DG107" s="223"/>
      <c r="DH107" s="216"/>
      <c r="DI107" s="217"/>
      <c r="DJ107" s="202"/>
      <c r="DK107" s="218"/>
      <c r="DL107" s="217"/>
      <c r="DM107" s="219"/>
      <c r="DN107" s="220"/>
      <c r="DO107" s="203"/>
      <c r="DP107" s="217"/>
      <c r="DQ107" s="221"/>
      <c r="DR107" s="222"/>
      <c r="DS107" s="216"/>
      <c r="DT107" s="212"/>
      <c r="DU107" s="224"/>
      <c r="DV107" s="216"/>
      <c r="DW107" s="212"/>
      <c r="DX107" s="223"/>
      <c r="DY107" s="216"/>
    </row>
    <row r="108" spans="1:129" ht="15.75" hidden="1" thickBot="1">
      <c r="A108" s="242"/>
      <c r="B108" s="243"/>
      <c r="C108" s="199"/>
      <c r="D108" s="200"/>
      <c r="E108" s="201"/>
      <c r="F108" s="202"/>
      <c r="G108" s="202"/>
      <c r="H108" s="202"/>
      <c r="I108" s="202"/>
      <c r="J108" s="202"/>
      <c r="K108" s="202"/>
      <c r="L108" s="203"/>
      <c r="M108" s="217"/>
      <c r="N108" s="202"/>
      <c r="O108" s="218"/>
      <c r="P108" s="217"/>
      <c r="Q108" s="219"/>
      <c r="R108" s="220"/>
      <c r="S108" s="203"/>
      <c r="T108" s="217"/>
      <c r="U108" s="221"/>
      <c r="V108" s="222"/>
      <c r="W108" s="216"/>
      <c r="X108" s="212"/>
      <c r="Y108" s="223"/>
      <c r="Z108" s="216"/>
      <c r="AA108" s="217"/>
      <c r="AB108" s="202"/>
      <c r="AC108" s="218"/>
      <c r="AD108" s="217"/>
      <c r="AE108" s="219"/>
      <c r="AF108" s="220"/>
      <c r="AG108" s="203"/>
      <c r="AH108" s="217"/>
      <c r="AI108" s="221"/>
      <c r="AJ108" s="222"/>
      <c r="AK108" s="216"/>
      <c r="AL108" s="212"/>
      <c r="AM108" s="224"/>
      <c r="AN108" s="216"/>
      <c r="AO108" s="212"/>
      <c r="AP108" s="223"/>
      <c r="AQ108" s="216"/>
      <c r="AR108" s="204"/>
      <c r="AS108" s="202"/>
      <c r="AT108" s="205"/>
      <c r="AU108" s="217"/>
      <c r="AV108" s="219"/>
      <c r="AW108" s="220"/>
      <c r="AX108" s="207"/>
      <c r="AY108" s="203"/>
      <c r="AZ108" s="217"/>
      <c r="BA108" s="221"/>
      <c r="BB108" s="222"/>
      <c r="BC108" s="216"/>
      <c r="BD108" s="212"/>
      <c r="BE108" s="224"/>
      <c r="BF108" s="216"/>
      <c r="BG108" s="212"/>
      <c r="BH108" s="223"/>
      <c r="BI108" s="216"/>
      <c r="BJ108" s="217"/>
      <c r="BK108" s="202"/>
      <c r="BL108" s="218"/>
      <c r="BM108" s="217"/>
      <c r="BN108" s="219"/>
      <c r="BO108" s="220"/>
      <c r="BP108" s="203"/>
      <c r="BQ108" s="217"/>
      <c r="BR108" s="221"/>
      <c r="BS108" s="222"/>
      <c r="BT108" s="216"/>
      <c r="BU108" s="212"/>
      <c r="BV108" s="224"/>
      <c r="BW108" s="216"/>
      <c r="BX108" s="212"/>
      <c r="BY108" s="223"/>
      <c r="BZ108" s="216"/>
      <c r="CA108" s="217"/>
      <c r="CB108" s="202"/>
      <c r="CC108" s="218"/>
      <c r="CD108" s="217"/>
      <c r="CE108" s="219"/>
      <c r="CF108" s="220"/>
      <c r="CG108" s="203"/>
      <c r="CH108" s="217"/>
      <c r="CI108" s="221"/>
      <c r="CJ108" s="222"/>
      <c r="CK108" s="216"/>
      <c r="CL108" s="212"/>
      <c r="CM108" s="224"/>
      <c r="CN108" s="216"/>
      <c r="CO108" s="212"/>
      <c r="CP108" s="223"/>
      <c r="CQ108" s="216"/>
      <c r="CR108" s="217"/>
      <c r="CS108" s="202"/>
      <c r="CT108" s="218"/>
      <c r="CU108" s="217"/>
      <c r="CV108" s="219"/>
      <c r="CW108" s="220"/>
      <c r="CX108" s="203"/>
      <c r="CY108" s="217"/>
      <c r="CZ108" s="221"/>
      <c r="DA108" s="222"/>
      <c r="DB108" s="216"/>
      <c r="DC108" s="212"/>
      <c r="DD108" s="224"/>
      <c r="DE108" s="216"/>
      <c r="DF108" s="212"/>
      <c r="DG108" s="223"/>
      <c r="DH108" s="216"/>
      <c r="DI108" s="217"/>
      <c r="DJ108" s="202"/>
      <c r="DK108" s="218"/>
      <c r="DL108" s="217"/>
      <c r="DM108" s="219"/>
      <c r="DN108" s="220"/>
      <c r="DO108" s="203"/>
      <c r="DP108" s="217"/>
      <c r="DQ108" s="221"/>
      <c r="DR108" s="222"/>
      <c r="DS108" s="216"/>
      <c r="DT108" s="212"/>
      <c r="DU108" s="224"/>
      <c r="DV108" s="216"/>
      <c r="DW108" s="212"/>
      <c r="DX108" s="223"/>
      <c r="DY108" s="216"/>
    </row>
    <row r="109" spans="1:129" ht="15.75" hidden="1" thickBot="1">
      <c r="A109" s="242"/>
      <c r="B109" s="243"/>
      <c r="C109" s="199"/>
      <c r="D109" s="200"/>
      <c r="E109" s="201"/>
      <c r="F109" s="202"/>
      <c r="G109" s="202"/>
      <c r="H109" s="202"/>
      <c r="I109" s="202"/>
      <c r="J109" s="202"/>
      <c r="K109" s="202"/>
      <c r="L109" s="203"/>
      <c r="M109" s="217"/>
      <c r="N109" s="202"/>
      <c r="O109" s="218"/>
      <c r="P109" s="217"/>
      <c r="Q109" s="219"/>
      <c r="R109" s="220"/>
      <c r="S109" s="203"/>
      <c r="T109" s="217"/>
      <c r="U109" s="221"/>
      <c r="V109" s="222"/>
      <c r="W109" s="216"/>
      <c r="X109" s="212"/>
      <c r="Y109" s="223"/>
      <c r="Z109" s="216"/>
      <c r="AA109" s="217"/>
      <c r="AB109" s="202"/>
      <c r="AC109" s="218"/>
      <c r="AD109" s="217"/>
      <c r="AE109" s="219"/>
      <c r="AF109" s="220"/>
      <c r="AG109" s="203"/>
      <c r="AH109" s="217"/>
      <c r="AI109" s="221"/>
      <c r="AJ109" s="222"/>
      <c r="AK109" s="216"/>
      <c r="AL109" s="212"/>
      <c r="AM109" s="224"/>
      <c r="AN109" s="216"/>
      <c r="AO109" s="212"/>
      <c r="AP109" s="223"/>
      <c r="AQ109" s="216"/>
      <c r="AR109" s="204"/>
      <c r="AS109" s="202"/>
      <c r="AT109" s="205"/>
      <c r="AU109" s="217"/>
      <c r="AV109" s="219"/>
      <c r="AW109" s="220"/>
      <c r="AX109" s="207"/>
      <c r="AY109" s="203"/>
      <c r="AZ109" s="217"/>
      <c r="BA109" s="221"/>
      <c r="BB109" s="222"/>
      <c r="BC109" s="216"/>
      <c r="BD109" s="212"/>
      <c r="BE109" s="224"/>
      <c r="BF109" s="216"/>
      <c r="BG109" s="212"/>
      <c r="BH109" s="223"/>
      <c r="BI109" s="216"/>
      <c r="BJ109" s="217"/>
      <c r="BK109" s="202"/>
      <c r="BL109" s="218"/>
      <c r="BM109" s="217"/>
      <c r="BN109" s="219"/>
      <c r="BO109" s="220"/>
      <c r="BP109" s="203"/>
      <c r="BQ109" s="217"/>
      <c r="BR109" s="221"/>
      <c r="BS109" s="222"/>
      <c r="BT109" s="216"/>
      <c r="BU109" s="212"/>
      <c r="BV109" s="224"/>
      <c r="BW109" s="216"/>
      <c r="BX109" s="212"/>
      <c r="BY109" s="223"/>
      <c r="BZ109" s="216"/>
      <c r="CA109" s="217"/>
      <c r="CB109" s="202"/>
      <c r="CC109" s="218"/>
      <c r="CD109" s="217"/>
      <c r="CE109" s="219"/>
      <c r="CF109" s="220"/>
      <c r="CG109" s="203"/>
      <c r="CH109" s="217"/>
      <c r="CI109" s="221"/>
      <c r="CJ109" s="222"/>
      <c r="CK109" s="216"/>
      <c r="CL109" s="212"/>
      <c r="CM109" s="224"/>
      <c r="CN109" s="216"/>
      <c r="CO109" s="212"/>
      <c r="CP109" s="223"/>
      <c r="CQ109" s="216"/>
      <c r="CR109" s="217"/>
      <c r="CS109" s="202"/>
      <c r="CT109" s="218"/>
      <c r="CU109" s="217"/>
      <c r="CV109" s="219"/>
      <c r="CW109" s="220"/>
      <c r="CX109" s="203"/>
      <c r="CY109" s="217"/>
      <c r="CZ109" s="221"/>
      <c r="DA109" s="222"/>
      <c r="DB109" s="216"/>
      <c r="DC109" s="212"/>
      <c r="DD109" s="224"/>
      <c r="DE109" s="216"/>
      <c r="DF109" s="212"/>
      <c r="DG109" s="223"/>
      <c r="DH109" s="216"/>
      <c r="DI109" s="217"/>
      <c r="DJ109" s="202"/>
      <c r="DK109" s="218"/>
      <c r="DL109" s="217"/>
      <c r="DM109" s="219"/>
      <c r="DN109" s="220"/>
      <c r="DO109" s="203"/>
      <c r="DP109" s="217"/>
      <c r="DQ109" s="221"/>
      <c r="DR109" s="222"/>
      <c r="DS109" s="216"/>
      <c r="DT109" s="212"/>
      <c r="DU109" s="224"/>
      <c r="DV109" s="216"/>
      <c r="DW109" s="212"/>
      <c r="DX109" s="223"/>
      <c r="DY109" s="216"/>
    </row>
    <row r="110" spans="1:129" ht="15.75" hidden="1" thickBot="1">
      <c r="A110" s="242"/>
      <c r="B110" s="243"/>
      <c r="C110" s="199"/>
      <c r="D110" s="200"/>
      <c r="E110" s="201"/>
      <c r="F110" s="202"/>
      <c r="G110" s="202"/>
      <c r="H110" s="202"/>
      <c r="I110" s="202"/>
      <c r="J110" s="202"/>
      <c r="K110" s="202"/>
      <c r="L110" s="203"/>
      <c r="M110" s="217"/>
      <c r="N110" s="202"/>
      <c r="O110" s="218"/>
      <c r="P110" s="217"/>
      <c r="Q110" s="219"/>
      <c r="R110" s="220"/>
      <c r="S110" s="203"/>
      <c r="T110" s="217"/>
      <c r="U110" s="221"/>
      <c r="V110" s="222"/>
      <c r="W110" s="216"/>
      <c r="X110" s="212"/>
      <c r="Y110" s="223"/>
      <c r="Z110" s="216"/>
      <c r="AA110" s="217"/>
      <c r="AB110" s="202"/>
      <c r="AC110" s="218"/>
      <c r="AD110" s="217"/>
      <c r="AE110" s="219"/>
      <c r="AF110" s="220"/>
      <c r="AG110" s="203"/>
      <c r="AH110" s="217"/>
      <c r="AI110" s="221"/>
      <c r="AJ110" s="222"/>
      <c r="AK110" s="216"/>
      <c r="AL110" s="212"/>
      <c r="AM110" s="224"/>
      <c r="AN110" s="216"/>
      <c r="AO110" s="212"/>
      <c r="AP110" s="223"/>
      <c r="AQ110" s="216"/>
      <c r="AR110" s="204"/>
      <c r="AS110" s="202"/>
      <c r="AT110" s="205"/>
      <c r="AU110" s="217"/>
      <c r="AV110" s="219"/>
      <c r="AW110" s="220"/>
      <c r="AX110" s="207"/>
      <c r="AY110" s="203"/>
      <c r="AZ110" s="217"/>
      <c r="BA110" s="221"/>
      <c r="BB110" s="222"/>
      <c r="BC110" s="216"/>
      <c r="BD110" s="212"/>
      <c r="BE110" s="224"/>
      <c r="BF110" s="216"/>
      <c r="BG110" s="212"/>
      <c r="BH110" s="223"/>
      <c r="BI110" s="216"/>
      <c r="BJ110" s="217"/>
      <c r="BK110" s="202"/>
      <c r="BL110" s="218"/>
      <c r="BM110" s="217"/>
      <c r="BN110" s="219"/>
      <c r="BO110" s="220"/>
      <c r="BP110" s="203"/>
      <c r="BQ110" s="217"/>
      <c r="BR110" s="221"/>
      <c r="BS110" s="222"/>
      <c r="BT110" s="216"/>
      <c r="BU110" s="212"/>
      <c r="BV110" s="224"/>
      <c r="BW110" s="216"/>
      <c r="BX110" s="212"/>
      <c r="BY110" s="223"/>
      <c r="BZ110" s="216"/>
      <c r="CA110" s="217"/>
      <c r="CB110" s="202"/>
      <c r="CC110" s="218"/>
      <c r="CD110" s="217"/>
      <c r="CE110" s="219"/>
      <c r="CF110" s="220"/>
      <c r="CG110" s="203"/>
      <c r="CH110" s="217"/>
      <c r="CI110" s="221"/>
      <c r="CJ110" s="222"/>
      <c r="CK110" s="216"/>
      <c r="CL110" s="212"/>
      <c r="CM110" s="224"/>
      <c r="CN110" s="216"/>
      <c r="CO110" s="212"/>
      <c r="CP110" s="223"/>
      <c r="CQ110" s="216"/>
      <c r="CR110" s="217"/>
      <c r="CS110" s="202"/>
      <c r="CT110" s="218"/>
      <c r="CU110" s="217"/>
      <c r="CV110" s="219"/>
      <c r="CW110" s="220"/>
      <c r="CX110" s="203"/>
      <c r="CY110" s="217"/>
      <c r="CZ110" s="221"/>
      <c r="DA110" s="222"/>
      <c r="DB110" s="216"/>
      <c r="DC110" s="212"/>
      <c r="DD110" s="224"/>
      <c r="DE110" s="216"/>
      <c r="DF110" s="212"/>
      <c r="DG110" s="223"/>
      <c r="DH110" s="216"/>
      <c r="DI110" s="217"/>
      <c r="DJ110" s="202"/>
      <c r="DK110" s="218"/>
      <c r="DL110" s="217"/>
      <c r="DM110" s="219"/>
      <c r="DN110" s="220"/>
      <c r="DO110" s="203"/>
      <c r="DP110" s="217"/>
      <c r="DQ110" s="221"/>
      <c r="DR110" s="222"/>
      <c r="DS110" s="216"/>
      <c r="DT110" s="212"/>
      <c r="DU110" s="224"/>
      <c r="DV110" s="216"/>
      <c r="DW110" s="212"/>
      <c r="DX110" s="223"/>
      <c r="DY110" s="216"/>
    </row>
    <row r="111" spans="1:129" ht="15.75" hidden="1" thickBot="1">
      <c r="A111" s="242"/>
      <c r="B111" s="243"/>
      <c r="C111" s="199"/>
      <c r="D111" s="200"/>
      <c r="E111" s="201"/>
      <c r="F111" s="202"/>
      <c r="G111" s="202"/>
      <c r="H111" s="202"/>
      <c r="I111" s="202"/>
      <c r="J111" s="202"/>
      <c r="K111" s="202"/>
      <c r="L111" s="203"/>
      <c r="M111" s="217"/>
      <c r="N111" s="202"/>
      <c r="O111" s="218"/>
      <c r="P111" s="217"/>
      <c r="Q111" s="219"/>
      <c r="R111" s="220"/>
      <c r="S111" s="203"/>
      <c r="T111" s="217"/>
      <c r="U111" s="221"/>
      <c r="V111" s="222"/>
      <c r="W111" s="216"/>
      <c r="X111" s="212"/>
      <c r="Y111" s="223"/>
      <c r="Z111" s="216"/>
      <c r="AA111" s="217"/>
      <c r="AB111" s="202"/>
      <c r="AC111" s="218"/>
      <c r="AD111" s="217"/>
      <c r="AE111" s="219"/>
      <c r="AF111" s="220"/>
      <c r="AG111" s="203"/>
      <c r="AH111" s="217"/>
      <c r="AI111" s="221"/>
      <c r="AJ111" s="222"/>
      <c r="AK111" s="216"/>
      <c r="AL111" s="212"/>
      <c r="AM111" s="224"/>
      <c r="AN111" s="216"/>
      <c r="AO111" s="212"/>
      <c r="AP111" s="223"/>
      <c r="AQ111" s="216"/>
      <c r="AR111" s="204"/>
      <c r="AS111" s="202"/>
      <c r="AT111" s="205"/>
      <c r="AU111" s="217"/>
      <c r="AV111" s="219"/>
      <c r="AW111" s="220"/>
      <c r="AX111" s="207"/>
      <c r="AY111" s="203"/>
      <c r="AZ111" s="217"/>
      <c r="BA111" s="221"/>
      <c r="BB111" s="222"/>
      <c r="BC111" s="216"/>
      <c r="BD111" s="212"/>
      <c r="BE111" s="224"/>
      <c r="BF111" s="216"/>
      <c r="BG111" s="212"/>
      <c r="BH111" s="223"/>
      <c r="BI111" s="216"/>
      <c r="BJ111" s="217"/>
      <c r="BK111" s="202"/>
      <c r="BL111" s="218"/>
      <c r="BM111" s="217"/>
      <c r="BN111" s="219"/>
      <c r="BO111" s="220"/>
      <c r="BP111" s="203"/>
      <c r="BQ111" s="217"/>
      <c r="BR111" s="221"/>
      <c r="BS111" s="222"/>
      <c r="BT111" s="216"/>
      <c r="BU111" s="212"/>
      <c r="BV111" s="224"/>
      <c r="BW111" s="216"/>
      <c r="BX111" s="212"/>
      <c r="BY111" s="223"/>
      <c r="BZ111" s="216"/>
      <c r="CA111" s="217"/>
      <c r="CB111" s="202"/>
      <c r="CC111" s="218"/>
      <c r="CD111" s="217"/>
      <c r="CE111" s="219"/>
      <c r="CF111" s="220"/>
      <c r="CG111" s="203"/>
      <c r="CH111" s="217"/>
      <c r="CI111" s="221"/>
      <c r="CJ111" s="222"/>
      <c r="CK111" s="216"/>
      <c r="CL111" s="212"/>
      <c r="CM111" s="224"/>
      <c r="CN111" s="216"/>
      <c r="CO111" s="212"/>
      <c r="CP111" s="223"/>
      <c r="CQ111" s="216"/>
      <c r="CR111" s="217"/>
      <c r="CS111" s="202"/>
      <c r="CT111" s="218"/>
      <c r="CU111" s="217"/>
      <c r="CV111" s="219"/>
      <c r="CW111" s="220"/>
      <c r="CX111" s="203"/>
      <c r="CY111" s="217"/>
      <c r="CZ111" s="221"/>
      <c r="DA111" s="222"/>
      <c r="DB111" s="216"/>
      <c r="DC111" s="212"/>
      <c r="DD111" s="224"/>
      <c r="DE111" s="216"/>
      <c r="DF111" s="212"/>
      <c r="DG111" s="223"/>
      <c r="DH111" s="216"/>
      <c r="DI111" s="217"/>
      <c r="DJ111" s="202"/>
      <c r="DK111" s="218"/>
      <c r="DL111" s="217"/>
      <c r="DM111" s="219"/>
      <c r="DN111" s="220"/>
      <c r="DO111" s="203"/>
      <c r="DP111" s="217"/>
      <c r="DQ111" s="221"/>
      <c r="DR111" s="222"/>
      <c r="DS111" s="216"/>
      <c r="DT111" s="212"/>
      <c r="DU111" s="224"/>
      <c r="DV111" s="216"/>
      <c r="DW111" s="212"/>
      <c r="DX111" s="223"/>
      <c r="DY111" s="216"/>
    </row>
    <row r="112" spans="1:129" ht="15.75" hidden="1" thickBot="1">
      <c r="A112" s="242"/>
      <c r="B112" s="243"/>
      <c r="C112" s="199"/>
      <c r="D112" s="200"/>
      <c r="E112" s="201"/>
      <c r="F112" s="202"/>
      <c r="G112" s="202"/>
      <c r="H112" s="202"/>
      <c r="I112" s="202"/>
      <c r="J112" s="202"/>
      <c r="K112" s="202"/>
      <c r="L112" s="203"/>
      <c r="M112" s="217"/>
      <c r="N112" s="202"/>
      <c r="O112" s="218"/>
      <c r="P112" s="217"/>
      <c r="Q112" s="219"/>
      <c r="R112" s="220"/>
      <c r="S112" s="203"/>
      <c r="T112" s="217"/>
      <c r="U112" s="221"/>
      <c r="V112" s="222"/>
      <c r="W112" s="216"/>
      <c r="X112" s="212"/>
      <c r="Y112" s="223"/>
      <c r="Z112" s="216"/>
      <c r="AA112" s="217"/>
      <c r="AB112" s="202"/>
      <c r="AC112" s="218"/>
      <c r="AD112" s="217"/>
      <c r="AE112" s="219"/>
      <c r="AF112" s="220"/>
      <c r="AG112" s="203"/>
      <c r="AH112" s="217"/>
      <c r="AI112" s="221"/>
      <c r="AJ112" s="222"/>
      <c r="AK112" s="216"/>
      <c r="AL112" s="212"/>
      <c r="AM112" s="224"/>
      <c r="AN112" s="216"/>
      <c r="AO112" s="212"/>
      <c r="AP112" s="223"/>
      <c r="AQ112" s="216"/>
      <c r="AR112" s="204"/>
      <c r="AS112" s="202"/>
      <c r="AT112" s="205"/>
      <c r="AU112" s="217"/>
      <c r="AV112" s="219"/>
      <c r="AW112" s="220"/>
      <c r="AX112" s="207"/>
      <c r="AY112" s="203"/>
      <c r="AZ112" s="217"/>
      <c r="BA112" s="221"/>
      <c r="BB112" s="222"/>
      <c r="BC112" s="216"/>
      <c r="BD112" s="212"/>
      <c r="BE112" s="224"/>
      <c r="BF112" s="216"/>
      <c r="BG112" s="212"/>
      <c r="BH112" s="223"/>
      <c r="BI112" s="216"/>
      <c r="BJ112" s="217"/>
      <c r="BK112" s="202"/>
      <c r="BL112" s="218"/>
      <c r="BM112" s="217"/>
      <c r="BN112" s="219"/>
      <c r="BO112" s="220"/>
      <c r="BP112" s="203"/>
      <c r="BQ112" s="217"/>
      <c r="BR112" s="221"/>
      <c r="BS112" s="222"/>
      <c r="BT112" s="216"/>
      <c r="BU112" s="212"/>
      <c r="BV112" s="224"/>
      <c r="BW112" s="216"/>
      <c r="BX112" s="212"/>
      <c r="BY112" s="223"/>
      <c r="BZ112" s="216"/>
      <c r="CA112" s="217"/>
      <c r="CB112" s="202"/>
      <c r="CC112" s="218"/>
      <c r="CD112" s="217"/>
      <c r="CE112" s="219"/>
      <c r="CF112" s="220"/>
      <c r="CG112" s="203"/>
      <c r="CH112" s="217"/>
      <c r="CI112" s="221"/>
      <c r="CJ112" s="222"/>
      <c r="CK112" s="216"/>
      <c r="CL112" s="212"/>
      <c r="CM112" s="224"/>
      <c r="CN112" s="216"/>
      <c r="CO112" s="212"/>
      <c r="CP112" s="223"/>
      <c r="CQ112" s="216"/>
      <c r="CR112" s="217"/>
      <c r="CS112" s="202"/>
      <c r="CT112" s="218"/>
      <c r="CU112" s="217"/>
      <c r="CV112" s="219"/>
      <c r="CW112" s="220"/>
      <c r="CX112" s="203"/>
      <c r="CY112" s="217"/>
      <c r="CZ112" s="221"/>
      <c r="DA112" s="222"/>
      <c r="DB112" s="216"/>
      <c r="DC112" s="212"/>
      <c r="DD112" s="224"/>
      <c r="DE112" s="216"/>
      <c r="DF112" s="212"/>
      <c r="DG112" s="223"/>
      <c r="DH112" s="216"/>
      <c r="DI112" s="217"/>
      <c r="DJ112" s="202"/>
      <c r="DK112" s="218"/>
      <c r="DL112" s="217"/>
      <c r="DM112" s="219"/>
      <c r="DN112" s="220"/>
      <c r="DO112" s="203"/>
      <c r="DP112" s="217"/>
      <c r="DQ112" s="221"/>
      <c r="DR112" s="222"/>
      <c r="DS112" s="216"/>
      <c r="DT112" s="212"/>
      <c r="DU112" s="224"/>
      <c r="DV112" s="216"/>
      <c r="DW112" s="212"/>
      <c r="DX112" s="223"/>
      <c r="DY112" s="216"/>
    </row>
    <row r="113" spans="1:129" ht="15.75" hidden="1" thickBot="1">
      <c r="A113" s="242"/>
      <c r="B113" s="243"/>
      <c r="C113" s="199"/>
      <c r="D113" s="200"/>
      <c r="E113" s="201"/>
      <c r="F113" s="202"/>
      <c r="G113" s="202"/>
      <c r="H113" s="202"/>
      <c r="I113" s="202"/>
      <c r="J113" s="202"/>
      <c r="K113" s="202"/>
      <c r="L113" s="203"/>
      <c r="M113" s="217"/>
      <c r="N113" s="202"/>
      <c r="O113" s="218"/>
      <c r="P113" s="217"/>
      <c r="Q113" s="219"/>
      <c r="R113" s="220"/>
      <c r="S113" s="203"/>
      <c r="T113" s="217"/>
      <c r="U113" s="221"/>
      <c r="V113" s="222"/>
      <c r="W113" s="216"/>
      <c r="X113" s="212"/>
      <c r="Y113" s="223"/>
      <c r="Z113" s="216"/>
      <c r="AA113" s="217"/>
      <c r="AB113" s="202"/>
      <c r="AC113" s="218"/>
      <c r="AD113" s="217"/>
      <c r="AE113" s="219"/>
      <c r="AF113" s="220"/>
      <c r="AG113" s="203"/>
      <c r="AH113" s="217"/>
      <c r="AI113" s="221"/>
      <c r="AJ113" s="222"/>
      <c r="AK113" s="216"/>
      <c r="AL113" s="212"/>
      <c r="AM113" s="224"/>
      <c r="AN113" s="216"/>
      <c r="AO113" s="212"/>
      <c r="AP113" s="223"/>
      <c r="AQ113" s="216"/>
      <c r="AR113" s="204"/>
      <c r="AS113" s="202"/>
      <c r="AT113" s="205"/>
      <c r="AU113" s="217"/>
      <c r="AV113" s="219"/>
      <c r="AW113" s="220"/>
      <c r="AX113" s="207"/>
      <c r="AY113" s="203"/>
      <c r="AZ113" s="217"/>
      <c r="BA113" s="221"/>
      <c r="BB113" s="222"/>
      <c r="BC113" s="216"/>
      <c r="BD113" s="212"/>
      <c r="BE113" s="224"/>
      <c r="BF113" s="216"/>
      <c r="BG113" s="212"/>
      <c r="BH113" s="223"/>
      <c r="BI113" s="216"/>
      <c r="BJ113" s="217"/>
      <c r="BK113" s="202"/>
      <c r="BL113" s="218"/>
      <c r="BM113" s="217"/>
      <c r="BN113" s="219"/>
      <c r="BO113" s="220"/>
      <c r="BP113" s="203"/>
      <c r="BQ113" s="217"/>
      <c r="BR113" s="221"/>
      <c r="BS113" s="222"/>
      <c r="BT113" s="216"/>
      <c r="BU113" s="212"/>
      <c r="BV113" s="224"/>
      <c r="BW113" s="216"/>
      <c r="BX113" s="212"/>
      <c r="BY113" s="223"/>
      <c r="BZ113" s="216"/>
      <c r="CA113" s="217"/>
      <c r="CB113" s="202"/>
      <c r="CC113" s="218"/>
      <c r="CD113" s="217"/>
      <c r="CE113" s="219"/>
      <c r="CF113" s="220"/>
      <c r="CG113" s="203"/>
      <c r="CH113" s="217"/>
      <c r="CI113" s="221"/>
      <c r="CJ113" s="222"/>
      <c r="CK113" s="216"/>
      <c r="CL113" s="212"/>
      <c r="CM113" s="224"/>
      <c r="CN113" s="216"/>
      <c r="CO113" s="212"/>
      <c r="CP113" s="223"/>
      <c r="CQ113" s="216"/>
      <c r="CR113" s="217"/>
      <c r="CS113" s="202"/>
      <c r="CT113" s="218"/>
      <c r="CU113" s="217"/>
      <c r="CV113" s="219"/>
      <c r="CW113" s="220"/>
      <c r="CX113" s="203"/>
      <c r="CY113" s="217"/>
      <c r="CZ113" s="221"/>
      <c r="DA113" s="222"/>
      <c r="DB113" s="216"/>
      <c r="DC113" s="212"/>
      <c r="DD113" s="224"/>
      <c r="DE113" s="216"/>
      <c r="DF113" s="212"/>
      <c r="DG113" s="223"/>
      <c r="DH113" s="216"/>
      <c r="DI113" s="217"/>
      <c r="DJ113" s="202"/>
      <c r="DK113" s="218"/>
      <c r="DL113" s="217"/>
      <c r="DM113" s="219"/>
      <c r="DN113" s="220"/>
      <c r="DO113" s="203"/>
      <c r="DP113" s="217"/>
      <c r="DQ113" s="221"/>
      <c r="DR113" s="222"/>
      <c r="DS113" s="216"/>
      <c r="DT113" s="212"/>
      <c r="DU113" s="224"/>
      <c r="DV113" s="216"/>
      <c r="DW113" s="212"/>
      <c r="DX113" s="223"/>
      <c r="DY113" s="216"/>
    </row>
    <row r="114" spans="1:129" ht="15.75" hidden="1" thickBot="1">
      <c r="A114" s="242"/>
      <c r="B114" s="243"/>
      <c r="C114" s="199"/>
      <c r="D114" s="200"/>
      <c r="E114" s="201"/>
      <c r="F114" s="202"/>
      <c r="G114" s="202"/>
      <c r="H114" s="202"/>
      <c r="I114" s="202"/>
      <c r="J114" s="202"/>
      <c r="K114" s="202"/>
      <c r="L114" s="203"/>
      <c r="M114" s="217"/>
      <c r="N114" s="202"/>
      <c r="O114" s="218"/>
      <c r="P114" s="217"/>
      <c r="Q114" s="219"/>
      <c r="R114" s="220"/>
      <c r="S114" s="203"/>
      <c r="T114" s="217"/>
      <c r="U114" s="221"/>
      <c r="V114" s="222"/>
      <c r="W114" s="216"/>
      <c r="X114" s="212"/>
      <c r="Y114" s="223"/>
      <c r="Z114" s="216"/>
      <c r="AA114" s="217"/>
      <c r="AB114" s="202"/>
      <c r="AC114" s="218"/>
      <c r="AD114" s="217"/>
      <c r="AE114" s="219"/>
      <c r="AF114" s="220"/>
      <c r="AG114" s="203"/>
      <c r="AH114" s="217"/>
      <c r="AI114" s="221"/>
      <c r="AJ114" s="222"/>
      <c r="AK114" s="216"/>
      <c r="AL114" s="212"/>
      <c r="AM114" s="224"/>
      <c r="AN114" s="216"/>
      <c r="AO114" s="212"/>
      <c r="AP114" s="223"/>
      <c r="AQ114" s="216"/>
      <c r="AR114" s="204"/>
      <c r="AS114" s="202"/>
      <c r="AT114" s="205"/>
      <c r="AU114" s="217"/>
      <c r="AV114" s="219"/>
      <c r="AW114" s="220"/>
      <c r="AX114" s="207"/>
      <c r="AY114" s="203"/>
      <c r="AZ114" s="217"/>
      <c r="BA114" s="221"/>
      <c r="BB114" s="222"/>
      <c r="BC114" s="216"/>
      <c r="BD114" s="212"/>
      <c r="BE114" s="224"/>
      <c r="BF114" s="216"/>
      <c r="BG114" s="212"/>
      <c r="BH114" s="223"/>
      <c r="BI114" s="216"/>
      <c r="BJ114" s="217"/>
      <c r="BK114" s="202"/>
      <c r="BL114" s="218"/>
      <c r="BM114" s="217"/>
      <c r="BN114" s="219"/>
      <c r="BO114" s="220"/>
      <c r="BP114" s="203"/>
      <c r="BQ114" s="217"/>
      <c r="BR114" s="221"/>
      <c r="BS114" s="222"/>
      <c r="BT114" s="216"/>
      <c r="BU114" s="212"/>
      <c r="BV114" s="224"/>
      <c r="BW114" s="216"/>
      <c r="BX114" s="212"/>
      <c r="BY114" s="223"/>
      <c r="BZ114" s="216"/>
      <c r="CA114" s="217"/>
      <c r="CB114" s="202"/>
      <c r="CC114" s="218"/>
      <c r="CD114" s="217"/>
      <c r="CE114" s="219"/>
      <c r="CF114" s="220"/>
      <c r="CG114" s="203"/>
      <c r="CH114" s="217"/>
      <c r="CI114" s="221"/>
      <c r="CJ114" s="222"/>
      <c r="CK114" s="216"/>
      <c r="CL114" s="212"/>
      <c r="CM114" s="224"/>
      <c r="CN114" s="216"/>
      <c r="CO114" s="212"/>
      <c r="CP114" s="223"/>
      <c r="CQ114" s="216"/>
      <c r="CR114" s="217"/>
      <c r="CS114" s="202"/>
      <c r="CT114" s="218"/>
      <c r="CU114" s="217"/>
      <c r="CV114" s="219"/>
      <c r="CW114" s="220"/>
      <c r="CX114" s="203"/>
      <c r="CY114" s="217"/>
      <c r="CZ114" s="221"/>
      <c r="DA114" s="222"/>
      <c r="DB114" s="216"/>
      <c r="DC114" s="212"/>
      <c r="DD114" s="224"/>
      <c r="DE114" s="216"/>
      <c r="DF114" s="212"/>
      <c r="DG114" s="223"/>
      <c r="DH114" s="216"/>
      <c r="DI114" s="217"/>
      <c r="DJ114" s="202"/>
      <c r="DK114" s="218"/>
      <c r="DL114" s="217"/>
      <c r="DM114" s="219"/>
      <c r="DN114" s="220"/>
      <c r="DO114" s="203"/>
      <c r="DP114" s="217"/>
      <c r="DQ114" s="221"/>
      <c r="DR114" s="222"/>
      <c r="DS114" s="216"/>
      <c r="DT114" s="212"/>
      <c r="DU114" s="224"/>
      <c r="DV114" s="216"/>
      <c r="DW114" s="212"/>
      <c r="DX114" s="223"/>
      <c r="DY114" s="216"/>
    </row>
    <row r="115" spans="1:129" ht="15.75" hidden="1" thickBot="1">
      <c r="A115" s="242"/>
      <c r="B115" s="243"/>
      <c r="C115" s="199"/>
      <c r="D115" s="200"/>
      <c r="E115" s="201"/>
      <c r="F115" s="202"/>
      <c r="G115" s="202"/>
      <c r="H115" s="202"/>
      <c r="I115" s="202"/>
      <c r="J115" s="202"/>
      <c r="K115" s="202"/>
      <c r="L115" s="203"/>
      <c r="M115" s="217"/>
      <c r="N115" s="202"/>
      <c r="O115" s="218"/>
      <c r="P115" s="217"/>
      <c r="Q115" s="219"/>
      <c r="R115" s="220"/>
      <c r="S115" s="203"/>
      <c r="T115" s="217"/>
      <c r="U115" s="221"/>
      <c r="V115" s="222"/>
      <c r="W115" s="216"/>
      <c r="X115" s="212"/>
      <c r="Y115" s="223"/>
      <c r="Z115" s="216"/>
      <c r="AA115" s="217"/>
      <c r="AB115" s="202"/>
      <c r="AC115" s="218"/>
      <c r="AD115" s="217"/>
      <c r="AE115" s="219"/>
      <c r="AF115" s="220"/>
      <c r="AG115" s="203"/>
      <c r="AH115" s="217"/>
      <c r="AI115" s="221"/>
      <c r="AJ115" s="222"/>
      <c r="AK115" s="216"/>
      <c r="AL115" s="212"/>
      <c r="AM115" s="224"/>
      <c r="AN115" s="216"/>
      <c r="AO115" s="212"/>
      <c r="AP115" s="223"/>
      <c r="AQ115" s="216"/>
      <c r="AR115" s="204"/>
      <c r="AS115" s="202"/>
      <c r="AT115" s="205"/>
      <c r="AU115" s="217"/>
      <c r="AV115" s="219"/>
      <c r="AW115" s="220"/>
      <c r="AX115" s="207"/>
      <c r="AY115" s="203"/>
      <c r="AZ115" s="217"/>
      <c r="BA115" s="221"/>
      <c r="BB115" s="222"/>
      <c r="BC115" s="216"/>
      <c r="BD115" s="212"/>
      <c r="BE115" s="224"/>
      <c r="BF115" s="216"/>
      <c r="BG115" s="212"/>
      <c r="BH115" s="223"/>
      <c r="BI115" s="216"/>
      <c r="BJ115" s="217"/>
      <c r="BK115" s="202"/>
      <c r="BL115" s="218"/>
      <c r="BM115" s="217"/>
      <c r="BN115" s="219"/>
      <c r="BO115" s="220"/>
      <c r="BP115" s="203"/>
      <c r="BQ115" s="217"/>
      <c r="BR115" s="221"/>
      <c r="BS115" s="222"/>
      <c r="BT115" s="216"/>
      <c r="BU115" s="212"/>
      <c r="BV115" s="224"/>
      <c r="BW115" s="216"/>
      <c r="BX115" s="212"/>
      <c r="BY115" s="223"/>
      <c r="BZ115" s="216"/>
      <c r="CA115" s="217"/>
      <c r="CB115" s="202"/>
      <c r="CC115" s="218"/>
      <c r="CD115" s="217"/>
      <c r="CE115" s="219"/>
      <c r="CF115" s="220"/>
      <c r="CG115" s="203"/>
      <c r="CH115" s="217"/>
      <c r="CI115" s="221"/>
      <c r="CJ115" s="222"/>
      <c r="CK115" s="216"/>
      <c r="CL115" s="212"/>
      <c r="CM115" s="224"/>
      <c r="CN115" s="216"/>
      <c r="CO115" s="212"/>
      <c r="CP115" s="223"/>
      <c r="CQ115" s="216"/>
      <c r="CR115" s="217"/>
      <c r="CS115" s="202"/>
      <c r="CT115" s="218"/>
      <c r="CU115" s="217"/>
      <c r="CV115" s="219"/>
      <c r="CW115" s="220"/>
      <c r="CX115" s="203"/>
      <c r="CY115" s="217"/>
      <c r="CZ115" s="221"/>
      <c r="DA115" s="222"/>
      <c r="DB115" s="216"/>
      <c r="DC115" s="212"/>
      <c r="DD115" s="224"/>
      <c r="DE115" s="216"/>
      <c r="DF115" s="212"/>
      <c r="DG115" s="223"/>
      <c r="DH115" s="216"/>
      <c r="DI115" s="217"/>
      <c r="DJ115" s="202"/>
      <c r="DK115" s="218"/>
      <c r="DL115" s="217"/>
      <c r="DM115" s="219"/>
      <c r="DN115" s="220"/>
      <c r="DO115" s="203"/>
      <c r="DP115" s="217"/>
      <c r="DQ115" s="221"/>
      <c r="DR115" s="222"/>
      <c r="DS115" s="216"/>
      <c r="DT115" s="212"/>
      <c r="DU115" s="224"/>
      <c r="DV115" s="216"/>
      <c r="DW115" s="212"/>
      <c r="DX115" s="223"/>
      <c r="DY115" s="216"/>
    </row>
    <row r="116" spans="1:129" ht="15.75" hidden="1" thickBot="1">
      <c r="A116" s="242"/>
      <c r="B116" s="243"/>
      <c r="C116" s="199"/>
      <c r="D116" s="200"/>
      <c r="E116" s="201"/>
      <c r="F116" s="202"/>
      <c r="G116" s="202"/>
      <c r="H116" s="202"/>
      <c r="I116" s="202"/>
      <c r="J116" s="202"/>
      <c r="K116" s="202"/>
      <c r="L116" s="203"/>
      <c r="M116" s="217"/>
      <c r="N116" s="202"/>
      <c r="O116" s="218"/>
      <c r="P116" s="217"/>
      <c r="Q116" s="219"/>
      <c r="R116" s="220"/>
      <c r="S116" s="203"/>
      <c r="T116" s="217"/>
      <c r="U116" s="221"/>
      <c r="V116" s="222"/>
      <c r="W116" s="216"/>
      <c r="X116" s="212"/>
      <c r="Y116" s="223"/>
      <c r="Z116" s="216"/>
      <c r="AA116" s="217"/>
      <c r="AB116" s="202"/>
      <c r="AC116" s="218"/>
      <c r="AD116" s="217"/>
      <c r="AE116" s="219"/>
      <c r="AF116" s="220"/>
      <c r="AG116" s="203"/>
      <c r="AH116" s="217"/>
      <c r="AI116" s="221"/>
      <c r="AJ116" s="222"/>
      <c r="AK116" s="216"/>
      <c r="AL116" s="212"/>
      <c r="AM116" s="224"/>
      <c r="AN116" s="216"/>
      <c r="AO116" s="212"/>
      <c r="AP116" s="223"/>
      <c r="AQ116" s="216"/>
      <c r="AR116" s="204"/>
      <c r="AS116" s="202"/>
      <c r="AT116" s="205"/>
      <c r="AU116" s="217"/>
      <c r="AV116" s="219"/>
      <c r="AW116" s="220"/>
      <c r="AX116" s="207"/>
      <c r="AY116" s="203"/>
      <c r="AZ116" s="217"/>
      <c r="BA116" s="221"/>
      <c r="BB116" s="222"/>
      <c r="BC116" s="216"/>
      <c r="BD116" s="212"/>
      <c r="BE116" s="224"/>
      <c r="BF116" s="216"/>
      <c r="BG116" s="212"/>
      <c r="BH116" s="223"/>
      <c r="BI116" s="216"/>
      <c r="BJ116" s="217"/>
      <c r="BK116" s="202"/>
      <c r="BL116" s="218"/>
      <c r="BM116" s="217"/>
      <c r="BN116" s="219"/>
      <c r="BO116" s="220"/>
      <c r="BP116" s="203"/>
      <c r="BQ116" s="217"/>
      <c r="BR116" s="221"/>
      <c r="BS116" s="222"/>
      <c r="BT116" s="216"/>
      <c r="BU116" s="212"/>
      <c r="BV116" s="224"/>
      <c r="BW116" s="216"/>
      <c r="BX116" s="212"/>
      <c r="BY116" s="223"/>
      <c r="BZ116" s="216"/>
      <c r="CA116" s="217"/>
      <c r="CB116" s="202"/>
      <c r="CC116" s="218"/>
      <c r="CD116" s="217"/>
      <c r="CE116" s="219"/>
      <c r="CF116" s="220"/>
      <c r="CG116" s="203"/>
      <c r="CH116" s="217"/>
      <c r="CI116" s="221"/>
      <c r="CJ116" s="222"/>
      <c r="CK116" s="216"/>
      <c r="CL116" s="212"/>
      <c r="CM116" s="224"/>
      <c r="CN116" s="216"/>
      <c r="CO116" s="212"/>
      <c r="CP116" s="223"/>
      <c r="CQ116" s="216"/>
      <c r="CR116" s="217"/>
      <c r="CS116" s="202"/>
      <c r="CT116" s="218"/>
      <c r="CU116" s="217"/>
      <c r="CV116" s="219"/>
      <c r="CW116" s="220"/>
      <c r="CX116" s="203"/>
      <c r="CY116" s="217"/>
      <c r="CZ116" s="221"/>
      <c r="DA116" s="222"/>
      <c r="DB116" s="216"/>
      <c r="DC116" s="212"/>
      <c r="DD116" s="224"/>
      <c r="DE116" s="216"/>
      <c r="DF116" s="212"/>
      <c r="DG116" s="223"/>
      <c r="DH116" s="216"/>
      <c r="DI116" s="217"/>
      <c r="DJ116" s="202"/>
      <c r="DK116" s="218"/>
      <c r="DL116" s="217"/>
      <c r="DM116" s="219"/>
      <c r="DN116" s="220"/>
      <c r="DO116" s="203"/>
      <c r="DP116" s="217"/>
      <c r="DQ116" s="221"/>
      <c r="DR116" s="222"/>
      <c r="DS116" s="216"/>
      <c r="DT116" s="212"/>
      <c r="DU116" s="224"/>
      <c r="DV116" s="216"/>
      <c r="DW116" s="212"/>
      <c r="DX116" s="223"/>
      <c r="DY116" s="216"/>
    </row>
    <row r="117" spans="1:129" ht="15.75" hidden="1" thickBot="1">
      <c r="A117" s="242"/>
      <c r="B117" s="243"/>
      <c r="C117" s="199"/>
      <c r="D117" s="200"/>
      <c r="E117" s="201"/>
      <c r="F117" s="202"/>
      <c r="G117" s="202"/>
      <c r="H117" s="202"/>
      <c r="I117" s="202"/>
      <c r="J117" s="202"/>
      <c r="K117" s="202"/>
      <c r="L117" s="203"/>
      <c r="M117" s="217"/>
      <c r="N117" s="202"/>
      <c r="O117" s="218"/>
      <c r="P117" s="217"/>
      <c r="Q117" s="219"/>
      <c r="R117" s="220"/>
      <c r="S117" s="203"/>
      <c r="T117" s="217"/>
      <c r="U117" s="221"/>
      <c r="V117" s="222"/>
      <c r="W117" s="216"/>
      <c r="X117" s="212"/>
      <c r="Y117" s="223"/>
      <c r="Z117" s="216"/>
      <c r="AA117" s="217"/>
      <c r="AB117" s="202"/>
      <c r="AC117" s="218"/>
      <c r="AD117" s="217"/>
      <c r="AE117" s="219"/>
      <c r="AF117" s="220"/>
      <c r="AG117" s="203"/>
      <c r="AH117" s="217"/>
      <c r="AI117" s="221"/>
      <c r="AJ117" s="222"/>
      <c r="AK117" s="216"/>
      <c r="AL117" s="212"/>
      <c r="AM117" s="224"/>
      <c r="AN117" s="216"/>
      <c r="AO117" s="212"/>
      <c r="AP117" s="223"/>
      <c r="AQ117" s="216"/>
      <c r="AR117" s="204"/>
      <c r="AS117" s="202"/>
      <c r="AT117" s="205"/>
      <c r="AU117" s="217"/>
      <c r="AV117" s="219"/>
      <c r="AW117" s="220"/>
      <c r="AX117" s="207"/>
      <c r="AY117" s="203"/>
      <c r="AZ117" s="217"/>
      <c r="BA117" s="221"/>
      <c r="BB117" s="222"/>
      <c r="BC117" s="216"/>
      <c r="BD117" s="212"/>
      <c r="BE117" s="224"/>
      <c r="BF117" s="216"/>
      <c r="BG117" s="212"/>
      <c r="BH117" s="223"/>
      <c r="BI117" s="216"/>
      <c r="BJ117" s="217"/>
      <c r="BK117" s="202"/>
      <c r="BL117" s="218"/>
      <c r="BM117" s="217"/>
      <c r="BN117" s="219"/>
      <c r="BO117" s="220"/>
      <c r="BP117" s="203"/>
      <c r="BQ117" s="217"/>
      <c r="BR117" s="221"/>
      <c r="BS117" s="222"/>
      <c r="BT117" s="216"/>
      <c r="BU117" s="212"/>
      <c r="BV117" s="224"/>
      <c r="BW117" s="216"/>
      <c r="BX117" s="212"/>
      <c r="BY117" s="223"/>
      <c r="BZ117" s="216"/>
      <c r="CA117" s="217"/>
      <c r="CB117" s="202"/>
      <c r="CC117" s="218"/>
      <c r="CD117" s="217"/>
      <c r="CE117" s="219"/>
      <c r="CF117" s="220"/>
      <c r="CG117" s="203"/>
      <c r="CH117" s="217"/>
      <c r="CI117" s="221"/>
      <c r="CJ117" s="222"/>
      <c r="CK117" s="216"/>
      <c r="CL117" s="212"/>
      <c r="CM117" s="224"/>
      <c r="CN117" s="216"/>
      <c r="CO117" s="212"/>
      <c r="CP117" s="223"/>
      <c r="CQ117" s="216"/>
      <c r="CR117" s="217"/>
      <c r="CS117" s="202"/>
      <c r="CT117" s="218"/>
      <c r="CU117" s="217"/>
      <c r="CV117" s="219"/>
      <c r="CW117" s="220"/>
      <c r="CX117" s="203"/>
      <c r="CY117" s="217"/>
      <c r="CZ117" s="221"/>
      <c r="DA117" s="222"/>
      <c r="DB117" s="216"/>
      <c r="DC117" s="212"/>
      <c r="DD117" s="224"/>
      <c r="DE117" s="216"/>
      <c r="DF117" s="212"/>
      <c r="DG117" s="223"/>
      <c r="DH117" s="216"/>
      <c r="DI117" s="217"/>
      <c r="DJ117" s="202"/>
      <c r="DK117" s="218"/>
      <c r="DL117" s="217"/>
      <c r="DM117" s="219"/>
      <c r="DN117" s="220"/>
      <c r="DO117" s="203"/>
      <c r="DP117" s="217"/>
      <c r="DQ117" s="221"/>
      <c r="DR117" s="222"/>
      <c r="DS117" s="216"/>
      <c r="DT117" s="212"/>
      <c r="DU117" s="224"/>
      <c r="DV117" s="216"/>
      <c r="DW117" s="212"/>
      <c r="DX117" s="223"/>
      <c r="DY117" s="216"/>
    </row>
    <row r="118" spans="1:129" ht="15.75" hidden="1" thickBot="1">
      <c r="A118" s="242"/>
      <c r="B118" s="243"/>
      <c r="C118" s="199"/>
      <c r="D118" s="200"/>
      <c r="E118" s="201"/>
      <c r="F118" s="202"/>
      <c r="G118" s="202"/>
      <c r="H118" s="202"/>
      <c r="I118" s="202"/>
      <c r="J118" s="202"/>
      <c r="K118" s="202"/>
      <c r="L118" s="203"/>
      <c r="M118" s="217"/>
      <c r="N118" s="202"/>
      <c r="O118" s="218"/>
      <c r="P118" s="217"/>
      <c r="Q118" s="219"/>
      <c r="R118" s="220"/>
      <c r="S118" s="203"/>
      <c r="T118" s="217"/>
      <c r="U118" s="221"/>
      <c r="V118" s="222"/>
      <c r="W118" s="216"/>
      <c r="X118" s="212"/>
      <c r="Y118" s="223"/>
      <c r="Z118" s="216"/>
      <c r="AA118" s="217"/>
      <c r="AB118" s="202"/>
      <c r="AC118" s="218"/>
      <c r="AD118" s="217"/>
      <c r="AE118" s="219"/>
      <c r="AF118" s="220"/>
      <c r="AG118" s="203"/>
      <c r="AH118" s="217"/>
      <c r="AI118" s="221"/>
      <c r="AJ118" s="222"/>
      <c r="AK118" s="216"/>
      <c r="AL118" s="212"/>
      <c r="AM118" s="224"/>
      <c r="AN118" s="216"/>
      <c r="AO118" s="212"/>
      <c r="AP118" s="223"/>
      <c r="AQ118" s="216"/>
      <c r="AR118" s="204"/>
      <c r="AS118" s="202"/>
      <c r="AT118" s="205"/>
      <c r="AU118" s="217"/>
      <c r="AV118" s="219"/>
      <c r="AW118" s="220"/>
      <c r="AX118" s="207"/>
      <c r="AY118" s="203"/>
      <c r="AZ118" s="217"/>
      <c r="BA118" s="221"/>
      <c r="BB118" s="222"/>
      <c r="BC118" s="216"/>
      <c r="BD118" s="212"/>
      <c r="BE118" s="224"/>
      <c r="BF118" s="216"/>
      <c r="BG118" s="212"/>
      <c r="BH118" s="223"/>
      <c r="BI118" s="216"/>
      <c r="BJ118" s="217"/>
      <c r="BK118" s="202"/>
      <c r="BL118" s="218"/>
      <c r="BM118" s="217"/>
      <c r="BN118" s="219"/>
      <c r="BO118" s="220"/>
      <c r="BP118" s="203"/>
      <c r="BQ118" s="217"/>
      <c r="BR118" s="221"/>
      <c r="BS118" s="222"/>
      <c r="BT118" s="216"/>
      <c r="BU118" s="212"/>
      <c r="BV118" s="224"/>
      <c r="BW118" s="216"/>
      <c r="BX118" s="212"/>
      <c r="BY118" s="223"/>
      <c r="BZ118" s="216"/>
      <c r="CA118" s="217"/>
      <c r="CB118" s="202"/>
      <c r="CC118" s="218"/>
      <c r="CD118" s="217"/>
      <c r="CE118" s="219"/>
      <c r="CF118" s="220"/>
      <c r="CG118" s="203"/>
      <c r="CH118" s="217"/>
      <c r="CI118" s="221"/>
      <c r="CJ118" s="222"/>
      <c r="CK118" s="216"/>
      <c r="CL118" s="212"/>
      <c r="CM118" s="224"/>
      <c r="CN118" s="216"/>
      <c r="CO118" s="212"/>
      <c r="CP118" s="223"/>
      <c r="CQ118" s="216"/>
      <c r="CR118" s="217"/>
      <c r="CS118" s="202"/>
      <c r="CT118" s="218"/>
      <c r="CU118" s="217"/>
      <c r="CV118" s="219"/>
      <c r="CW118" s="220"/>
      <c r="CX118" s="203"/>
      <c r="CY118" s="217"/>
      <c r="CZ118" s="221"/>
      <c r="DA118" s="222"/>
      <c r="DB118" s="216"/>
      <c r="DC118" s="212"/>
      <c r="DD118" s="224"/>
      <c r="DE118" s="216"/>
      <c r="DF118" s="212"/>
      <c r="DG118" s="223"/>
      <c r="DH118" s="216"/>
      <c r="DI118" s="217"/>
      <c r="DJ118" s="202"/>
      <c r="DK118" s="218"/>
      <c r="DL118" s="217"/>
      <c r="DM118" s="219"/>
      <c r="DN118" s="220"/>
      <c r="DO118" s="203"/>
      <c r="DP118" s="217"/>
      <c r="DQ118" s="221"/>
      <c r="DR118" s="222"/>
      <c r="DS118" s="216"/>
      <c r="DT118" s="212"/>
      <c r="DU118" s="224"/>
      <c r="DV118" s="216"/>
      <c r="DW118" s="212"/>
      <c r="DX118" s="223"/>
      <c r="DY118" s="216"/>
    </row>
    <row r="119" spans="1:129" ht="15.75" hidden="1" thickBot="1">
      <c r="A119" s="242"/>
      <c r="B119" s="243"/>
      <c r="C119" s="199"/>
      <c r="D119" s="200"/>
      <c r="E119" s="201"/>
      <c r="F119" s="202"/>
      <c r="G119" s="202"/>
      <c r="H119" s="202"/>
      <c r="I119" s="202"/>
      <c r="J119" s="202"/>
      <c r="K119" s="202"/>
      <c r="L119" s="203"/>
      <c r="M119" s="217"/>
      <c r="N119" s="202"/>
      <c r="O119" s="218"/>
      <c r="P119" s="217"/>
      <c r="Q119" s="219"/>
      <c r="R119" s="220"/>
      <c r="S119" s="203"/>
      <c r="T119" s="217"/>
      <c r="U119" s="221"/>
      <c r="V119" s="222"/>
      <c r="W119" s="216"/>
      <c r="X119" s="212"/>
      <c r="Y119" s="223"/>
      <c r="Z119" s="216"/>
      <c r="AA119" s="217"/>
      <c r="AB119" s="202"/>
      <c r="AC119" s="218"/>
      <c r="AD119" s="217"/>
      <c r="AE119" s="219"/>
      <c r="AF119" s="220"/>
      <c r="AG119" s="203"/>
      <c r="AH119" s="217"/>
      <c r="AI119" s="221"/>
      <c r="AJ119" s="222"/>
      <c r="AK119" s="216"/>
      <c r="AL119" s="212"/>
      <c r="AM119" s="224"/>
      <c r="AN119" s="216"/>
      <c r="AO119" s="212"/>
      <c r="AP119" s="223"/>
      <c r="AQ119" s="216"/>
      <c r="AR119" s="204"/>
      <c r="AS119" s="202"/>
      <c r="AT119" s="205"/>
      <c r="AU119" s="217"/>
      <c r="AV119" s="219"/>
      <c r="AW119" s="220"/>
      <c r="AX119" s="207"/>
      <c r="AY119" s="203"/>
      <c r="AZ119" s="217"/>
      <c r="BA119" s="221"/>
      <c r="BB119" s="222"/>
      <c r="BC119" s="216"/>
      <c r="BD119" s="212"/>
      <c r="BE119" s="224"/>
      <c r="BF119" s="216"/>
      <c r="BG119" s="212"/>
      <c r="BH119" s="223"/>
      <c r="BI119" s="216"/>
      <c r="BJ119" s="217"/>
      <c r="BK119" s="202"/>
      <c r="BL119" s="218"/>
      <c r="BM119" s="217"/>
      <c r="BN119" s="219"/>
      <c r="BO119" s="220"/>
      <c r="BP119" s="203"/>
      <c r="BQ119" s="217"/>
      <c r="BR119" s="221"/>
      <c r="BS119" s="222"/>
      <c r="BT119" s="216"/>
      <c r="BU119" s="212"/>
      <c r="BV119" s="224"/>
      <c r="BW119" s="216"/>
      <c r="BX119" s="212"/>
      <c r="BY119" s="223"/>
      <c r="BZ119" s="216"/>
      <c r="CA119" s="217"/>
      <c r="CB119" s="202"/>
      <c r="CC119" s="218"/>
      <c r="CD119" s="217"/>
      <c r="CE119" s="219"/>
      <c r="CF119" s="220"/>
      <c r="CG119" s="203"/>
      <c r="CH119" s="217"/>
      <c r="CI119" s="221"/>
      <c r="CJ119" s="222"/>
      <c r="CK119" s="216"/>
      <c r="CL119" s="212"/>
      <c r="CM119" s="224"/>
      <c r="CN119" s="216"/>
      <c r="CO119" s="212"/>
      <c r="CP119" s="223"/>
      <c r="CQ119" s="216"/>
      <c r="CR119" s="217"/>
      <c r="CS119" s="202"/>
      <c r="CT119" s="218"/>
      <c r="CU119" s="217"/>
      <c r="CV119" s="219"/>
      <c r="CW119" s="220"/>
      <c r="CX119" s="203"/>
      <c r="CY119" s="217"/>
      <c r="CZ119" s="221"/>
      <c r="DA119" s="222"/>
      <c r="DB119" s="216"/>
      <c r="DC119" s="212"/>
      <c r="DD119" s="224"/>
      <c r="DE119" s="216"/>
      <c r="DF119" s="212"/>
      <c r="DG119" s="223"/>
      <c r="DH119" s="216"/>
      <c r="DI119" s="217"/>
      <c r="DJ119" s="202"/>
      <c r="DK119" s="218"/>
      <c r="DL119" s="217"/>
      <c r="DM119" s="219"/>
      <c r="DN119" s="220"/>
      <c r="DO119" s="203"/>
      <c r="DP119" s="217"/>
      <c r="DQ119" s="221"/>
      <c r="DR119" s="222"/>
      <c r="DS119" s="216"/>
      <c r="DT119" s="212"/>
      <c r="DU119" s="224"/>
      <c r="DV119" s="216"/>
      <c r="DW119" s="212"/>
      <c r="DX119" s="223"/>
      <c r="DY119" s="216"/>
    </row>
    <row r="120" spans="1:129" ht="15.75" hidden="1" thickBot="1">
      <c r="A120" s="242"/>
      <c r="B120" s="243"/>
      <c r="C120" s="199"/>
      <c r="D120" s="200"/>
      <c r="E120" s="201"/>
      <c r="F120" s="202"/>
      <c r="G120" s="202"/>
      <c r="H120" s="202"/>
      <c r="I120" s="202"/>
      <c r="J120" s="202"/>
      <c r="K120" s="202"/>
      <c r="L120" s="203"/>
      <c r="M120" s="217"/>
      <c r="N120" s="202"/>
      <c r="O120" s="218"/>
      <c r="P120" s="217"/>
      <c r="Q120" s="219"/>
      <c r="R120" s="220"/>
      <c r="S120" s="203"/>
      <c r="T120" s="217"/>
      <c r="U120" s="221"/>
      <c r="V120" s="222"/>
      <c r="W120" s="216"/>
      <c r="X120" s="212"/>
      <c r="Y120" s="223"/>
      <c r="Z120" s="216"/>
      <c r="AA120" s="217"/>
      <c r="AB120" s="202"/>
      <c r="AC120" s="218"/>
      <c r="AD120" s="217"/>
      <c r="AE120" s="219"/>
      <c r="AF120" s="220"/>
      <c r="AG120" s="203"/>
      <c r="AH120" s="217"/>
      <c r="AI120" s="221"/>
      <c r="AJ120" s="222"/>
      <c r="AK120" s="216"/>
      <c r="AL120" s="212"/>
      <c r="AM120" s="224"/>
      <c r="AN120" s="216"/>
      <c r="AO120" s="212"/>
      <c r="AP120" s="223"/>
      <c r="AQ120" s="216"/>
      <c r="AR120" s="204"/>
      <c r="AS120" s="202"/>
      <c r="AT120" s="205"/>
      <c r="AU120" s="217"/>
      <c r="AV120" s="219"/>
      <c r="AW120" s="220"/>
      <c r="AX120" s="207"/>
      <c r="AY120" s="203"/>
      <c r="AZ120" s="217"/>
      <c r="BA120" s="221"/>
      <c r="BB120" s="222"/>
      <c r="BC120" s="216"/>
      <c r="BD120" s="212"/>
      <c r="BE120" s="224"/>
      <c r="BF120" s="216"/>
      <c r="BG120" s="212"/>
      <c r="BH120" s="223"/>
      <c r="BI120" s="216"/>
      <c r="BJ120" s="217"/>
      <c r="BK120" s="202"/>
      <c r="BL120" s="218"/>
      <c r="BM120" s="217"/>
      <c r="BN120" s="219"/>
      <c r="BO120" s="220"/>
      <c r="BP120" s="203"/>
      <c r="BQ120" s="217"/>
      <c r="BR120" s="221"/>
      <c r="BS120" s="222"/>
      <c r="BT120" s="216"/>
      <c r="BU120" s="212"/>
      <c r="BV120" s="224"/>
      <c r="BW120" s="216"/>
      <c r="BX120" s="212"/>
      <c r="BY120" s="223"/>
      <c r="BZ120" s="216"/>
      <c r="CA120" s="217"/>
      <c r="CB120" s="202"/>
      <c r="CC120" s="218"/>
      <c r="CD120" s="217"/>
      <c r="CE120" s="219"/>
      <c r="CF120" s="220"/>
      <c r="CG120" s="203"/>
      <c r="CH120" s="217"/>
      <c r="CI120" s="221"/>
      <c r="CJ120" s="222"/>
      <c r="CK120" s="216"/>
      <c r="CL120" s="212"/>
      <c r="CM120" s="224"/>
      <c r="CN120" s="216"/>
      <c r="CO120" s="212"/>
      <c r="CP120" s="223"/>
      <c r="CQ120" s="216"/>
      <c r="CR120" s="217"/>
      <c r="CS120" s="202"/>
      <c r="CT120" s="218"/>
      <c r="CU120" s="217"/>
      <c r="CV120" s="219"/>
      <c r="CW120" s="220"/>
      <c r="CX120" s="203"/>
      <c r="CY120" s="217"/>
      <c r="CZ120" s="221"/>
      <c r="DA120" s="222"/>
      <c r="DB120" s="216"/>
      <c r="DC120" s="212"/>
      <c r="DD120" s="224"/>
      <c r="DE120" s="216"/>
      <c r="DF120" s="212"/>
      <c r="DG120" s="223"/>
      <c r="DH120" s="216"/>
      <c r="DI120" s="217"/>
      <c r="DJ120" s="202"/>
      <c r="DK120" s="218"/>
      <c r="DL120" s="217"/>
      <c r="DM120" s="219"/>
      <c r="DN120" s="220"/>
      <c r="DO120" s="203"/>
      <c r="DP120" s="217"/>
      <c r="DQ120" s="221"/>
      <c r="DR120" s="222"/>
      <c r="DS120" s="216"/>
      <c r="DT120" s="212"/>
      <c r="DU120" s="224"/>
      <c r="DV120" s="216"/>
      <c r="DW120" s="212"/>
      <c r="DX120" s="223"/>
      <c r="DY120" s="216"/>
    </row>
    <row r="121" spans="1:129" ht="15.75" hidden="1" thickBot="1">
      <c r="A121" s="242"/>
      <c r="B121" s="243"/>
      <c r="C121" s="199"/>
      <c r="D121" s="200"/>
      <c r="E121" s="201"/>
      <c r="F121" s="202"/>
      <c r="G121" s="202"/>
      <c r="H121" s="202"/>
      <c r="I121" s="202"/>
      <c r="J121" s="202"/>
      <c r="K121" s="202"/>
      <c r="L121" s="203"/>
      <c r="M121" s="217"/>
      <c r="N121" s="202"/>
      <c r="O121" s="218"/>
      <c r="P121" s="217"/>
      <c r="Q121" s="219"/>
      <c r="R121" s="220"/>
      <c r="S121" s="203"/>
      <c r="T121" s="217"/>
      <c r="U121" s="221"/>
      <c r="V121" s="222"/>
      <c r="W121" s="216"/>
      <c r="X121" s="212"/>
      <c r="Y121" s="223"/>
      <c r="Z121" s="216"/>
      <c r="AA121" s="217"/>
      <c r="AB121" s="202"/>
      <c r="AC121" s="218"/>
      <c r="AD121" s="217"/>
      <c r="AE121" s="219"/>
      <c r="AF121" s="220"/>
      <c r="AG121" s="203"/>
      <c r="AH121" s="217"/>
      <c r="AI121" s="221"/>
      <c r="AJ121" s="222"/>
      <c r="AK121" s="216"/>
      <c r="AL121" s="212"/>
      <c r="AM121" s="224"/>
      <c r="AN121" s="216"/>
      <c r="AO121" s="212"/>
      <c r="AP121" s="223"/>
      <c r="AQ121" s="216"/>
      <c r="AR121" s="204"/>
      <c r="AS121" s="202"/>
      <c r="AT121" s="205"/>
      <c r="AU121" s="217"/>
      <c r="AV121" s="219"/>
      <c r="AW121" s="220"/>
      <c r="AX121" s="207"/>
      <c r="AY121" s="203"/>
      <c r="AZ121" s="217"/>
      <c r="BA121" s="221"/>
      <c r="BB121" s="222"/>
      <c r="BC121" s="216"/>
      <c r="BD121" s="212"/>
      <c r="BE121" s="224"/>
      <c r="BF121" s="216"/>
      <c r="BG121" s="212"/>
      <c r="BH121" s="223"/>
      <c r="BI121" s="216"/>
      <c r="BJ121" s="217"/>
      <c r="BK121" s="202"/>
      <c r="BL121" s="218"/>
      <c r="BM121" s="217"/>
      <c r="BN121" s="219"/>
      <c r="BO121" s="220"/>
      <c r="BP121" s="203"/>
      <c r="BQ121" s="217"/>
      <c r="BR121" s="221"/>
      <c r="BS121" s="222"/>
      <c r="BT121" s="216"/>
      <c r="BU121" s="212"/>
      <c r="BV121" s="224"/>
      <c r="BW121" s="216"/>
      <c r="BX121" s="212"/>
      <c r="BY121" s="223"/>
      <c r="BZ121" s="216"/>
      <c r="CA121" s="217"/>
      <c r="CB121" s="202"/>
      <c r="CC121" s="218"/>
      <c r="CD121" s="217"/>
      <c r="CE121" s="219"/>
      <c r="CF121" s="220"/>
      <c r="CG121" s="203"/>
      <c r="CH121" s="217"/>
      <c r="CI121" s="221"/>
      <c r="CJ121" s="222"/>
      <c r="CK121" s="216"/>
      <c r="CL121" s="212"/>
      <c r="CM121" s="224"/>
      <c r="CN121" s="216"/>
      <c r="CO121" s="212"/>
      <c r="CP121" s="223"/>
      <c r="CQ121" s="216"/>
      <c r="CR121" s="217"/>
      <c r="CS121" s="202"/>
      <c r="CT121" s="218"/>
      <c r="CU121" s="217"/>
      <c r="CV121" s="219"/>
      <c r="CW121" s="220"/>
      <c r="CX121" s="203"/>
      <c r="CY121" s="217"/>
      <c r="CZ121" s="221"/>
      <c r="DA121" s="222"/>
      <c r="DB121" s="216"/>
      <c r="DC121" s="212"/>
      <c r="DD121" s="224"/>
      <c r="DE121" s="216"/>
      <c r="DF121" s="212"/>
      <c r="DG121" s="223"/>
      <c r="DH121" s="216"/>
      <c r="DI121" s="217"/>
      <c r="DJ121" s="202"/>
      <c r="DK121" s="218"/>
      <c r="DL121" s="217"/>
      <c r="DM121" s="219"/>
      <c r="DN121" s="220"/>
      <c r="DO121" s="203"/>
      <c r="DP121" s="217"/>
      <c r="DQ121" s="221"/>
      <c r="DR121" s="222"/>
      <c r="DS121" s="216"/>
      <c r="DT121" s="212"/>
      <c r="DU121" s="224"/>
      <c r="DV121" s="216"/>
      <c r="DW121" s="212"/>
      <c r="DX121" s="223"/>
      <c r="DY121" s="216"/>
    </row>
    <row r="122" spans="1:129" ht="15.75" hidden="1" thickBot="1">
      <c r="A122" s="242"/>
      <c r="B122" s="243"/>
      <c r="C122" s="199"/>
      <c r="D122" s="200"/>
      <c r="E122" s="201"/>
      <c r="F122" s="202"/>
      <c r="G122" s="202"/>
      <c r="H122" s="202"/>
      <c r="I122" s="202"/>
      <c r="J122" s="202"/>
      <c r="K122" s="202"/>
      <c r="L122" s="203"/>
      <c r="M122" s="217"/>
      <c r="N122" s="202"/>
      <c r="O122" s="218"/>
      <c r="P122" s="217"/>
      <c r="Q122" s="219"/>
      <c r="R122" s="220"/>
      <c r="S122" s="203"/>
      <c r="T122" s="217"/>
      <c r="U122" s="221"/>
      <c r="V122" s="222"/>
      <c r="W122" s="216"/>
      <c r="X122" s="212"/>
      <c r="Y122" s="223"/>
      <c r="Z122" s="216"/>
      <c r="AA122" s="217"/>
      <c r="AB122" s="202"/>
      <c r="AC122" s="218"/>
      <c r="AD122" s="217"/>
      <c r="AE122" s="219"/>
      <c r="AF122" s="220"/>
      <c r="AG122" s="203"/>
      <c r="AH122" s="217"/>
      <c r="AI122" s="221"/>
      <c r="AJ122" s="222"/>
      <c r="AK122" s="216"/>
      <c r="AL122" s="212"/>
      <c r="AM122" s="224"/>
      <c r="AN122" s="216"/>
      <c r="AO122" s="212"/>
      <c r="AP122" s="223"/>
      <c r="AQ122" s="216"/>
      <c r="AR122" s="204"/>
      <c r="AS122" s="202"/>
      <c r="AT122" s="205"/>
      <c r="AU122" s="217"/>
      <c r="AV122" s="219"/>
      <c r="AW122" s="220"/>
      <c r="AX122" s="207"/>
      <c r="AY122" s="203"/>
      <c r="AZ122" s="217"/>
      <c r="BA122" s="221"/>
      <c r="BB122" s="222"/>
      <c r="BC122" s="216"/>
      <c r="BD122" s="212"/>
      <c r="BE122" s="224"/>
      <c r="BF122" s="216"/>
      <c r="BG122" s="212"/>
      <c r="BH122" s="223"/>
      <c r="BI122" s="216"/>
      <c r="BJ122" s="217"/>
      <c r="BK122" s="202"/>
      <c r="BL122" s="218"/>
      <c r="BM122" s="217"/>
      <c r="BN122" s="219"/>
      <c r="BO122" s="220"/>
      <c r="BP122" s="203"/>
      <c r="BQ122" s="217"/>
      <c r="BR122" s="221"/>
      <c r="BS122" s="222"/>
      <c r="BT122" s="216"/>
      <c r="BU122" s="212"/>
      <c r="BV122" s="224"/>
      <c r="BW122" s="216"/>
      <c r="BX122" s="212"/>
      <c r="BY122" s="223"/>
      <c r="BZ122" s="216"/>
      <c r="CA122" s="217"/>
      <c r="CB122" s="202"/>
      <c r="CC122" s="218"/>
      <c r="CD122" s="217"/>
      <c r="CE122" s="219"/>
      <c r="CF122" s="220"/>
      <c r="CG122" s="203"/>
      <c r="CH122" s="217"/>
      <c r="CI122" s="221"/>
      <c r="CJ122" s="222"/>
      <c r="CK122" s="216"/>
      <c r="CL122" s="212"/>
      <c r="CM122" s="224"/>
      <c r="CN122" s="216"/>
      <c r="CO122" s="212"/>
      <c r="CP122" s="223"/>
      <c r="CQ122" s="216"/>
      <c r="CR122" s="217"/>
      <c r="CS122" s="202"/>
      <c r="CT122" s="218"/>
      <c r="CU122" s="217"/>
      <c r="CV122" s="219"/>
      <c r="CW122" s="220"/>
      <c r="CX122" s="203"/>
      <c r="CY122" s="217"/>
      <c r="CZ122" s="221"/>
      <c r="DA122" s="222"/>
      <c r="DB122" s="216"/>
      <c r="DC122" s="212"/>
      <c r="DD122" s="224"/>
      <c r="DE122" s="216"/>
      <c r="DF122" s="212"/>
      <c r="DG122" s="223"/>
      <c r="DH122" s="216"/>
      <c r="DI122" s="217"/>
      <c r="DJ122" s="202"/>
      <c r="DK122" s="218"/>
      <c r="DL122" s="217"/>
      <c r="DM122" s="219"/>
      <c r="DN122" s="220"/>
      <c r="DO122" s="203"/>
      <c r="DP122" s="217"/>
      <c r="DQ122" s="221"/>
      <c r="DR122" s="222"/>
      <c r="DS122" s="216"/>
      <c r="DT122" s="212"/>
      <c r="DU122" s="224"/>
      <c r="DV122" s="216"/>
      <c r="DW122" s="212"/>
      <c r="DX122" s="223"/>
      <c r="DY122" s="216"/>
    </row>
    <row r="123" spans="1:129" ht="15.75" hidden="1" thickBot="1">
      <c r="A123" s="242"/>
      <c r="B123" s="243"/>
      <c r="C123" s="199"/>
      <c r="D123" s="200"/>
      <c r="E123" s="201"/>
      <c r="F123" s="202"/>
      <c r="G123" s="202"/>
      <c r="H123" s="202"/>
      <c r="I123" s="202"/>
      <c r="J123" s="202"/>
      <c r="K123" s="202"/>
      <c r="L123" s="203"/>
      <c r="M123" s="217"/>
      <c r="N123" s="202"/>
      <c r="O123" s="218"/>
      <c r="P123" s="217"/>
      <c r="Q123" s="219"/>
      <c r="R123" s="220"/>
      <c r="S123" s="203"/>
      <c r="T123" s="217"/>
      <c r="U123" s="221"/>
      <c r="V123" s="222"/>
      <c r="W123" s="216"/>
      <c r="X123" s="212"/>
      <c r="Y123" s="223"/>
      <c r="Z123" s="216"/>
      <c r="AA123" s="217"/>
      <c r="AB123" s="202"/>
      <c r="AC123" s="218"/>
      <c r="AD123" s="217"/>
      <c r="AE123" s="219"/>
      <c r="AF123" s="220"/>
      <c r="AG123" s="203"/>
      <c r="AH123" s="217"/>
      <c r="AI123" s="221"/>
      <c r="AJ123" s="222"/>
      <c r="AK123" s="216"/>
      <c r="AL123" s="212"/>
      <c r="AM123" s="224"/>
      <c r="AN123" s="216"/>
      <c r="AO123" s="212"/>
      <c r="AP123" s="223"/>
      <c r="AQ123" s="216"/>
      <c r="AR123" s="204"/>
      <c r="AS123" s="202"/>
      <c r="AT123" s="205"/>
      <c r="AU123" s="246"/>
      <c r="AV123" s="219"/>
      <c r="AW123" s="220"/>
      <c r="AX123" s="207"/>
      <c r="AY123" s="203"/>
      <c r="AZ123" s="246"/>
      <c r="BA123" s="221"/>
      <c r="BB123" s="222"/>
      <c r="BC123" s="216"/>
      <c r="BD123" s="212"/>
      <c r="BE123" s="224"/>
      <c r="BF123" s="216"/>
      <c r="BG123" s="212"/>
      <c r="BH123" s="223"/>
      <c r="BI123" s="216"/>
      <c r="BJ123" s="217"/>
      <c r="BK123" s="202"/>
      <c r="BL123" s="218"/>
      <c r="BM123" s="217"/>
      <c r="BN123" s="219"/>
      <c r="BO123" s="220"/>
      <c r="BP123" s="203"/>
      <c r="BQ123" s="217"/>
      <c r="BR123" s="221"/>
      <c r="BS123" s="222"/>
      <c r="BT123" s="216"/>
      <c r="BU123" s="212"/>
      <c r="BV123" s="224"/>
      <c r="BW123" s="216"/>
      <c r="BX123" s="212"/>
      <c r="BY123" s="223"/>
      <c r="BZ123" s="216"/>
      <c r="CA123" s="217"/>
      <c r="CB123" s="202"/>
      <c r="CC123" s="218"/>
      <c r="CD123" s="217"/>
      <c r="CE123" s="219"/>
      <c r="CF123" s="220"/>
      <c r="CG123" s="203"/>
      <c r="CH123" s="217"/>
      <c r="CI123" s="221"/>
      <c r="CJ123" s="222"/>
      <c r="CK123" s="216"/>
      <c r="CL123" s="212"/>
      <c r="CM123" s="224"/>
      <c r="CN123" s="216"/>
      <c r="CO123" s="212"/>
      <c r="CP123" s="223"/>
      <c r="CQ123" s="216"/>
      <c r="CR123" s="217"/>
      <c r="CS123" s="202"/>
      <c r="CT123" s="218"/>
      <c r="CU123" s="217"/>
      <c r="CV123" s="219"/>
      <c r="CW123" s="220"/>
      <c r="CX123" s="203"/>
      <c r="CY123" s="217"/>
      <c r="CZ123" s="221"/>
      <c r="DA123" s="222"/>
      <c r="DB123" s="216"/>
      <c r="DC123" s="212"/>
      <c r="DD123" s="224"/>
      <c r="DE123" s="216"/>
      <c r="DF123" s="212"/>
      <c r="DG123" s="223"/>
      <c r="DH123" s="216"/>
      <c r="DI123" s="217"/>
      <c r="DJ123" s="202"/>
      <c r="DK123" s="218"/>
      <c r="DL123" s="217"/>
      <c r="DM123" s="219"/>
      <c r="DN123" s="220"/>
      <c r="DO123" s="203"/>
      <c r="DP123" s="217"/>
      <c r="DQ123" s="221"/>
      <c r="DR123" s="222"/>
      <c r="DS123" s="216"/>
      <c r="DT123" s="212"/>
      <c r="DU123" s="224"/>
      <c r="DV123" s="216"/>
      <c r="DW123" s="212"/>
      <c r="DX123" s="223"/>
      <c r="DY123" s="216"/>
    </row>
    <row r="124" spans="1:129" ht="15.75" hidden="1" thickBot="1">
      <c r="A124" s="242"/>
      <c r="B124" s="243"/>
      <c r="C124" s="199"/>
      <c r="D124" s="200"/>
      <c r="E124" s="201"/>
      <c r="F124" s="202"/>
      <c r="G124" s="202"/>
      <c r="H124" s="202"/>
      <c r="I124" s="202"/>
      <c r="J124" s="202"/>
      <c r="K124" s="202"/>
      <c r="L124" s="203"/>
      <c r="M124" s="217"/>
      <c r="N124" s="202"/>
      <c r="O124" s="218"/>
      <c r="P124" s="217"/>
      <c r="Q124" s="219"/>
      <c r="R124" s="220"/>
      <c r="S124" s="203"/>
      <c r="T124" s="217"/>
      <c r="U124" s="221"/>
      <c r="V124" s="222"/>
      <c r="W124" s="216"/>
      <c r="X124" s="212"/>
      <c r="Y124" s="223"/>
      <c r="Z124" s="216"/>
      <c r="AA124" s="217"/>
      <c r="AB124" s="202"/>
      <c r="AC124" s="218"/>
      <c r="AD124" s="217"/>
      <c r="AE124" s="219"/>
      <c r="AF124" s="220"/>
      <c r="AG124" s="203"/>
      <c r="AH124" s="217"/>
      <c r="AI124" s="221"/>
      <c r="AJ124" s="222"/>
      <c r="AK124" s="216"/>
      <c r="AL124" s="212"/>
      <c r="AM124" s="224"/>
      <c r="AN124" s="216"/>
      <c r="AO124" s="212"/>
      <c r="AP124" s="223"/>
      <c r="AQ124" s="216"/>
      <c r="AR124" s="204"/>
      <c r="AS124" s="202"/>
      <c r="AT124" s="205"/>
      <c r="AU124" s="217"/>
      <c r="AV124" s="219"/>
      <c r="AW124" s="220"/>
      <c r="AX124" s="207"/>
      <c r="AY124" s="203"/>
      <c r="AZ124" s="217"/>
      <c r="BA124" s="221"/>
      <c r="BB124" s="222"/>
      <c r="BC124" s="216"/>
      <c r="BD124" s="212"/>
      <c r="BE124" s="224"/>
      <c r="BF124" s="216"/>
      <c r="BG124" s="212"/>
      <c r="BH124" s="223"/>
      <c r="BI124" s="216"/>
      <c r="BJ124" s="217"/>
      <c r="BK124" s="202"/>
      <c r="BL124" s="218"/>
      <c r="BM124" s="217"/>
      <c r="BN124" s="219"/>
      <c r="BO124" s="220"/>
      <c r="BP124" s="203"/>
      <c r="BQ124" s="217"/>
      <c r="BR124" s="221"/>
      <c r="BS124" s="222"/>
      <c r="BT124" s="216"/>
      <c r="BU124" s="212"/>
      <c r="BV124" s="224"/>
      <c r="BW124" s="216"/>
      <c r="BX124" s="212"/>
      <c r="BY124" s="223"/>
      <c r="BZ124" s="216"/>
      <c r="CA124" s="217"/>
      <c r="CB124" s="202"/>
      <c r="CC124" s="218"/>
      <c r="CD124" s="217"/>
      <c r="CE124" s="219"/>
      <c r="CF124" s="220"/>
      <c r="CG124" s="203"/>
      <c r="CH124" s="217"/>
      <c r="CI124" s="221"/>
      <c r="CJ124" s="222"/>
      <c r="CK124" s="216"/>
      <c r="CL124" s="212"/>
      <c r="CM124" s="224"/>
      <c r="CN124" s="216"/>
      <c r="CO124" s="212"/>
      <c r="CP124" s="223"/>
      <c r="CQ124" s="216"/>
      <c r="CR124" s="217"/>
      <c r="CS124" s="202"/>
      <c r="CT124" s="218"/>
      <c r="CU124" s="217"/>
      <c r="CV124" s="219"/>
      <c r="CW124" s="220"/>
      <c r="CX124" s="203"/>
      <c r="CY124" s="217"/>
      <c r="CZ124" s="221"/>
      <c r="DA124" s="222"/>
      <c r="DB124" s="216"/>
      <c r="DC124" s="212"/>
      <c r="DD124" s="224"/>
      <c r="DE124" s="216"/>
      <c r="DF124" s="212"/>
      <c r="DG124" s="223"/>
      <c r="DH124" s="216"/>
      <c r="DI124" s="217"/>
      <c r="DJ124" s="202"/>
      <c r="DK124" s="218"/>
      <c r="DL124" s="217"/>
      <c r="DM124" s="219"/>
      <c r="DN124" s="220"/>
      <c r="DO124" s="203"/>
      <c r="DP124" s="217"/>
      <c r="DQ124" s="221"/>
      <c r="DR124" s="222"/>
      <c r="DS124" s="216"/>
      <c r="DT124" s="212"/>
      <c r="DU124" s="224"/>
      <c r="DV124" s="216"/>
      <c r="DW124" s="212"/>
      <c r="DX124" s="223"/>
      <c r="DY124" s="216"/>
    </row>
    <row r="125" spans="1:129" ht="15.75" hidden="1" thickBot="1">
      <c r="A125" s="242"/>
      <c r="B125" s="243"/>
      <c r="C125" s="199"/>
      <c r="D125" s="200"/>
      <c r="E125" s="201"/>
      <c r="F125" s="202"/>
      <c r="G125" s="202"/>
      <c r="H125" s="202"/>
      <c r="I125" s="202"/>
      <c r="J125" s="202"/>
      <c r="K125" s="202"/>
      <c r="L125" s="203"/>
      <c r="M125" s="217"/>
      <c r="N125" s="202"/>
      <c r="O125" s="218"/>
      <c r="P125" s="217"/>
      <c r="Q125" s="219"/>
      <c r="R125" s="220"/>
      <c r="S125" s="203"/>
      <c r="T125" s="217"/>
      <c r="U125" s="221"/>
      <c r="V125" s="222"/>
      <c r="W125" s="216"/>
      <c r="X125" s="212"/>
      <c r="Y125" s="223"/>
      <c r="Z125" s="216"/>
      <c r="AA125" s="217"/>
      <c r="AB125" s="202"/>
      <c r="AC125" s="218"/>
      <c r="AD125" s="217"/>
      <c r="AE125" s="219"/>
      <c r="AF125" s="220"/>
      <c r="AG125" s="203"/>
      <c r="AH125" s="217"/>
      <c r="AI125" s="221"/>
      <c r="AJ125" s="222"/>
      <c r="AK125" s="216"/>
      <c r="AL125" s="212"/>
      <c r="AM125" s="224"/>
      <c r="AN125" s="216"/>
      <c r="AO125" s="212"/>
      <c r="AP125" s="223"/>
      <c r="AQ125" s="216"/>
      <c r="AR125" s="204"/>
      <c r="AS125" s="202"/>
      <c r="AT125" s="205"/>
      <c r="AU125" s="217"/>
      <c r="AV125" s="219"/>
      <c r="AW125" s="220"/>
      <c r="AX125" s="207"/>
      <c r="AY125" s="203"/>
      <c r="AZ125" s="217"/>
      <c r="BA125" s="221"/>
      <c r="BB125" s="222"/>
      <c r="BC125" s="216"/>
      <c r="BD125" s="212"/>
      <c r="BE125" s="224"/>
      <c r="BF125" s="216"/>
      <c r="BG125" s="212"/>
      <c r="BH125" s="223"/>
      <c r="BI125" s="216"/>
      <c r="BJ125" s="217"/>
      <c r="BK125" s="202"/>
      <c r="BL125" s="218"/>
      <c r="BM125" s="217"/>
      <c r="BN125" s="219"/>
      <c r="BO125" s="220"/>
      <c r="BP125" s="203"/>
      <c r="BQ125" s="217"/>
      <c r="BR125" s="221"/>
      <c r="BS125" s="222"/>
      <c r="BT125" s="216"/>
      <c r="BU125" s="212"/>
      <c r="BV125" s="224"/>
      <c r="BW125" s="216"/>
      <c r="BX125" s="212"/>
      <c r="BY125" s="223"/>
      <c r="BZ125" s="216"/>
      <c r="CA125" s="217"/>
      <c r="CB125" s="202"/>
      <c r="CC125" s="218"/>
      <c r="CD125" s="217"/>
      <c r="CE125" s="219"/>
      <c r="CF125" s="220"/>
      <c r="CG125" s="203"/>
      <c r="CH125" s="217"/>
      <c r="CI125" s="221"/>
      <c r="CJ125" s="222"/>
      <c r="CK125" s="216"/>
      <c r="CL125" s="212"/>
      <c r="CM125" s="224"/>
      <c r="CN125" s="216"/>
      <c r="CO125" s="212"/>
      <c r="CP125" s="223"/>
      <c r="CQ125" s="216"/>
      <c r="CR125" s="217"/>
      <c r="CS125" s="202"/>
      <c r="CT125" s="218"/>
      <c r="CU125" s="217"/>
      <c r="CV125" s="219"/>
      <c r="CW125" s="220"/>
      <c r="CX125" s="203"/>
      <c r="CY125" s="217"/>
      <c r="CZ125" s="221"/>
      <c r="DA125" s="222"/>
      <c r="DB125" s="216"/>
      <c r="DC125" s="212"/>
      <c r="DD125" s="224"/>
      <c r="DE125" s="216"/>
      <c r="DF125" s="212"/>
      <c r="DG125" s="223"/>
      <c r="DH125" s="216"/>
      <c r="DI125" s="217"/>
      <c r="DJ125" s="202"/>
      <c r="DK125" s="218"/>
      <c r="DL125" s="217"/>
      <c r="DM125" s="219"/>
      <c r="DN125" s="220"/>
      <c r="DO125" s="203"/>
      <c r="DP125" s="217"/>
      <c r="DQ125" s="221"/>
      <c r="DR125" s="222"/>
      <c r="DS125" s="216"/>
      <c r="DT125" s="212"/>
      <c r="DU125" s="224"/>
      <c r="DV125" s="216"/>
      <c r="DW125" s="212"/>
      <c r="DX125" s="223"/>
      <c r="DY125" s="216"/>
    </row>
    <row r="126" spans="1:129" ht="15.75" hidden="1" thickBot="1">
      <c r="A126" s="242"/>
      <c r="B126" s="243"/>
      <c r="C126" s="199"/>
      <c r="D126" s="200"/>
      <c r="E126" s="201"/>
      <c r="F126" s="202"/>
      <c r="G126" s="202"/>
      <c r="H126" s="202"/>
      <c r="I126" s="202"/>
      <c r="J126" s="202"/>
      <c r="K126" s="202"/>
      <c r="L126" s="203"/>
      <c r="M126" s="217"/>
      <c r="N126" s="202"/>
      <c r="O126" s="218"/>
      <c r="P126" s="217"/>
      <c r="Q126" s="219"/>
      <c r="R126" s="220"/>
      <c r="S126" s="203"/>
      <c r="T126" s="217"/>
      <c r="U126" s="221"/>
      <c r="V126" s="222"/>
      <c r="W126" s="216"/>
      <c r="X126" s="212"/>
      <c r="Y126" s="223"/>
      <c r="Z126" s="216"/>
      <c r="AA126" s="217"/>
      <c r="AB126" s="202"/>
      <c r="AC126" s="218"/>
      <c r="AD126" s="217"/>
      <c r="AE126" s="219"/>
      <c r="AF126" s="220"/>
      <c r="AG126" s="203"/>
      <c r="AH126" s="217"/>
      <c r="AI126" s="221"/>
      <c r="AJ126" s="222"/>
      <c r="AK126" s="216"/>
      <c r="AL126" s="212"/>
      <c r="AM126" s="224"/>
      <c r="AN126" s="216"/>
      <c r="AO126" s="212"/>
      <c r="AP126" s="223"/>
      <c r="AQ126" s="216"/>
      <c r="AR126" s="204"/>
      <c r="AS126" s="202"/>
      <c r="AT126" s="205"/>
      <c r="AU126" s="217"/>
      <c r="AV126" s="219"/>
      <c r="AW126" s="220"/>
      <c r="AX126" s="207"/>
      <c r="AY126" s="203"/>
      <c r="AZ126" s="217"/>
      <c r="BA126" s="221"/>
      <c r="BB126" s="222"/>
      <c r="BC126" s="216"/>
      <c r="BD126" s="212"/>
      <c r="BE126" s="224"/>
      <c r="BF126" s="216"/>
      <c r="BG126" s="212"/>
      <c r="BH126" s="223"/>
      <c r="BI126" s="216"/>
      <c r="BJ126" s="217"/>
      <c r="BK126" s="202"/>
      <c r="BL126" s="218"/>
      <c r="BM126" s="217"/>
      <c r="BN126" s="219"/>
      <c r="BO126" s="220"/>
      <c r="BP126" s="203"/>
      <c r="BQ126" s="217"/>
      <c r="BR126" s="221"/>
      <c r="BS126" s="222"/>
      <c r="BT126" s="216"/>
      <c r="BU126" s="212"/>
      <c r="BV126" s="224"/>
      <c r="BW126" s="216"/>
      <c r="BX126" s="212"/>
      <c r="BY126" s="223"/>
      <c r="BZ126" s="216"/>
      <c r="CA126" s="217"/>
      <c r="CB126" s="202"/>
      <c r="CC126" s="218"/>
      <c r="CD126" s="217"/>
      <c r="CE126" s="219"/>
      <c r="CF126" s="220"/>
      <c r="CG126" s="203"/>
      <c r="CH126" s="217"/>
      <c r="CI126" s="221"/>
      <c r="CJ126" s="222"/>
      <c r="CK126" s="216"/>
      <c r="CL126" s="212"/>
      <c r="CM126" s="224"/>
      <c r="CN126" s="216"/>
      <c r="CO126" s="212"/>
      <c r="CP126" s="223"/>
      <c r="CQ126" s="216"/>
      <c r="CR126" s="217"/>
      <c r="CS126" s="202"/>
      <c r="CT126" s="218"/>
      <c r="CU126" s="217"/>
      <c r="CV126" s="219"/>
      <c r="CW126" s="220"/>
      <c r="CX126" s="203"/>
      <c r="CY126" s="217"/>
      <c r="CZ126" s="221"/>
      <c r="DA126" s="222"/>
      <c r="DB126" s="216"/>
      <c r="DC126" s="212"/>
      <c r="DD126" s="224"/>
      <c r="DE126" s="216"/>
      <c r="DF126" s="212"/>
      <c r="DG126" s="223"/>
      <c r="DH126" s="216"/>
      <c r="DI126" s="217"/>
      <c r="DJ126" s="202"/>
      <c r="DK126" s="218"/>
      <c r="DL126" s="217"/>
      <c r="DM126" s="219"/>
      <c r="DN126" s="220"/>
      <c r="DO126" s="203"/>
      <c r="DP126" s="217"/>
      <c r="DQ126" s="221"/>
      <c r="DR126" s="222"/>
      <c r="DS126" s="216"/>
      <c r="DT126" s="212"/>
      <c r="DU126" s="224"/>
      <c r="DV126" s="216"/>
      <c r="DW126" s="212"/>
      <c r="DX126" s="223"/>
      <c r="DY126" s="216"/>
    </row>
    <row r="127" spans="1:129" ht="15.75" hidden="1" thickBot="1">
      <c r="A127" s="244"/>
      <c r="B127" s="245"/>
      <c r="C127" s="199"/>
      <c r="D127" s="200"/>
      <c r="E127" s="201"/>
      <c r="F127" s="202"/>
      <c r="G127" s="202"/>
      <c r="H127" s="202"/>
      <c r="I127" s="202"/>
      <c r="J127" s="202"/>
      <c r="K127" s="202"/>
      <c r="L127" s="203"/>
      <c r="M127" s="230"/>
      <c r="N127" s="202"/>
      <c r="O127" s="231"/>
      <c r="P127" s="230"/>
      <c r="Q127" s="232"/>
      <c r="R127" s="233"/>
      <c r="S127" s="203"/>
      <c r="T127" s="230"/>
      <c r="U127" s="234"/>
      <c r="V127" s="235"/>
      <c r="W127" s="229"/>
      <c r="X127" s="225"/>
      <c r="Y127" s="236"/>
      <c r="Z127" s="229"/>
      <c r="AA127" s="230"/>
      <c r="AB127" s="202"/>
      <c r="AC127" s="231"/>
      <c r="AD127" s="230"/>
      <c r="AE127" s="232"/>
      <c r="AF127" s="233"/>
      <c r="AG127" s="203"/>
      <c r="AH127" s="230"/>
      <c r="AI127" s="234"/>
      <c r="AJ127" s="235"/>
      <c r="AK127" s="229"/>
      <c r="AL127" s="225"/>
      <c r="AM127" s="237"/>
      <c r="AN127" s="229"/>
      <c r="AO127" s="225"/>
      <c r="AP127" s="236"/>
      <c r="AQ127" s="229"/>
      <c r="AR127" s="204"/>
      <c r="AS127" s="202"/>
      <c r="AT127" s="205"/>
      <c r="AU127" s="230"/>
      <c r="AV127" s="232"/>
      <c r="AW127" s="233"/>
      <c r="AX127" s="238"/>
      <c r="AY127" s="203"/>
      <c r="AZ127" s="230"/>
      <c r="BA127" s="234"/>
      <c r="BB127" s="235"/>
      <c r="BC127" s="229"/>
      <c r="BD127" s="225"/>
      <c r="BE127" s="237"/>
      <c r="BF127" s="229"/>
      <c r="BG127" s="225"/>
      <c r="BH127" s="236"/>
      <c r="BI127" s="229"/>
      <c r="BJ127" s="230"/>
      <c r="BK127" s="202"/>
      <c r="BL127" s="231"/>
      <c r="BM127" s="230"/>
      <c r="BN127" s="232"/>
      <c r="BO127" s="233"/>
      <c r="BP127" s="203"/>
      <c r="BQ127" s="230"/>
      <c r="BR127" s="234"/>
      <c r="BS127" s="235"/>
      <c r="BT127" s="229"/>
      <c r="BU127" s="225"/>
      <c r="BV127" s="237"/>
      <c r="BW127" s="229"/>
      <c r="BX127" s="199"/>
      <c r="BY127" s="236"/>
      <c r="BZ127" s="229"/>
      <c r="CA127" s="230"/>
      <c r="CB127" s="202"/>
      <c r="CC127" s="231"/>
      <c r="CD127" s="230"/>
      <c r="CE127" s="232"/>
      <c r="CF127" s="233"/>
      <c r="CG127" s="203"/>
      <c r="CH127" s="230"/>
      <c r="CI127" s="234"/>
      <c r="CJ127" s="235"/>
      <c r="CK127" s="229"/>
      <c r="CL127" s="225"/>
      <c r="CM127" s="237"/>
      <c r="CN127" s="229"/>
      <c r="CO127" s="225"/>
      <c r="CP127" s="236"/>
      <c r="CQ127" s="229"/>
      <c r="CR127" s="230"/>
      <c r="CS127" s="202"/>
      <c r="CT127" s="231"/>
      <c r="CU127" s="230"/>
      <c r="CV127" s="232"/>
      <c r="CW127" s="233"/>
      <c r="CX127" s="203"/>
      <c r="CY127" s="230"/>
      <c r="CZ127" s="234"/>
      <c r="DA127" s="235"/>
      <c r="DB127" s="229"/>
      <c r="DC127" s="225"/>
      <c r="DD127" s="237"/>
      <c r="DE127" s="229"/>
      <c r="DF127" s="225"/>
      <c r="DG127" s="236"/>
      <c r="DH127" s="229"/>
      <c r="DI127" s="230"/>
      <c r="DJ127" s="202"/>
      <c r="DK127" s="231"/>
      <c r="DL127" s="230"/>
      <c r="DM127" s="232"/>
      <c r="DN127" s="233"/>
      <c r="DO127" s="203"/>
      <c r="DP127" s="230"/>
      <c r="DQ127" s="234"/>
      <c r="DR127" s="235"/>
      <c r="DS127" s="229"/>
      <c r="DT127" s="225"/>
      <c r="DU127" s="237"/>
      <c r="DV127" s="229"/>
      <c r="DW127" s="225"/>
      <c r="DX127" s="236"/>
      <c r="DY127" s="229"/>
    </row>
    <row r="128" spans="1:129" ht="15.75" thickBot="1">
      <c r="A128" s="347" t="s">
        <v>125</v>
      </c>
      <c r="B128" s="348"/>
      <c r="C128" s="182">
        <f>[9]Daily!C160</f>
        <v>1858.5</v>
      </c>
      <c r="D128" s="183">
        <f>[9]Daily!D160</f>
        <v>1757.2500000000002</v>
      </c>
      <c r="E128" s="184">
        <f>D128-G128-I128</f>
        <v>956.7</v>
      </c>
      <c r="F128" s="185">
        <f>[9]Daily!E160</f>
        <v>0</v>
      </c>
      <c r="G128" s="185">
        <f>[9]Daily!F160</f>
        <v>743.4000000000002</v>
      </c>
      <c r="H128" s="185">
        <f>[9]Daily!G160</f>
        <v>554.39999999999986</v>
      </c>
      <c r="I128" s="185">
        <f>[9]Daily!H160</f>
        <v>57.15</v>
      </c>
      <c r="J128" s="185">
        <f>[9]Daily!I160</f>
        <v>25.2</v>
      </c>
      <c r="K128" s="185">
        <f>[9]Daily!J160</f>
        <v>377.09999999999991</v>
      </c>
      <c r="L128" s="186">
        <f>[9]Daily!K160</f>
        <v>3737.2499999999905</v>
      </c>
      <c r="M128" s="187">
        <f>[9]Daily!L160</f>
        <v>432</v>
      </c>
      <c r="N128" s="185">
        <f>[9]Daily!M160</f>
        <v>409.94999999999987</v>
      </c>
      <c r="O128" s="188">
        <f>[9]Daily!N160</f>
        <v>785.24999999999875</v>
      </c>
      <c r="P128" s="187">
        <f>[9]Daily!O160</f>
        <v>0</v>
      </c>
      <c r="Q128" s="189">
        <f>[9]Daily!P160</f>
        <v>0</v>
      </c>
      <c r="R128" s="190">
        <f>[9]Daily!Q160</f>
        <v>0</v>
      </c>
      <c r="S128" s="186">
        <f>[9]Daily!R160</f>
        <v>0</v>
      </c>
      <c r="T128" s="187">
        <f>[9]Daily!S160</f>
        <v>72</v>
      </c>
      <c r="U128" s="191">
        <f>[9]Daily!T160</f>
        <v>0</v>
      </c>
      <c r="V128" s="192">
        <f>[9]Daily!U160</f>
        <v>57.15</v>
      </c>
      <c r="W128" s="186">
        <f>[9]Daily!V160</f>
        <v>254.70000000000002</v>
      </c>
      <c r="X128" s="193">
        <f>[9]Daily!Z160</f>
        <v>360</v>
      </c>
      <c r="Y128" s="194">
        <f>[9]Daily!AA160</f>
        <v>352.7999999999999</v>
      </c>
      <c r="Z128" s="195">
        <f>[9]Daily!AB160</f>
        <v>530.5499999999987</v>
      </c>
      <c r="AA128" s="187">
        <f>[9]Daily!AC160</f>
        <v>0</v>
      </c>
      <c r="AB128" s="185">
        <f>[9]Daily!AD160</f>
        <v>0</v>
      </c>
      <c r="AC128" s="188">
        <f>[9]Daily!AE160</f>
        <v>347.39999999999969</v>
      </c>
      <c r="AD128" s="187">
        <f>[9]Daily!AF160</f>
        <v>0</v>
      </c>
      <c r="AE128" s="189">
        <f>[9]Daily!AG160</f>
        <v>0</v>
      </c>
      <c r="AF128" s="190">
        <f>[9]Daily!AH160</f>
        <v>0</v>
      </c>
      <c r="AG128" s="186">
        <f>[9]Daily!AI160</f>
        <v>46.8</v>
      </c>
      <c r="AH128" s="187">
        <f>[9]Daily!AJ160</f>
        <v>0</v>
      </c>
      <c r="AI128" s="191">
        <f>[9]Daily!AK160</f>
        <v>0</v>
      </c>
      <c r="AJ128" s="192">
        <f>[9]Daily!AL160</f>
        <v>0</v>
      </c>
      <c r="AK128" s="186">
        <f>[9]Daily!AM160</f>
        <v>300.59999999999968</v>
      </c>
      <c r="AL128" s="193">
        <f>[9]Daily!AN160</f>
        <v>0</v>
      </c>
      <c r="AM128" s="196">
        <f>[9]Daily!AO160</f>
        <v>0</v>
      </c>
      <c r="AN128" s="195">
        <f>[9]Daily!AP160</f>
        <v>0</v>
      </c>
      <c r="AO128" s="193">
        <f>[9]Daily!AQ160</f>
        <v>0</v>
      </c>
      <c r="AP128" s="194">
        <f>[9]Daily!AR160</f>
        <v>0</v>
      </c>
      <c r="AQ128" s="195">
        <f>[9]Daily!AS160</f>
        <v>0</v>
      </c>
      <c r="AR128" s="187">
        <f>[9]Daily!AT160</f>
        <v>666</v>
      </c>
      <c r="AS128" s="185">
        <f>[9]Daily!AU160</f>
        <v>768.60000000000036</v>
      </c>
      <c r="AT128" s="188">
        <f>[9]Daily!AV160</f>
        <v>911.24999999999409</v>
      </c>
      <c r="AU128" s="187">
        <f>[9]Daily!AW160</f>
        <v>666</v>
      </c>
      <c r="AV128" s="189">
        <f>[9]Daily!AX160</f>
        <v>0</v>
      </c>
      <c r="AW128" s="190">
        <f>[9]Daily!AY160</f>
        <v>314.99999999999994</v>
      </c>
      <c r="AX128" s="190">
        <f>[9]Daily!AZ160</f>
        <v>428.4</v>
      </c>
      <c r="AY128" s="186">
        <f>[9]Daily!BA160</f>
        <v>741.14999999999532</v>
      </c>
      <c r="AZ128" s="187">
        <f>[9]Daily!BB160</f>
        <v>-25.2</v>
      </c>
      <c r="BA128" s="191">
        <f>[9]Daily!BC160</f>
        <v>0</v>
      </c>
      <c r="BB128" s="192">
        <f>[9]Daily!BD160</f>
        <v>0</v>
      </c>
      <c r="BC128" s="186">
        <f>[9]Daily!BE160</f>
        <v>170.09999999999874</v>
      </c>
      <c r="BD128" s="193">
        <f>[9]Daily!BF160</f>
        <v>25.2</v>
      </c>
      <c r="BE128" s="196">
        <f>[9]Daily!BG160</f>
        <v>25.2</v>
      </c>
      <c r="BF128" s="195">
        <f>[9]Daily!BH160</f>
        <v>0</v>
      </c>
      <c r="BG128" s="193">
        <f>[9]Daily!BI160</f>
        <v>0</v>
      </c>
      <c r="BH128" s="194">
        <f>[9]Daily!BJ160</f>
        <v>0</v>
      </c>
      <c r="BI128" s="195">
        <f>[9]Daily!BK160</f>
        <v>0</v>
      </c>
      <c r="BJ128" s="187">
        <f>[9]Daily!BL160</f>
        <v>0</v>
      </c>
      <c r="BK128" s="185">
        <f>[9]Daily!BM160</f>
        <v>0</v>
      </c>
      <c r="BL128" s="188">
        <f>[9]Daily!BN160</f>
        <v>151.2000000000001</v>
      </c>
      <c r="BM128" s="187">
        <f>[9]Daily!BO160</f>
        <v>0</v>
      </c>
      <c r="BN128" s="189">
        <f>[9]Daily!BP160</f>
        <v>0</v>
      </c>
      <c r="BO128" s="190">
        <f>[9]Daily!BQ160</f>
        <v>0</v>
      </c>
      <c r="BP128" s="186">
        <f>[9]Daily!BR160</f>
        <v>0</v>
      </c>
      <c r="BQ128" s="187">
        <f>[9]Daily!BS160</f>
        <v>0</v>
      </c>
      <c r="BR128" s="191">
        <f>[9]Daily!BT160</f>
        <v>0</v>
      </c>
      <c r="BS128" s="192">
        <f>[9]Daily!BU160</f>
        <v>0</v>
      </c>
      <c r="BT128" s="186">
        <f>[9]Daily!BV160</f>
        <v>0</v>
      </c>
      <c r="BU128" s="193">
        <f>[9]Daily!BW160</f>
        <v>0</v>
      </c>
      <c r="BV128" s="196">
        <f>[9]Daily!BX160</f>
        <v>0</v>
      </c>
      <c r="BW128" s="195">
        <f>[9]Daily!BY160</f>
        <v>0</v>
      </c>
      <c r="BX128" s="193">
        <f>[9]Daily!BZ160</f>
        <v>0</v>
      </c>
      <c r="BY128" s="194">
        <f>[9]Daily!CA160</f>
        <v>0</v>
      </c>
      <c r="BZ128" s="195">
        <f>[9]Daily!CB160</f>
        <v>151.2000000000001</v>
      </c>
      <c r="CA128" s="187">
        <f>[9]Daily!CC160</f>
        <v>594</v>
      </c>
      <c r="CB128" s="185">
        <f>[9]Daily!CD160</f>
        <v>554.39999999999986</v>
      </c>
      <c r="CC128" s="188">
        <f>[9]Daily!CE160</f>
        <v>791.09999999999798</v>
      </c>
      <c r="CD128" s="187">
        <f>[9]Daily!CF160</f>
        <v>0</v>
      </c>
      <c r="CE128" s="189">
        <f>[9]Daily!CG160</f>
        <v>0</v>
      </c>
      <c r="CF128" s="190">
        <f>[9]Daily!CH160</f>
        <v>0</v>
      </c>
      <c r="CG128" s="186">
        <f>[9]Daily!CI160</f>
        <v>0</v>
      </c>
      <c r="CH128" s="187">
        <f>[9]Daily!CJ160</f>
        <v>594</v>
      </c>
      <c r="CI128" s="191">
        <f>[9]Daily!CK160</f>
        <v>554.39999999999986</v>
      </c>
      <c r="CJ128" s="192">
        <f>[9]Daily!CL160</f>
        <v>0</v>
      </c>
      <c r="CK128" s="186">
        <f>[9]Daily!CM160</f>
        <v>791.09999999999798</v>
      </c>
      <c r="CL128" s="193">
        <f>[9]Daily!CN160</f>
        <v>0</v>
      </c>
      <c r="CM128" s="196">
        <f>[9]Daily!CO160</f>
        <v>0</v>
      </c>
      <c r="CN128" s="195">
        <f>[9]Daily!CP160</f>
        <v>0</v>
      </c>
      <c r="CO128" s="193">
        <f>[9]Daily!CQ160</f>
        <v>0</v>
      </c>
      <c r="CP128" s="194">
        <f>[9]Daily!CR160</f>
        <v>0</v>
      </c>
      <c r="CQ128" s="195">
        <f>[9]Daily!CS160</f>
        <v>0</v>
      </c>
      <c r="CR128" s="187">
        <f>[9]Daily!CT160</f>
        <v>94.5</v>
      </c>
      <c r="CS128" s="185">
        <f>[9]Daily!CU160</f>
        <v>24.3</v>
      </c>
      <c r="CT128" s="188">
        <f>[9]Daily!CV160</f>
        <v>232.2</v>
      </c>
      <c r="CU128" s="187">
        <f>[9]Daily!CW160</f>
        <v>0</v>
      </c>
      <c r="CV128" s="189">
        <f>[9]Daily!CX160</f>
        <v>0</v>
      </c>
      <c r="CW128" s="190">
        <f>[9]Daily!CY160</f>
        <v>0</v>
      </c>
      <c r="CX128" s="186">
        <f>[9]Daily!CZ160</f>
        <v>0</v>
      </c>
      <c r="CY128" s="187">
        <f>[9]Daily!DA160</f>
        <v>70.2</v>
      </c>
      <c r="CZ128" s="191">
        <f>[9]Daily!DB160</f>
        <v>0</v>
      </c>
      <c r="DA128" s="192">
        <f>[9]Daily!DC160</f>
        <v>0</v>
      </c>
      <c r="DB128" s="186">
        <f>[9]Daily!DD160</f>
        <v>232.2</v>
      </c>
      <c r="DC128" s="193">
        <f>[9]Daily!DE160</f>
        <v>0</v>
      </c>
      <c r="DD128" s="196">
        <f>[9]Daily!DF160</f>
        <v>0</v>
      </c>
      <c r="DE128" s="195">
        <f>[9]Daily!DG160</f>
        <v>0</v>
      </c>
      <c r="DF128" s="193">
        <f>[9]Daily!DH160</f>
        <v>24.3</v>
      </c>
      <c r="DG128" s="194">
        <f>[9]Daily!DI160</f>
        <v>24.3</v>
      </c>
      <c r="DH128" s="195">
        <f>[9]Daily!DJ160</f>
        <v>0</v>
      </c>
      <c r="DI128" s="187">
        <f>[9]Daily!DK160</f>
        <v>72</v>
      </c>
      <c r="DJ128" s="185">
        <f>[9]Daily!DL160</f>
        <v>0</v>
      </c>
      <c r="DK128" s="188">
        <f>[9]Daily!DM160</f>
        <v>518.85</v>
      </c>
      <c r="DL128" s="187">
        <f>[9]Daily!DN160</f>
        <v>72</v>
      </c>
      <c r="DM128" s="189">
        <f>[9]Daily!DO160</f>
        <v>0</v>
      </c>
      <c r="DN128" s="190">
        <f>[9]Daily!DP160</f>
        <v>0</v>
      </c>
      <c r="DO128" s="186">
        <f>[9]Daily!DQ160</f>
        <v>150.30000000000001</v>
      </c>
      <c r="DP128" s="187">
        <f>[9]Daily!DR160</f>
        <v>0</v>
      </c>
      <c r="DQ128" s="191">
        <f>[9]Daily!DS160</f>
        <v>0</v>
      </c>
      <c r="DR128" s="192">
        <f>[9]Daily!DT160</f>
        <v>0</v>
      </c>
      <c r="DS128" s="186">
        <f>[9]Daily!DU160</f>
        <v>368.55</v>
      </c>
      <c r="DT128" s="193">
        <f>[9]Daily!DV160</f>
        <v>0</v>
      </c>
      <c r="DU128" s="196">
        <f>[9]Daily!DW160</f>
        <v>0</v>
      </c>
      <c r="DV128" s="195">
        <f>[9]Daily!DX160</f>
        <v>0</v>
      </c>
      <c r="DW128" s="193">
        <f>[9]Daily!DY160</f>
        <v>0</v>
      </c>
      <c r="DX128" s="194">
        <f>[9]Daily!DZ160</f>
        <v>0</v>
      </c>
      <c r="DY128" s="195">
        <f>[9]Daily!EA160</f>
        <v>0</v>
      </c>
    </row>
    <row r="129" spans="1:129" ht="15.75" hidden="1" thickBot="1">
      <c r="A129" s="197"/>
      <c r="B129" s="198"/>
      <c r="C129" s="199"/>
      <c r="D129" s="200"/>
      <c r="E129" s="201"/>
      <c r="F129" s="202"/>
      <c r="G129" s="202"/>
      <c r="H129" s="202"/>
      <c r="I129" s="202"/>
      <c r="J129" s="202"/>
      <c r="K129" s="202"/>
      <c r="L129" s="203"/>
      <c r="M129" s="204"/>
      <c r="N129" s="202"/>
      <c r="O129" s="205"/>
      <c r="P129" s="204"/>
      <c r="Q129" s="206"/>
      <c r="R129" s="207"/>
      <c r="S129" s="203"/>
      <c r="T129" s="204"/>
      <c r="U129" s="208"/>
      <c r="V129" s="209"/>
      <c r="W129" s="203"/>
      <c r="X129" s="199"/>
      <c r="Y129" s="210"/>
      <c r="Z129" s="203"/>
      <c r="AA129" s="204"/>
      <c r="AB129" s="202"/>
      <c r="AC129" s="205"/>
      <c r="AD129" s="204"/>
      <c r="AE129" s="206"/>
      <c r="AF129" s="207"/>
      <c r="AG129" s="203"/>
      <c r="AH129" s="204"/>
      <c r="AI129" s="208"/>
      <c r="AJ129" s="209"/>
      <c r="AK129" s="203"/>
      <c r="AL129" s="199"/>
      <c r="AM129" s="211"/>
      <c r="AN129" s="203"/>
      <c r="AO129" s="199"/>
      <c r="AP129" s="210"/>
      <c r="AQ129" s="203"/>
      <c r="AR129" s="204"/>
      <c r="AS129" s="202"/>
      <c r="AT129" s="205"/>
      <c r="AU129" s="204"/>
      <c r="AV129" s="206"/>
      <c r="AW129" s="207"/>
      <c r="AX129" s="207"/>
      <c r="AY129" s="203"/>
      <c r="AZ129" s="204"/>
      <c r="BA129" s="208"/>
      <c r="BB129" s="209"/>
      <c r="BC129" s="203"/>
      <c r="BD129" s="199"/>
      <c r="BE129" s="211"/>
      <c r="BF129" s="203"/>
      <c r="BG129" s="199"/>
      <c r="BH129" s="210"/>
      <c r="BI129" s="203"/>
      <c r="BJ129" s="204"/>
      <c r="BK129" s="202"/>
      <c r="BL129" s="205"/>
      <c r="BM129" s="204"/>
      <c r="BN129" s="206"/>
      <c r="BO129" s="207"/>
      <c r="BP129" s="203"/>
      <c r="BQ129" s="204"/>
      <c r="BR129" s="208"/>
      <c r="BS129" s="209"/>
      <c r="BT129" s="203"/>
      <c r="BU129" s="199"/>
      <c r="BV129" s="211"/>
      <c r="BW129" s="203"/>
      <c r="BX129" s="212"/>
      <c r="BY129" s="210"/>
      <c r="BZ129" s="203"/>
      <c r="CA129" s="204"/>
      <c r="CB129" s="202"/>
      <c r="CC129" s="205"/>
      <c r="CD129" s="204"/>
      <c r="CE129" s="206"/>
      <c r="CF129" s="207"/>
      <c r="CG129" s="203"/>
      <c r="CH129" s="204"/>
      <c r="CI129" s="208"/>
      <c r="CJ129" s="209"/>
      <c r="CK129" s="203"/>
      <c r="CL129" s="199"/>
      <c r="CM129" s="211"/>
      <c r="CN129" s="203"/>
      <c r="CO129" s="199"/>
      <c r="CP129" s="210"/>
      <c r="CQ129" s="203"/>
      <c r="CR129" s="204"/>
      <c r="CS129" s="202"/>
      <c r="CT129" s="205"/>
      <c r="CU129" s="204"/>
      <c r="CV129" s="206"/>
      <c r="CW129" s="207"/>
      <c r="CX129" s="203"/>
      <c r="CY129" s="204"/>
      <c r="CZ129" s="208"/>
      <c r="DA129" s="209"/>
      <c r="DB129" s="203"/>
      <c r="DC129" s="199"/>
      <c r="DD129" s="211"/>
      <c r="DE129" s="203"/>
      <c r="DF129" s="199"/>
      <c r="DG129" s="210"/>
      <c r="DH129" s="203"/>
      <c r="DI129" s="204"/>
      <c r="DJ129" s="202"/>
      <c r="DK129" s="205"/>
      <c r="DL129" s="204"/>
      <c r="DM129" s="206"/>
      <c r="DN129" s="207"/>
      <c r="DO129" s="203"/>
      <c r="DP129" s="204"/>
      <c r="DQ129" s="208"/>
      <c r="DR129" s="209"/>
      <c r="DS129" s="203"/>
      <c r="DT129" s="199"/>
      <c r="DU129" s="211"/>
      <c r="DV129" s="203"/>
      <c r="DW129" s="199"/>
      <c r="DX129" s="210"/>
      <c r="DY129" s="203"/>
    </row>
    <row r="130" spans="1:129" ht="15.75" hidden="1" thickBot="1">
      <c r="A130" s="242"/>
      <c r="B130" s="243"/>
      <c r="C130" s="199"/>
      <c r="D130" s="200"/>
      <c r="E130" s="201"/>
      <c r="F130" s="202"/>
      <c r="G130" s="202"/>
      <c r="H130" s="202"/>
      <c r="I130" s="202"/>
      <c r="J130" s="202"/>
      <c r="K130" s="202"/>
      <c r="L130" s="203"/>
      <c r="M130" s="217"/>
      <c r="N130" s="202"/>
      <c r="O130" s="218"/>
      <c r="P130" s="217"/>
      <c r="Q130" s="219"/>
      <c r="R130" s="220"/>
      <c r="S130" s="203"/>
      <c r="T130" s="217"/>
      <c r="U130" s="221"/>
      <c r="V130" s="222"/>
      <c r="W130" s="216"/>
      <c r="X130" s="212"/>
      <c r="Y130" s="223"/>
      <c r="Z130" s="216"/>
      <c r="AA130" s="217"/>
      <c r="AB130" s="202"/>
      <c r="AC130" s="218"/>
      <c r="AD130" s="217"/>
      <c r="AE130" s="219"/>
      <c r="AF130" s="220"/>
      <c r="AG130" s="203"/>
      <c r="AH130" s="217"/>
      <c r="AI130" s="221"/>
      <c r="AJ130" s="222"/>
      <c r="AK130" s="216"/>
      <c r="AL130" s="212"/>
      <c r="AM130" s="224"/>
      <c r="AN130" s="216"/>
      <c r="AO130" s="212"/>
      <c r="AP130" s="223"/>
      <c r="AQ130" s="216"/>
      <c r="AR130" s="204"/>
      <c r="AS130" s="202"/>
      <c r="AT130" s="205"/>
      <c r="AU130" s="217"/>
      <c r="AV130" s="219"/>
      <c r="AW130" s="220"/>
      <c r="AX130" s="207"/>
      <c r="AY130" s="203"/>
      <c r="AZ130" s="217"/>
      <c r="BA130" s="221"/>
      <c r="BB130" s="222"/>
      <c r="BC130" s="216"/>
      <c r="BD130" s="212"/>
      <c r="BE130" s="224"/>
      <c r="BF130" s="216"/>
      <c r="BG130" s="212"/>
      <c r="BH130" s="223"/>
      <c r="BI130" s="216"/>
      <c r="BJ130" s="217"/>
      <c r="BK130" s="202"/>
      <c r="BL130" s="218"/>
      <c r="BM130" s="217"/>
      <c r="BN130" s="219"/>
      <c r="BO130" s="220"/>
      <c r="BP130" s="203"/>
      <c r="BQ130" s="217"/>
      <c r="BR130" s="221"/>
      <c r="BS130" s="222"/>
      <c r="BT130" s="216"/>
      <c r="BU130" s="212"/>
      <c r="BV130" s="224"/>
      <c r="BW130" s="216"/>
      <c r="BX130" s="212"/>
      <c r="BY130" s="223"/>
      <c r="BZ130" s="216"/>
      <c r="CA130" s="217"/>
      <c r="CB130" s="202"/>
      <c r="CC130" s="218"/>
      <c r="CD130" s="217"/>
      <c r="CE130" s="219"/>
      <c r="CF130" s="220"/>
      <c r="CG130" s="203"/>
      <c r="CH130" s="217"/>
      <c r="CI130" s="221"/>
      <c r="CJ130" s="222"/>
      <c r="CK130" s="216"/>
      <c r="CL130" s="212"/>
      <c r="CM130" s="224"/>
      <c r="CN130" s="216"/>
      <c r="CO130" s="212"/>
      <c r="CP130" s="223"/>
      <c r="CQ130" s="216"/>
      <c r="CR130" s="217"/>
      <c r="CS130" s="202"/>
      <c r="CT130" s="218"/>
      <c r="CU130" s="217"/>
      <c r="CV130" s="219"/>
      <c r="CW130" s="220"/>
      <c r="CX130" s="203"/>
      <c r="CY130" s="217"/>
      <c r="CZ130" s="221"/>
      <c r="DA130" s="222"/>
      <c r="DB130" s="216"/>
      <c r="DC130" s="212"/>
      <c r="DD130" s="224"/>
      <c r="DE130" s="216"/>
      <c r="DF130" s="212"/>
      <c r="DG130" s="223"/>
      <c r="DH130" s="216"/>
      <c r="DI130" s="217"/>
      <c r="DJ130" s="202"/>
      <c r="DK130" s="218"/>
      <c r="DL130" s="217"/>
      <c r="DM130" s="219"/>
      <c r="DN130" s="220"/>
      <c r="DO130" s="203"/>
      <c r="DP130" s="217"/>
      <c r="DQ130" s="221"/>
      <c r="DR130" s="222"/>
      <c r="DS130" s="216"/>
      <c r="DT130" s="212"/>
      <c r="DU130" s="224"/>
      <c r="DV130" s="216"/>
      <c r="DW130" s="212"/>
      <c r="DX130" s="223"/>
      <c r="DY130" s="216"/>
    </row>
    <row r="131" spans="1:129" ht="15.75" hidden="1" thickBot="1">
      <c r="A131" s="242"/>
      <c r="B131" s="243"/>
      <c r="C131" s="199"/>
      <c r="D131" s="200"/>
      <c r="E131" s="201"/>
      <c r="F131" s="202"/>
      <c r="G131" s="202"/>
      <c r="H131" s="202"/>
      <c r="I131" s="202"/>
      <c r="J131" s="202"/>
      <c r="K131" s="202"/>
      <c r="L131" s="203"/>
      <c r="M131" s="217"/>
      <c r="N131" s="202"/>
      <c r="O131" s="218"/>
      <c r="P131" s="217"/>
      <c r="Q131" s="219"/>
      <c r="R131" s="220"/>
      <c r="S131" s="203"/>
      <c r="T131" s="217"/>
      <c r="U131" s="221"/>
      <c r="V131" s="222"/>
      <c r="W131" s="216"/>
      <c r="X131" s="212"/>
      <c r="Y131" s="223"/>
      <c r="Z131" s="216"/>
      <c r="AA131" s="217"/>
      <c r="AB131" s="202"/>
      <c r="AC131" s="218"/>
      <c r="AD131" s="217"/>
      <c r="AE131" s="219"/>
      <c r="AF131" s="220"/>
      <c r="AG131" s="203"/>
      <c r="AH131" s="217"/>
      <c r="AI131" s="221"/>
      <c r="AJ131" s="222"/>
      <c r="AK131" s="216"/>
      <c r="AL131" s="212"/>
      <c r="AM131" s="224"/>
      <c r="AN131" s="216"/>
      <c r="AO131" s="212"/>
      <c r="AP131" s="223"/>
      <c r="AQ131" s="216"/>
      <c r="AR131" s="204"/>
      <c r="AS131" s="202"/>
      <c r="AT131" s="205"/>
      <c r="AU131" s="217"/>
      <c r="AV131" s="219"/>
      <c r="AW131" s="220"/>
      <c r="AX131" s="207"/>
      <c r="AY131" s="203"/>
      <c r="AZ131" s="217"/>
      <c r="BA131" s="221"/>
      <c r="BB131" s="222"/>
      <c r="BC131" s="216"/>
      <c r="BD131" s="212"/>
      <c r="BE131" s="224"/>
      <c r="BF131" s="216"/>
      <c r="BG131" s="212"/>
      <c r="BH131" s="223"/>
      <c r="BI131" s="216"/>
      <c r="BJ131" s="217"/>
      <c r="BK131" s="202"/>
      <c r="BL131" s="218"/>
      <c r="BM131" s="217"/>
      <c r="BN131" s="219"/>
      <c r="BO131" s="220"/>
      <c r="BP131" s="203"/>
      <c r="BQ131" s="217"/>
      <c r="BR131" s="221"/>
      <c r="BS131" s="222"/>
      <c r="BT131" s="216"/>
      <c r="BU131" s="212"/>
      <c r="BV131" s="224"/>
      <c r="BW131" s="216"/>
      <c r="BX131" s="212"/>
      <c r="BY131" s="223"/>
      <c r="BZ131" s="216"/>
      <c r="CA131" s="217"/>
      <c r="CB131" s="202"/>
      <c r="CC131" s="218"/>
      <c r="CD131" s="217"/>
      <c r="CE131" s="219"/>
      <c r="CF131" s="220"/>
      <c r="CG131" s="203"/>
      <c r="CH131" s="217"/>
      <c r="CI131" s="221"/>
      <c r="CJ131" s="222"/>
      <c r="CK131" s="216"/>
      <c r="CL131" s="212"/>
      <c r="CM131" s="224"/>
      <c r="CN131" s="216"/>
      <c r="CO131" s="212"/>
      <c r="CP131" s="223"/>
      <c r="CQ131" s="216"/>
      <c r="CR131" s="217"/>
      <c r="CS131" s="202"/>
      <c r="CT131" s="218"/>
      <c r="CU131" s="217"/>
      <c r="CV131" s="219"/>
      <c r="CW131" s="220"/>
      <c r="CX131" s="203"/>
      <c r="CY131" s="217"/>
      <c r="CZ131" s="221"/>
      <c r="DA131" s="222"/>
      <c r="DB131" s="216"/>
      <c r="DC131" s="212"/>
      <c r="DD131" s="224"/>
      <c r="DE131" s="216"/>
      <c r="DF131" s="212"/>
      <c r="DG131" s="223"/>
      <c r="DH131" s="216"/>
      <c r="DI131" s="217"/>
      <c r="DJ131" s="202"/>
      <c r="DK131" s="218"/>
      <c r="DL131" s="217"/>
      <c r="DM131" s="219"/>
      <c r="DN131" s="220"/>
      <c r="DO131" s="203"/>
      <c r="DP131" s="217"/>
      <c r="DQ131" s="221"/>
      <c r="DR131" s="222"/>
      <c r="DS131" s="216"/>
      <c r="DT131" s="212"/>
      <c r="DU131" s="224"/>
      <c r="DV131" s="216"/>
      <c r="DW131" s="212"/>
      <c r="DX131" s="223"/>
      <c r="DY131" s="216"/>
    </row>
    <row r="132" spans="1:129" ht="15.75" hidden="1" thickBot="1">
      <c r="A132" s="242"/>
      <c r="B132" s="243"/>
      <c r="C132" s="199"/>
      <c r="D132" s="200"/>
      <c r="E132" s="201"/>
      <c r="F132" s="202"/>
      <c r="G132" s="202"/>
      <c r="H132" s="202"/>
      <c r="I132" s="202"/>
      <c r="J132" s="202"/>
      <c r="K132" s="202"/>
      <c r="L132" s="203"/>
      <c r="M132" s="217"/>
      <c r="N132" s="202"/>
      <c r="O132" s="218"/>
      <c r="P132" s="217"/>
      <c r="Q132" s="219"/>
      <c r="R132" s="220"/>
      <c r="S132" s="203"/>
      <c r="T132" s="217"/>
      <c r="U132" s="221"/>
      <c r="V132" s="222"/>
      <c r="W132" s="216"/>
      <c r="X132" s="212"/>
      <c r="Y132" s="223"/>
      <c r="Z132" s="216"/>
      <c r="AA132" s="217"/>
      <c r="AB132" s="202"/>
      <c r="AC132" s="218"/>
      <c r="AD132" s="217"/>
      <c r="AE132" s="219"/>
      <c r="AF132" s="220"/>
      <c r="AG132" s="203"/>
      <c r="AH132" s="217"/>
      <c r="AI132" s="221"/>
      <c r="AJ132" s="222"/>
      <c r="AK132" s="216"/>
      <c r="AL132" s="212"/>
      <c r="AM132" s="224"/>
      <c r="AN132" s="216"/>
      <c r="AO132" s="212"/>
      <c r="AP132" s="223"/>
      <c r="AQ132" s="216"/>
      <c r="AR132" s="204"/>
      <c r="AS132" s="202"/>
      <c r="AT132" s="205"/>
      <c r="AU132" s="217"/>
      <c r="AV132" s="219"/>
      <c r="AW132" s="220"/>
      <c r="AX132" s="207"/>
      <c r="AY132" s="203"/>
      <c r="AZ132" s="217"/>
      <c r="BA132" s="221"/>
      <c r="BB132" s="222"/>
      <c r="BC132" s="216"/>
      <c r="BD132" s="212"/>
      <c r="BE132" s="224"/>
      <c r="BF132" s="216"/>
      <c r="BG132" s="212"/>
      <c r="BH132" s="223"/>
      <c r="BI132" s="216"/>
      <c r="BJ132" s="217"/>
      <c r="BK132" s="202"/>
      <c r="BL132" s="218"/>
      <c r="BM132" s="217"/>
      <c r="BN132" s="219"/>
      <c r="BO132" s="220"/>
      <c r="BP132" s="203"/>
      <c r="BQ132" s="217"/>
      <c r="BR132" s="221"/>
      <c r="BS132" s="222"/>
      <c r="BT132" s="216"/>
      <c r="BU132" s="212"/>
      <c r="BV132" s="224"/>
      <c r="BW132" s="216"/>
      <c r="BX132" s="212"/>
      <c r="BY132" s="223"/>
      <c r="BZ132" s="216"/>
      <c r="CA132" s="217"/>
      <c r="CB132" s="202"/>
      <c r="CC132" s="218"/>
      <c r="CD132" s="217"/>
      <c r="CE132" s="219"/>
      <c r="CF132" s="220"/>
      <c r="CG132" s="203"/>
      <c r="CH132" s="217"/>
      <c r="CI132" s="221"/>
      <c r="CJ132" s="222"/>
      <c r="CK132" s="216"/>
      <c r="CL132" s="212"/>
      <c r="CM132" s="224"/>
      <c r="CN132" s="216"/>
      <c r="CO132" s="212"/>
      <c r="CP132" s="223"/>
      <c r="CQ132" s="216"/>
      <c r="CR132" s="217"/>
      <c r="CS132" s="202"/>
      <c r="CT132" s="218"/>
      <c r="CU132" s="217"/>
      <c r="CV132" s="219"/>
      <c r="CW132" s="220"/>
      <c r="CX132" s="203"/>
      <c r="CY132" s="217"/>
      <c r="CZ132" s="221"/>
      <c r="DA132" s="222"/>
      <c r="DB132" s="216"/>
      <c r="DC132" s="212"/>
      <c r="DD132" s="224"/>
      <c r="DE132" s="216"/>
      <c r="DF132" s="212"/>
      <c r="DG132" s="223"/>
      <c r="DH132" s="216"/>
      <c r="DI132" s="217"/>
      <c r="DJ132" s="202"/>
      <c r="DK132" s="218"/>
      <c r="DL132" s="217"/>
      <c r="DM132" s="219"/>
      <c r="DN132" s="220"/>
      <c r="DO132" s="203"/>
      <c r="DP132" s="217"/>
      <c r="DQ132" s="221"/>
      <c r="DR132" s="222"/>
      <c r="DS132" s="216"/>
      <c r="DT132" s="212"/>
      <c r="DU132" s="224"/>
      <c r="DV132" s="216"/>
      <c r="DW132" s="212"/>
      <c r="DX132" s="223"/>
      <c r="DY132" s="216"/>
    </row>
    <row r="133" spans="1:129" ht="15.75" hidden="1" thickBot="1">
      <c r="A133" s="242"/>
      <c r="B133" s="243"/>
      <c r="C133" s="199"/>
      <c r="D133" s="200"/>
      <c r="E133" s="201"/>
      <c r="F133" s="202"/>
      <c r="G133" s="202"/>
      <c r="H133" s="202"/>
      <c r="I133" s="202"/>
      <c r="J133" s="202"/>
      <c r="K133" s="202"/>
      <c r="L133" s="203"/>
      <c r="M133" s="217"/>
      <c r="N133" s="202"/>
      <c r="O133" s="218"/>
      <c r="P133" s="217"/>
      <c r="Q133" s="219"/>
      <c r="R133" s="220"/>
      <c r="S133" s="203"/>
      <c r="T133" s="217"/>
      <c r="U133" s="221"/>
      <c r="V133" s="222"/>
      <c r="W133" s="216"/>
      <c r="X133" s="212"/>
      <c r="Y133" s="223"/>
      <c r="Z133" s="216"/>
      <c r="AA133" s="217"/>
      <c r="AB133" s="202"/>
      <c r="AC133" s="218"/>
      <c r="AD133" s="217"/>
      <c r="AE133" s="219"/>
      <c r="AF133" s="220"/>
      <c r="AG133" s="203"/>
      <c r="AH133" s="217"/>
      <c r="AI133" s="221"/>
      <c r="AJ133" s="222"/>
      <c r="AK133" s="216"/>
      <c r="AL133" s="212"/>
      <c r="AM133" s="224"/>
      <c r="AN133" s="216"/>
      <c r="AO133" s="212"/>
      <c r="AP133" s="223"/>
      <c r="AQ133" s="216"/>
      <c r="AR133" s="204"/>
      <c r="AS133" s="202"/>
      <c r="AT133" s="205"/>
      <c r="AU133" s="217"/>
      <c r="AV133" s="219"/>
      <c r="AW133" s="220"/>
      <c r="AX133" s="207"/>
      <c r="AY133" s="203"/>
      <c r="AZ133" s="217"/>
      <c r="BA133" s="221"/>
      <c r="BB133" s="222"/>
      <c r="BC133" s="216"/>
      <c r="BD133" s="212"/>
      <c r="BE133" s="224"/>
      <c r="BF133" s="216"/>
      <c r="BG133" s="212"/>
      <c r="BH133" s="223"/>
      <c r="BI133" s="216"/>
      <c r="BJ133" s="217"/>
      <c r="BK133" s="202"/>
      <c r="BL133" s="218"/>
      <c r="BM133" s="217"/>
      <c r="BN133" s="219"/>
      <c r="BO133" s="220"/>
      <c r="BP133" s="203"/>
      <c r="BQ133" s="217"/>
      <c r="BR133" s="221"/>
      <c r="BS133" s="222"/>
      <c r="BT133" s="216"/>
      <c r="BU133" s="212"/>
      <c r="BV133" s="224"/>
      <c r="BW133" s="216"/>
      <c r="BX133" s="212"/>
      <c r="BY133" s="223"/>
      <c r="BZ133" s="216"/>
      <c r="CA133" s="217"/>
      <c r="CB133" s="202"/>
      <c r="CC133" s="218"/>
      <c r="CD133" s="217"/>
      <c r="CE133" s="219"/>
      <c r="CF133" s="220"/>
      <c r="CG133" s="203"/>
      <c r="CH133" s="217"/>
      <c r="CI133" s="221"/>
      <c r="CJ133" s="222"/>
      <c r="CK133" s="216"/>
      <c r="CL133" s="212"/>
      <c r="CM133" s="224"/>
      <c r="CN133" s="216"/>
      <c r="CO133" s="212"/>
      <c r="CP133" s="223"/>
      <c r="CQ133" s="216"/>
      <c r="CR133" s="217"/>
      <c r="CS133" s="202"/>
      <c r="CT133" s="218"/>
      <c r="CU133" s="217"/>
      <c r="CV133" s="219"/>
      <c r="CW133" s="220"/>
      <c r="CX133" s="203"/>
      <c r="CY133" s="217"/>
      <c r="CZ133" s="221"/>
      <c r="DA133" s="222"/>
      <c r="DB133" s="216"/>
      <c r="DC133" s="212"/>
      <c r="DD133" s="224"/>
      <c r="DE133" s="216"/>
      <c r="DF133" s="212"/>
      <c r="DG133" s="223"/>
      <c r="DH133" s="216"/>
      <c r="DI133" s="217"/>
      <c r="DJ133" s="202"/>
      <c r="DK133" s="218"/>
      <c r="DL133" s="217"/>
      <c r="DM133" s="219"/>
      <c r="DN133" s="220"/>
      <c r="DO133" s="203"/>
      <c r="DP133" s="217"/>
      <c r="DQ133" s="221"/>
      <c r="DR133" s="222"/>
      <c r="DS133" s="216"/>
      <c r="DT133" s="212"/>
      <c r="DU133" s="224"/>
      <c r="DV133" s="216"/>
      <c r="DW133" s="212"/>
      <c r="DX133" s="223"/>
      <c r="DY133" s="216"/>
    </row>
    <row r="134" spans="1:129" ht="15.75" hidden="1" thickBot="1">
      <c r="A134" s="242"/>
      <c r="B134" s="243"/>
      <c r="C134" s="199"/>
      <c r="D134" s="200"/>
      <c r="E134" s="201"/>
      <c r="F134" s="202"/>
      <c r="G134" s="202"/>
      <c r="H134" s="202"/>
      <c r="I134" s="202"/>
      <c r="J134" s="202"/>
      <c r="K134" s="202"/>
      <c r="L134" s="203"/>
      <c r="M134" s="217"/>
      <c r="N134" s="202"/>
      <c r="O134" s="218"/>
      <c r="P134" s="217"/>
      <c r="Q134" s="219"/>
      <c r="R134" s="220"/>
      <c r="S134" s="203"/>
      <c r="T134" s="217"/>
      <c r="U134" s="221"/>
      <c r="V134" s="222"/>
      <c r="W134" s="216"/>
      <c r="X134" s="212"/>
      <c r="Y134" s="223"/>
      <c r="Z134" s="216"/>
      <c r="AA134" s="217"/>
      <c r="AB134" s="202"/>
      <c r="AC134" s="218"/>
      <c r="AD134" s="217"/>
      <c r="AE134" s="219"/>
      <c r="AF134" s="220"/>
      <c r="AG134" s="203"/>
      <c r="AH134" s="217"/>
      <c r="AI134" s="221"/>
      <c r="AJ134" s="222"/>
      <c r="AK134" s="216"/>
      <c r="AL134" s="212"/>
      <c r="AM134" s="224"/>
      <c r="AN134" s="216"/>
      <c r="AO134" s="212"/>
      <c r="AP134" s="223"/>
      <c r="AQ134" s="216"/>
      <c r="AR134" s="204"/>
      <c r="AS134" s="202"/>
      <c r="AT134" s="205"/>
      <c r="AU134" s="217"/>
      <c r="AV134" s="219"/>
      <c r="AW134" s="220"/>
      <c r="AX134" s="207"/>
      <c r="AY134" s="203"/>
      <c r="AZ134" s="217"/>
      <c r="BA134" s="221"/>
      <c r="BB134" s="222"/>
      <c r="BC134" s="216"/>
      <c r="BD134" s="212"/>
      <c r="BE134" s="224"/>
      <c r="BF134" s="216"/>
      <c r="BG134" s="212"/>
      <c r="BH134" s="223"/>
      <c r="BI134" s="216"/>
      <c r="BJ134" s="217"/>
      <c r="BK134" s="202"/>
      <c r="BL134" s="218"/>
      <c r="BM134" s="217"/>
      <c r="BN134" s="219"/>
      <c r="BO134" s="220"/>
      <c r="BP134" s="203"/>
      <c r="BQ134" s="217"/>
      <c r="BR134" s="221"/>
      <c r="BS134" s="222"/>
      <c r="BT134" s="216"/>
      <c r="BU134" s="212"/>
      <c r="BV134" s="224"/>
      <c r="BW134" s="216"/>
      <c r="BX134" s="212"/>
      <c r="BY134" s="223"/>
      <c r="BZ134" s="216"/>
      <c r="CA134" s="217"/>
      <c r="CB134" s="202"/>
      <c r="CC134" s="218"/>
      <c r="CD134" s="217"/>
      <c r="CE134" s="219"/>
      <c r="CF134" s="220"/>
      <c r="CG134" s="203"/>
      <c r="CH134" s="217"/>
      <c r="CI134" s="221"/>
      <c r="CJ134" s="222"/>
      <c r="CK134" s="216"/>
      <c r="CL134" s="212"/>
      <c r="CM134" s="224"/>
      <c r="CN134" s="216"/>
      <c r="CO134" s="212"/>
      <c r="CP134" s="223"/>
      <c r="CQ134" s="216"/>
      <c r="CR134" s="217"/>
      <c r="CS134" s="202"/>
      <c r="CT134" s="218"/>
      <c r="CU134" s="217"/>
      <c r="CV134" s="219"/>
      <c r="CW134" s="220"/>
      <c r="CX134" s="203"/>
      <c r="CY134" s="217"/>
      <c r="CZ134" s="221"/>
      <c r="DA134" s="222"/>
      <c r="DB134" s="216"/>
      <c r="DC134" s="212"/>
      <c r="DD134" s="224"/>
      <c r="DE134" s="216"/>
      <c r="DF134" s="212"/>
      <c r="DG134" s="223"/>
      <c r="DH134" s="216"/>
      <c r="DI134" s="217"/>
      <c r="DJ134" s="202"/>
      <c r="DK134" s="218"/>
      <c r="DL134" s="217"/>
      <c r="DM134" s="219"/>
      <c r="DN134" s="220"/>
      <c r="DO134" s="203"/>
      <c r="DP134" s="217"/>
      <c r="DQ134" s="221"/>
      <c r="DR134" s="222"/>
      <c r="DS134" s="216"/>
      <c r="DT134" s="212"/>
      <c r="DU134" s="224"/>
      <c r="DV134" s="216"/>
      <c r="DW134" s="212"/>
      <c r="DX134" s="223"/>
      <c r="DY134" s="216"/>
    </row>
    <row r="135" spans="1:129" ht="15.75" hidden="1" thickBot="1">
      <c r="A135" s="242"/>
      <c r="B135" s="243"/>
      <c r="C135" s="199"/>
      <c r="D135" s="200"/>
      <c r="E135" s="201"/>
      <c r="F135" s="202"/>
      <c r="G135" s="202"/>
      <c r="H135" s="202"/>
      <c r="I135" s="202"/>
      <c r="J135" s="202"/>
      <c r="K135" s="202"/>
      <c r="L135" s="203"/>
      <c r="M135" s="217"/>
      <c r="N135" s="202"/>
      <c r="O135" s="218"/>
      <c r="P135" s="217"/>
      <c r="Q135" s="219"/>
      <c r="R135" s="220"/>
      <c r="S135" s="203"/>
      <c r="T135" s="217"/>
      <c r="U135" s="221"/>
      <c r="V135" s="222"/>
      <c r="W135" s="216"/>
      <c r="X135" s="212"/>
      <c r="Y135" s="223"/>
      <c r="Z135" s="216"/>
      <c r="AA135" s="217"/>
      <c r="AB135" s="202"/>
      <c r="AC135" s="218"/>
      <c r="AD135" s="217"/>
      <c r="AE135" s="219"/>
      <c r="AF135" s="220"/>
      <c r="AG135" s="203"/>
      <c r="AH135" s="217"/>
      <c r="AI135" s="221"/>
      <c r="AJ135" s="222"/>
      <c r="AK135" s="216"/>
      <c r="AL135" s="212"/>
      <c r="AM135" s="224"/>
      <c r="AN135" s="216"/>
      <c r="AO135" s="212"/>
      <c r="AP135" s="223"/>
      <c r="AQ135" s="216"/>
      <c r="AR135" s="204"/>
      <c r="AS135" s="202"/>
      <c r="AT135" s="205"/>
      <c r="AU135" s="217"/>
      <c r="AV135" s="219"/>
      <c r="AW135" s="220"/>
      <c r="AX135" s="207"/>
      <c r="AY135" s="203"/>
      <c r="AZ135" s="217"/>
      <c r="BA135" s="221"/>
      <c r="BB135" s="222"/>
      <c r="BC135" s="216"/>
      <c r="BD135" s="212"/>
      <c r="BE135" s="224"/>
      <c r="BF135" s="216"/>
      <c r="BG135" s="212"/>
      <c r="BH135" s="223"/>
      <c r="BI135" s="216"/>
      <c r="BJ135" s="217"/>
      <c r="BK135" s="202"/>
      <c r="BL135" s="218"/>
      <c r="BM135" s="217"/>
      <c r="BN135" s="219"/>
      <c r="BO135" s="220"/>
      <c r="BP135" s="203"/>
      <c r="BQ135" s="217"/>
      <c r="BR135" s="221"/>
      <c r="BS135" s="222"/>
      <c r="BT135" s="216"/>
      <c r="BU135" s="212"/>
      <c r="BV135" s="224"/>
      <c r="BW135" s="216"/>
      <c r="BX135" s="212"/>
      <c r="BY135" s="223"/>
      <c r="BZ135" s="216"/>
      <c r="CA135" s="217"/>
      <c r="CB135" s="202"/>
      <c r="CC135" s="218"/>
      <c r="CD135" s="217"/>
      <c r="CE135" s="219"/>
      <c r="CF135" s="220"/>
      <c r="CG135" s="203"/>
      <c r="CH135" s="217"/>
      <c r="CI135" s="221"/>
      <c r="CJ135" s="222"/>
      <c r="CK135" s="216"/>
      <c r="CL135" s="212"/>
      <c r="CM135" s="224"/>
      <c r="CN135" s="216"/>
      <c r="CO135" s="212"/>
      <c r="CP135" s="223"/>
      <c r="CQ135" s="216"/>
      <c r="CR135" s="217"/>
      <c r="CS135" s="202"/>
      <c r="CT135" s="218"/>
      <c r="CU135" s="217"/>
      <c r="CV135" s="219"/>
      <c r="CW135" s="220"/>
      <c r="CX135" s="203"/>
      <c r="CY135" s="217"/>
      <c r="CZ135" s="221"/>
      <c r="DA135" s="222"/>
      <c r="DB135" s="216"/>
      <c r="DC135" s="212"/>
      <c r="DD135" s="224"/>
      <c r="DE135" s="216"/>
      <c r="DF135" s="212"/>
      <c r="DG135" s="223"/>
      <c r="DH135" s="216"/>
      <c r="DI135" s="217"/>
      <c r="DJ135" s="202"/>
      <c r="DK135" s="218"/>
      <c r="DL135" s="217"/>
      <c r="DM135" s="219"/>
      <c r="DN135" s="220"/>
      <c r="DO135" s="203"/>
      <c r="DP135" s="217"/>
      <c r="DQ135" s="221"/>
      <c r="DR135" s="222"/>
      <c r="DS135" s="216"/>
      <c r="DT135" s="212"/>
      <c r="DU135" s="224"/>
      <c r="DV135" s="216"/>
      <c r="DW135" s="212"/>
      <c r="DX135" s="223"/>
      <c r="DY135" s="216"/>
    </row>
    <row r="136" spans="1:129" ht="15.75" hidden="1" thickBot="1">
      <c r="A136" s="242"/>
      <c r="B136" s="243"/>
      <c r="C136" s="199"/>
      <c r="D136" s="200"/>
      <c r="E136" s="201"/>
      <c r="F136" s="202"/>
      <c r="G136" s="202"/>
      <c r="H136" s="202"/>
      <c r="I136" s="202"/>
      <c r="J136" s="202"/>
      <c r="K136" s="202"/>
      <c r="L136" s="203"/>
      <c r="M136" s="217"/>
      <c r="N136" s="202"/>
      <c r="O136" s="218"/>
      <c r="P136" s="217"/>
      <c r="Q136" s="219"/>
      <c r="R136" s="220"/>
      <c r="S136" s="203"/>
      <c r="T136" s="217"/>
      <c r="U136" s="221"/>
      <c r="V136" s="222"/>
      <c r="W136" s="216"/>
      <c r="X136" s="212"/>
      <c r="Y136" s="223"/>
      <c r="Z136" s="216"/>
      <c r="AA136" s="217"/>
      <c r="AB136" s="202"/>
      <c r="AC136" s="218"/>
      <c r="AD136" s="217"/>
      <c r="AE136" s="219"/>
      <c r="AF136" s="220"/>
      <c r="AG136" s="203"/>
      <c r="AH136" s="217"/>
      <c r="AI136" s="221"/>
      <c r="AJ136" s="222"/>
      <c r="AK136" s="216"/>
      <c r="AL136" s="212"/>
      <c r="AM136" s="224"/>
      <c r="AN136" s="216"/>
      <c r="AO136" s="212"/>
      <c r="AP136" s="223"/>
      <c r="AQ136" s="216"/>
      <c r="AR136" s="204"/>
      <c r="AS136" s="202"/>
      <c r="AT136" s="205"/>
      <c r="AU136" s="217"/>
      <c r="AV136" s="219"/>
      <c r="AW136" s="220"/>
      <c r="AX136" s="207"/>
      <c r="AY136" s="203"/>
      <c r="AZ136" s="217"/>
      <c r="BA136" s="221"/>
      <c r="BB136" s="222"/>
      <c r="BC136" s="216"/>
      <c r="BD136" s="212"/>
      <c r="BE136" s="224"/>
      <c r="BF136" s="216"/>
      <c r="BG136" s="212"/>
      <c r="BH136" s="223"/>
      <c r="BI136" s="216"/>
      <c r="BJ136" s="217"/>
      <c r="BK136" s="202"/>
      <c r="BL136" s="218"/>
      <c r="BM136" s="217"/>
      <c r="BN136" s="219"/>
      <c r="BO136" s="220"/>
      <c r="BP136" s="203"/>
      <c r="BQ136" s="217"/>
      <c r="BR136" s="221"/>
      <c r="BS136" s="222"/>
      <c r="BT136" s="216"/>
      <c r="BU136" s="212"/>
      <c r="BV136" s="224"/>
      <c r="BW136" s="216"/>
      <c r="BX136" s="212"/>
      <c r="BY136" s="223"/>
      <c r="BZ136" s="216"/>
      <c r="CA136" s="217"/>
      <c r="CB136" s="202"/>
      <c r="CC136" s="218"/>
      <c r="CD136" s="217"/>
      <c r="CE136" s="219"/>
      <c r="CF136" s="220"/>
      <c r="CG136" s="203"/>
      <c r="CH136" s="217"/>
      <c r="CI136" s="221"/>
      <c r="CJ136" s="222"/>
      <c r="CK136" s="216"/>
      <c r="CL136" s="212"/>
      <c r="CM136" s="224"/>
      <c r="CN136" s="216"/>
      <c r="CO136" s="212"/>
      <c r="CP136" s="223"/>
      <c r="CQ136" s="216"/>
      <c r="CR136" s="217"/>
      <c r="CS136" s="202"/>
      <c r="CT136" s="218"/>
      <c r="CU136" s="217"/>
      <c r="CV136" s="219"/>
      <c r="CW136" s="220"/>
      <c r="CX136" s="203"/>
      <c r="CY136" s="217"/>
      <c r="CZ136" s="221"/>
      <c r="DA136" s="222"/>
      <c r="DB136" s="216"/>
      <c r="DC136" s="212"/>
      <c r="DD136" s="224"/>
      <c r="DE136" s="216"/>
      <c r="DF136" s="212"/>
      <c r="DG136" s="223"/>
      <c r="DH136" s="216"/>
      <c r="DI136" s="217"/>
      <c r="DJ136" s="202"/>
      <c r="DK136" s="218"/>
      <c r="DL136" s="217"/>
      <c r="DM136" s="219"/>
      <c r="DN136" s="220"/>
      <c r="DO136" s="203"/>
      <c r="DP136" s="217"/>
      <c r="DQ136" s="221"/>
      <c r="DR136" s="222"/>
      <c r="DS136" s="216"/>
      <c r="DT136" s="212"/>
      <c r="DU136" s="224"/>
      <c r="DV136" s="216"/>
      <c r="DW136" s="212"/>
      <c r="DX136" s="223"/>
      <c r="DY136" s="216"/>
    </row>
    <row r="137" spans="1:129" ht="15.75" hidden="1" thickBot="1">
      <c r="A137" s="242"/>
      <c r="B137" s="243"/>
      <c r="C137" s="199"/>
      <c r="D137" s="200"/>
      <c r="E137" s="201"/>
      <c r="F137" s="202"/>
      <c r="G137" s="202"/>
      <c r="H137" s="202"/>
      <c r="I137" s="202"/>
      <c r="J137" s="202"/>
      <c r="K137" s="202"/>
      <c r="L137" s="203"/>
      <c r="M137" s="217"/>
      <c r="N137" s="202"/>
      <c r="O137" s="218"/>
      <c r="P137" s="217"/>
      <c r="Q137" s="219"/>
      <c r="R137" s="220"/>
      <c r="S137" s="203"/>
      <c r="T137" s="217"/>
      <c r="U137" s="221"/>
      <c r="V137" s="222"/>
      <c r="W137" s="216"/>
      <c r="X137" s="212"/>
      <c r="Y137" s="223"/>
      <c r="Z137" s="216"/>
      <c r="AA137" s="217"/>
      <c r="AB137" s="202"/>
      <c r="AC137" s="218"/>
      <c r="AD137" s="217"/>
      <c r="AE137" s="219"/>
      <c r="AF137" s="220"/>
      <c r="AG137" s="203"/>
      <c r="AH137" s="217"/>
      <c r="AI137" s="221"/>
      <c r="AJ137" s="222"/>
      <c r="AK137" s="216"/>
      <c r="AL137" s="212"/>
      <c r="AM137" s="224"/>
      <c r="AN137" s="216"/>
      <c r="AO137" s="212"/>
      <c r="AP137" s="223"/>
      <c r="AQ137" s="216"/>
      <c r="AR137" s="204"/>
      <c r="AS137" s="202"/>
      <c r="AT137" s="205"/>
      <c r="AU137" s="217"/>
      <c r="AV137" s="219"/>
      <c r="AW137" s="220"/>
      <c r="AX137" s="207"/>
      <c r="AY137" s="203"/>
      <c r="AZ137" s="217"/>
      <c r="BA137" s="221"/>
      <c r="BB137" s="222"/>
      <c r="BC137" s="216"/>
      <c r="BD137" s="212"/>
      <c r="BE137" s="224"/>
      <c r="BF137" s="216"/>
      <c r="BG137" s="212"/>
      <c r="BH137" s="223"/>
      <c r="BI137" s="216"/>
      <c r="BJ137" s="217"/>
      <c r="BK137" s="202"/>
      <c r="BL137" s="218"/>
      <c r="BM137" s="217"/>
      <c r="BN137" s="219"/>
      <c r="BO137" s="220"/>
      <c r="BP137" s="203"/>
      <c r="BQ137" s="217"/>
      <c r="BR137" s="221"/>
      <c r="BS137" s="222"/>
      <c r="BT137" s="216"/>
      <c r="BU137" s="212"/>
      <c r="BV137" s="224"/>
      <c r="BW137" s="216"/>
      <c r="BX137" s="212"/>
      <c r="BY137" s="223"/>
      <c r="BZ137" s="216"/>
      <c r="CA137" s="217"/>
      <c r="CB137" s="202"/>
      <c r="CC137" s="218"/>
      <c r="CD137" s="217"/>
      <c r="CE137" s="219"/>
      <c r="CF137" s="220"/>
      <c r="CG137" s="203"/>
      <c r="CH137" s="217"/>
      <c r="CI137" s="221"/>
      <c r="CJ137" s="222"/>
      <c r="CK137" s="216"/>
      <c r="CL137" s="212"/>
      <c r="CM137" s="224"/>
      <c r="CN137" s="216"/>
      <c r="CO137" s="212"/>
      <c r="CP137" s="223"/>
      <c r="CQ137" s="216"/>
      <c r="CR137" s="217"/>
      <c r="CS137" s="202"/>
      <c r="CT137" s="218"/>
      <c r="CU137" s="217"/>
      <c r="CV137" s="219"/>
      <c r="CW137" s="220"/>
      <c r="CX137" s="203"/>
      <c r="CY137" s="217"/>
      <c r="CZ137" s="221"/>
      <c r="DA137" s="222"/>
      <c r="DB137" s="216"/>
      <c r="DC137" s="212"/>
      <c r="DD137" s="224"/>
      <c r="DE137" s="216"/>
      <c r="DF137" s="212"/>
      <c r="DG137" s="223"/>
      <c r="DH137" s="216"/>
      <c r="DI137" s="217"/>
      <c r="DJ137" s="202"/>
      <c r="DK137" s="218"/>
      <c r="DL137" s="217"/>
      <c r="DM137" s="219"/>
      <c r="DN137" s="220"/>
      <c r="DO137" s="203"/>
      <c r="DP137" s="217"/>
      <c r="DQ137" s="221"/>
      <c r="DR137" s="222"/>
      <c r="DS137" s="216"/>
      <c r="DT137" s="212"/>
      <c r="DU137" s="224"/>
      <c r="DV137" s="216"/>
      <c r="DW137" s="212"/>
      <c r="DX137" s="223"/>
      <c r="DY137" s="216"/>
    </row>
    <row r="138" spans="1:129" ht="15.75" hidden="1" thickBot="1">
      <c r="A138" s="242"/>
      <c r="B138" s="243"/>
      <c r="C138" s="199"/>
      <c r="D138" s="200"/>
      <c r="E138" s="201"/>
      <c r="F138" s="202"/>
      <c r="G138" s="202"/>
      <c r="H138" s="202"/>
      <c r="I138" s="202"/>
      <c r="J138" s="202"/>
      <c r="K138" s="202"/>
      <c r="L138" s="203"/>
      <c r="M138" s="217"/>
      <c r="N138" s="202"/>
      <c r="O138" s="218"/>
      <c r="P138" s="217"/>
      <c r="Q138" s="219"/>
      <c r="R138" s="220"/>
      <c r="S138" s="203"/>
      <c r="T138" s="217"/>
      <c r="U138" s="221"/>
      <c r="V138" s="222"/>
      <c r="W138" s="216"/>
      <c r="X138" s="212"/>
      <c r="Y138" s="223"/>
      <c r="Z138" s="216"/>
      <c r="AA138" s="217"/>
      <c r="AB138" s="202"/>
      <c r="AC138" s="218"/>
      <c r="AD138" s="217"/>
      <c r="AE138" s="219"/>
      <c r="AF138" s="220"/>
      <c r="AG138" s="203"/>
      <c r="AH138" s="217"/>
      <c r="AI138" s="221"/>
      <c r="AJ138" s="222"/>
      <c r="AK138" s="216"/>
      <c r="AL138" s="212"/>
      <c r="AM138" s="224"/>
      <c r="AN138" s="216"/>
      <c r="AO138" s="212"/>
      <c r="AP138" s="223"/>
      <c r="AQ138" s="216"/>
      <c r="AR138" s="204"/>
      <c r="AS138" s="202"/>
      <c r="AT138" s="205"/>
      <c r="AU138" s="217"/>
      <c r="AV138" s="219"/>
      <c r="AW138" s="220"/>
      <c r="AX138" s="207"/>
      <c r="AY138" s="203"/>
      <c r="AZ138" s="217"/>
      <c r="BA138" s="221"/>
      <c r="BB138" s="222"/>
      <c r="BC138" s="216"/>
      <c r="BD138" s="212"/>
      <c r="BE138" s="224"/>
      <c r="BF138" s="216"/>
      <c r="BG138" s="212"/>
      <c r="BH138" s="223"/>
      <c r="BI138" s="216"/>
      <c r="BJ138" s="217"/>
      <c r="BK138" s="202"/>
      <c r="BL138" s="218"/>
      <c r="BM138" s="217"/>
      <c r="BN138" s="219"/>
      <c r="BO138" s="220"/>
      <c r="BP138" s="203"/>
      <c r="BQ138" s="217"/>
      <c r="BR138" s="221"/>
      <c r="BS138" s="222"/>
      <c r="BT138" s="216"/>
      <c r="BU138" s="212"/>
      <c r="BV138" s="224"/>
      <c r="BW138" s="216"/>
      <c r="BX138" s="212"/>
      <c r="BY138" s="223"/>
      <c r="BZ138" s="216"/>
      <c r="CA138" s="217"/>
      <c r="CB138" s="202"/>
      <c r="CC138" s="218"/>
      <c r="CD138" s="217"/>
      <c r="CE138" s="219"/>
      <c r="CF138" s="220"/>
      <c r="CG138" s="203"/>
      <c r="CH138" s="217"/>
      <c r="CI138" s="221"/>
      <c r="CJ138" s="222"/>
      <c r="CK138" s="216"/>
      <c r="CL138" s="212"/>
      <c r="CM138" s="224"/>
      <c r="CN138" s="216"/>
      <c r="CO138" s="212"/>
      <c r="CP138" s="223"/>
      <c r="CQ138" s="216"/>
      <c r="CR138" s="217"/>
      <c r="CS138" s="202"/>
      <c r="CT138" s="218"/>
      <c r="CU138" s="217"/>
      <c r="CV138" s="219"/>
      <c r="CW138" s="220"/>
      <c r="CX138" s="203"/>
      <c r="CY138" s="217"/>
      <c r="CZ138" s="221"/>
      <c r="DA138" s="222"/>
      <c r="DB138" s="216"/>
      <c r="DC138" s="212"/>
      <c r="DD138" s="224"/>
      <c r="DE138" s="216"/>
      <c r="DF138" s="212"/>
      <c r="DG138" s="223"/>
      <c r="DH138" s="216"/>
      <c r="DI138" s="217"/>
      <c r="DJ138" s="202"/>
      <c r="DK138" s="218"/>
      <c r="DL138" s="217"/>
      <c r="DM138" s="219"/>
      <c r="DN138" s="220"/>
      <c r="DO138" s="203"/>
      <c r="DP138" s="217"/>
      <c r="DQ138" s="221"/>
      <c r="DR138" s="222"/>
      <c r="DS138" s="216"/>
      <c r="DT138" s="212"/>
      <c r="DU138" s="224"/>
      <c r="DV138" s="216"/>
      <c r="DW138" s="212"/>
      <c r="DX138" s="223"/>
      <c r="DY138" s="216"/>
    </row>
    <row r="139" spans="1:129" ht="15.75" hidden="1" thickBot="1">
      <c r="A139" s="242"/>
      <c r="B139" s="243"/>
      <c r="C139" s="199"/>
      <c r="D139" s="200"/>
      <c r="E139" s="201"/>
      <c r="F139" s="202"/>
      <c r="G139" s="202"/>
      <c r="H139" s="202"/>
      <c r="I139" s="202"/>
      <c r="J139" s="202"/>
      <c r="K139" s="202"/>
      <c r="L139" s="203"/>
      <c r="M139" s="217"/>
      <c r="N139" s="202"/>
      <c r="O139" s="218"/>
      <c r="P139" s="217"/>
      <c r="Q139" s="219"/>
      <c r="R139" s="220"/>
      <c r="S139" s="203"/>
      <c r="T139" s="217"/>
      <c r="U139" s="221"/>
      <c r="V139" s="222"/>
      <c r="W139" s="216"/>
      <c r="X139" s="212"/>
      <c r="Y139" s="223"/>
      <c r="Z139" s="216"/>
      <c r="AA139" s="217"/>
      <c r="AB139" s="202"/>
      <c r="AC139" s="218"/>
      <c r="AD139" s="217"/>
      <c r="AE139" s="219"/>
      <c r="AF139" s="220"/>
      <c r="AG139" s="203"/>
      <c r="AH139" s="217"/>
      <c r="AI139" s="221"/>
      <c r="AJ139" s="222"/>
      <c r="AK139" s="216"/>
      <c r="AL139" s="212"/>
      <c r="AM139" s="224"/>
      <c r="AN139" s="216"/>
      <c r="AO139" s="212"/>
      <c r="AP139" s="223"/>
      <c r="AQ139" s="216"/>
      <c r="AR139" s="204"/>
      <c r="AS139" s="202"/>
      <c r="AT139" s="205"/>
      <c r="AU139" s="217"/>
      <c r="AV139" s="219"/>
      <c r="AW139" s="220"/>
      <c r="AX139" s="207"/>
      <c r="AY139" s="203"/>
      <c r="AZ139" s="217"/>
      <c r="BA139" s="221"/>
      <c r="BB139" s="222"/>
      <c r="BC139" s="216"/>
      <c r="BD139" s="212"/>
      <c r="BE139" s="224"/>
      <c r="BF139" s="216"/>
      <c r="BG139" s="212"/>
      <c r="BH139" s="223"/>
      <c r="BI139" s="216"/>
      <c r="BJ139" s="217"/>
      <c r="BK139" s="202"/>
      <c r="BL139" s="218"/>
      <c r="BM139" s="217"/>
      <c r="BN139" s="219"/>
      <c r="BO139" s="220"/>
      <c r="BP139" s="203"/>
      <c r="BQ139" s="217"/>
      <c r="BR139" s="221"/>
      <c r="BS139" s="222"/>
      <c r="BT139" s="216"/>
      <c r="BU139" s="212"/>
      <c r="BV139" s="224"/>
      <c r="BW139" s="216"/>
      <c r="BX139" s="212"/>
      <c r="BY139" s="223"/>
      <c r="BZ139" s="216"/>
      <c r="CA139" s="217"/>
      <c r="CB139" s="202"/>
      <c r="CC139" s="218"/>
      <c r="CD139" s="217"/>
      <c r="CE139" s="219"/>
      <c r="CF139" s="220"/>
      <c r="CG139" s="203"/>
      <c r="CH139" s="217"/>
      <c r="CI139" s="221"/>
      <c r="CJ139" s="222"/>
      <c r="CK139" s="216"/>
      <c r="CL139" s="212"/>
      <c r="CM139" s="224"/>
      <c r="CN139" s="216"/>
      <c r="CO139" s="212"/>
      <c r="CP139" s="223"/>
      <c r="CQ139" s="216"/>
      <c r="CR139" s="217"/>
      <c r="CS139" s="202"/>
      <c r="CT139" s="218"/>
      <c r="CU139" s="217"/>
      <c r="CV139" s="219"/>
      <c r="CW139" s="220"/>
      <c r="CX139" s="203"/>
      <c r="CY139" s="217"/>
      <c r="CZ139" s="221"/>
      <c r="DA139" s="222"/>
      <c r="DB139" s="216"/>
      <c r="DC139" s="212"/>
      <c r="DD139" s="224"/>
      <c r="DE139" s="216"/>
      <c r="DF139" s="212"/>
      <c r="DG139" s="223"/>
      <c r="DH139" s="216"/>
      <c r="DI139" s="217"/>
      <c r="DJ139" s="202"/>
      <c r="DK139" s="218"/>
      <c r="DL139" s="217"/>
      <c r="DM139" s="219"/>
      <c r="DN139" s="220"/>
      <c r="DO139" s="203"/>
      <c r="DP139" s="217"/>
      <c r="DQ139" s="221"/>
      <c r="DR139" s="222"/>
      <c r="DS139" s="216"/>
      <c r="DT139" s="212"/>
      <c r="DU139" s="224"/>
      <c r="DV139" s="216"/>
      <c r="DW139" s="212"/>
      <c r="DX139" s="223"/>
      <c r="DY139" s="216"/>
    </row>
    <row r="140" spans="1:129" ht="15.75" hidden="1" thickBot="1">
      <c r="A140" s="242"/>
      <c r="B140" s="243"/>
      <c r="C140" s="199"/>
      <c r="D140" s="200"/>
      <c r="E140" s="201"/>
      <c r="F140" s="202"/>
      <c r="G140" s="202"/>
      <c r="H140" s="202"/>
      <c r="I140" s="202"/>
      <c r="J140" s="202"/>
      <c r="K140" s="202"/>
      <c r="L140" s="203"/>
      <c r="M140" s="217"/>
      <c r="N140" s="202"/>
      <c r="O140" s="218"/>
      <c r="P140" s="217"/>
      <c r="Q140" s="219"/>
      <c r="R140" s="220"/>
      <c r="S140" s="203"/>
      <c r="T140" s="217"/>
      <c r="U140" s="221"/>
      <c r="V140" s="222"/>
      <c r="W140" s="216"/>
      <c r="X140" s="212"/>
      <c r="Y140" s="223"/>
      <c r="Z140" s="216"/>
      <c r="AA140" s="217"/>
      <c r="AB140" s="202"/>
      <c r="AC140" s="218"/>
      <c r="AD140" s="217"/>
      <c r="AE140" s="219"/>
      <c r="AF140" s="220"/>
      <c r="AG140" s="203"/>
      <c r="AH140" s="217"/>
      <c r="AI140" s="221"/>
      <c r="AJ140" s="222"/>
      <c r="AK140" s="216"/>
      <c r="AL140" s="212"/>
      <c r="AM140" s="224"/>
      <c r="AN140" s="216"/>
      <c r="AO140" s="212"/>
      <c r="AP140" s="223"/>
      <c r="AQ140" s="216"/>
      <c r="AR140" s="204"/>
      <c r="AS140" s="202"/>
      <c r="AT140" s="205"/>
      <c r="AU140" s="217"/>
      <c r="AV140" s="219"/>
      <c r="AW140" s="220"/>
      <c r="AX140" s="207"/>
      <c r="AY140" s="203"/>
      <c r="AZ140" s="217"/>
      <c r="BA140" s="221"/>
      <c r="BB140" s="222"/>
      <c r="BC140" s="216"/>
      <c r="BD140" s="212"/>
      <c r="BE140" s="224"/>
      <c r="BF140" s="216"/>
      <c r="BG140" s="212"/>
      <c r="BH140" s="223"/>
      <c r="BI140" s="216"/>
      <c r="BJ140" s="217"/>
      <c r="BK140" s="202"/>
      <c r="BL140" s="218"/>
      <c r="BM140" s="217"/>
      <c r="BN140" s="219"/>
      <c r="BO140" s="220"/>
      <c r="BP140" s="203"/>
      <c r="BQ140" s="217"/>
      <c r="BR140" s="221"/>
      <c r="BS140" s="222"/>
      <c r="BT140" s="216"/>
      <c r="BU140" s="212"/>
      <c r="BV140" s="224"/>
      <c r="BW140" s="216"/>
      <c r="BX140" s="212"/>
      <c r="BY140" s="223"/>
      <c r="BZ140" s="216"/>
      <c r="CA140" s="217"/>
      <c r="CB140" s="202"/>
      <c r="CC140" s="218"/>
      <c r="CD140" s="217"/>
      <c r="CE140" s="219"/>
      <c r="CF140" s="220"/>
      <c r="CG140" s="203"/>
      <c r="CH140" s="217"/>
      <c r="CI140" s="221"/>
      <c r="CJ140" s="222"/>
      <c r="CK140" s="216"/>
      <c r="CL140" s="212"/>
      <c r="CM140" s="224"/>
      <c r="CN140" s="216"/>
      <c r="CO140" s="212"/>
      <c r="CP140" s="223"/>
      <c r="CQ140" s="216"/>
      <c r="CR140" s="217"/>
      <c r="CS140" s="202"/>
      <c r="CT140" s="218"/>
      <c r="CU140" s="217"/>
      <c r="CV140" s="219"/>
      <c r="CW140" s="220"/>
      <c r="CX140" s="203"/>
      <c r="CY140" s="217"/>
      <c r="CZ140" s="221"/>
      <c r="DA140" s="222"/>
      <c r="DB140" s="216"/>
      <c r="DC140" s="212"/>
      <c r="DD140" s="224"/>
      <c r="DE140" s="216"/>
      <c r="DF140" s="212"/>
      <c r="DG140" s="223"/>
      <c r="DH140" s="216"/>
      <c r="DI140" s="217"/>
      <c r="DJ140" s="202"/>
      <c r="DK140" s="218"/>
      <c r="DL140" s="217"/>
      <c r="DM140" s="219"/>
      <c r="DN140" s="220"/>
      <c r="DO140" s="203"/>
      <c r="DP140" s="217"/>
      <c r="DQ140" s="221"/>
      <c r="DR140" s="222"/>
      <c r="DS140" s="216"/>
      <c r="DT140" s="212"/>
      <c r="DU140" s="224"/>
      <c r="DV140" s="216"/>
      <c r="DW140" s="212"/>
      <c r="DX140" s="223"/>
      <c r="DY140" s="216"/>
    </row>
    <row r="141" spans="1:129" ht="15.75" hidden="1" thickBot="1">
      <c r="A141" s="242"/>
      <c r="B141" s="243"/>
      <c r="C141" s="199"/>
      <c r="D141" s="200"/>
      <c r="E141" s="201"/>
      <c r="F141" s="202"/>
      <c r="G141" s="202"/>
      <c r="H141" s="202"/>
      <c r="I141" s="202"/>
      <c r="J141" s="202"/>
      <c r="K141" s="202"/>
      <c r="L141" s="203"/>
      <c r="M141" s="217"/>
      <c r="N141" s="202"/>
      <c r="O141" s="218"/>
      <c r="P141" s="217"/>
      <c r="Q141" s="219"/>
      <c r="R141" s="220"/>
      <c r="S141" s="203"/>
      <c r="T141" s="217"/>
      <c r="U141" s="221"/>
      <c r="V141" s="222"/>
      <c r="W141" s="216"/>
      <c r="X141" s="212"/>
      <c r="Y141" s="223"/>
      <c r="Z141" s="216"/>
      <c r="AA141" s="217"/>
      <c r="AB141" s="202"/>
      <c r="AC141" s="218"/>
      <c r="AD141" s="217"/>
      <c r="AE141" s="219"/>
      <c r="AF141" s="220"/>
      <c r="AG141" s="203"/>
      <c r="AH141" s="217"/>
      <c r="AI141" s="221"/>
      <c r="AJ141" s="222"/>
      <c r="AK141" s="216"/>
      <c r="AL141" s="212"/>
      <c r="AM141" s="224"/>
      <c r="AN141" s="216"/>
      <c r="AO141" s="212"/>
      <c r="AP141" s="223"/>
      <c r="AQ141" s="216"/>
      <c r="AR141" s="204"/>
      <c r="AS141" s="202"/>
      <c r="AT141" s="205"/>
      <c r="AU141" s="217"/>
      <c r="AV141" s="219"/>
      <c r="AW141" s="220"/>
      <c r="AX141" s="207"/>
      <c r="AY141" s="203"/>
      <c r="AZ141" s="217"/>
      <c r="BA141" s="221"/>
      <c r="BB141" s="222"/>
      <c r="BC141" s="216"/>
      <c r="BD141" s="212"/>
      <c r="BE141" s="224"/>
      <c r="BF141" s="216"/>
      <c r="BG141" s="212"/>
      <c r="BH141" s="223"/>
      <c r="BI141" s="216"/>
      <c r="BJ141" s="217"/>
      <c r="BK141" s="202"/>
      <c r="BL141" s="218"/>
      <c r="BM141" s="217"/>
      <c r="BN141" s="219"/>
      <c r="BO141" s="220"/>
      <c r="BP141" s="203"/>
      <c r="BQ141" s="212"/>
      <c r="BR141" s="221"/>
      <c r="BS141" s="222"/>
      <c r="BT141" s="216"/>
      <c r="BU141" s="212"/>
      <c r="BV141" s="224"/>
      <c r="BW141" s="216"/>
      <c r="BX141" s="212"/>
      <c r="BY141" s="223"/>
      <c r="BZ141" s="216"/>
      <c r="CA141" s="217"/>
      <c r="CB141" s="202"/>
      <c r="CC141" s="218"/>
      <c r="CD141" s="217"/>
      <c r="CE141" s="219"/>
      <c r="CF141" s="220"/>
      <c r="CG141" s="203"/>
      <c r="CH141" s="217"/>
      <c r="CI141" s="221"/>
      <c r="CJ141" s="222"/>
      <c r="CK141" s="216"/>
      <c r="CL141" s="212"/>
      <c r="CM141" s="224"/>
      <c r="CN141" s="216"/>
      <c r="CO141" s="212"/>
      <c r="CP141" s="223"/>
      <c r="CQ141" s="216"/>
      <c r="CR141" s="217"/>
      <c r="CS141" s="202"/>
      <c r="CT141" s="218"/>
      <c r="CU141" s="217"/>
      <c r="CV141" s="219"/>
      <c r="CW141" s="220"/>
      <c r="CX141" s="203"/>
      <c r="CY141" s="217"/>
      <c r="CZ141" s="221"/>
      <c r="DA141" s="222"/>
      <c r="DB141" s="216"/>
      <c r="DC141" s="212"/>
      <c r="DD141" s="224"/>
      <c r="DE141" s="216"/>
      <c r="DF141" s="212"/>
      <c r="DG141" s="223"/>
      <c r="DH141" s="216"/>
      <c r="DI141" s="217"/>
      <c r="DJ141" s="202"/>
      <c r="DK141" s="218"/>
      <c r="DL141" s="217"/>
      <c r="DM141" s="219"/>
      <c r="DN141" s="220"/>
      <c r="DO141" s="203"/>
      <c r="DP141" s="217"/>
      <c r="DQ141" s="221"/>
      <c r="DR141" s="222"/>
      <c r="DS141" s="216"/>
      <c r="DT141" s="212"/>
      <c r="DU141" s="224"/>
      <c r="DV141" s="216"/>
      <c r="DW141" s="212"/>
      <c r="DX141" s="223"/>
      <c r="DY141" s="216"/>
    </row>
    <row r="142" spans="1:129" ht="15.75" hidden="1" thickBot="1">
      <c r="A142" s="242"/>
      <c r="B142" s="243"/>
      <c r="C142" s="199"/>
      <c r="D142" s="200"/>
      <c r="E142" s="201"/>
      <c r="F142" s="202"/>
      <c r="G142" s="202"/>
      <c r="H142" s="202"/>
      <c r="I142" s="202"/>
      <c r="J142" s="202"/>
      <c r="K142" s="202"/>
      <c r="L142" s="203"/>
      <c r="M142" s="217"/>
      <c r="N142" s="202"/>
      <c r="O142" s="218"/>
      <c r="P142" s="217"/>
      <c r="Q142" s="219"/>
      <c r="R142" s="220"/>
      <c r="S142" s="203"/>
      <c r="T142" s="217"/>
      <c r="U142" s="221"/>
      <c r="V142" s="222"/>
      <c r="W142" s="216"/>
      <c r="X142" s="212"/>
      <c r="Y142" s="223"/>
      <c r="Z142" s="216"/>
      <c r="AA142" s="217"/>
      <c r="AB142" s="202"/>
      <c r="AC142" s="218"/>
      <c r="AD142" s="217"/>
      <c r="AE142" s="219"/>
      <c r="AF142" s="220"/>
      <c r="AG142" s="203"/>
      <c r="AH142" s="217"/>
      <c r="AI142" s="221"/>
      <c r="AJ142" s="222"/>
      <c r="AK142" s="216"/>
      <c r="AL142" s="212"/>
      <c r="AM142" s="224"/>
      <c r="AN142" s="216"/>
      <c r="AO142" s="212"/>
      <c r="AP142" s="223"/>
      <c r="AQ142" s="216"/>
      <c r="AR142" s="204"/>
      <c r="AS142" s="202"/>
      <c r="AT142" s="205"/>
      <c r="AU142" s="217"/>
      <c r="AV142" s="219"/>
      <c r="AW142" s="220"/>
      <c r="AX142" s="207"/>
      <c r="AY142" s="203"/>
      <c r="AZ142" s="217"/>
      <c r="BA142" s="221"/>
      <c r="BB142" s="222"/>
      <c r="BC142" s="216"/>
      <c r="BD142" s="212"/>
      <c r="BE142" s="224"/>
      <c r="BF142" s="216"/>
      <c r="BG142" s="212"/>
      <c r="BH142" s="223"/>
      <c r="BI142" s="216"/>
      <c r="BJ142" s="217"/>
      <c r="BK142" s="202"/>
      <c r="BL142" s="218"/>
      <c r="BM142" s="217"/>
      <c r="BN142" s="219"/>
      <c r="BO142" s="220"/>
      <c r="BP142" s="203"/>
      <c r="BQ142" s="212"/>
      <c r="BR142" s="221"/>
      <c r="BS142" s="222"/>
      <c r="BT142" s="216"/>
      <c r="BU142" s="212"/>
      <c r="BV142" s="224"/>
      <c r="BW142" s="216"/>
      <c r="BX142" s="212"/>
      <c r="BY142" s="223"/>
      <c r="BZ142" s="216"/>
      <c r="CA142" s="217"/>
      <c r="CB142" s="202"/>
      <c r="CC142" s="218"/>
      <c r="CD142" s="217"/>
      <c r="CE142" s="219"/>
      <c r="CF142" s="220"/>
      <c r="CG142" s="203"/>
      <c r="CH142" s="217"/>
      <c r="CI142" s="221"/>
      <c r="CJ142" s="222"/>
      <c r="CK142" s="216"/>
      <c r="CL142" s="212"/>
      <c r="CM142" s="224"/>
      <c r="CN142" s="216"/>
      <c r="CO142" s="212"/>
      <c r="CP142" s="223"/>
      <c r="CQ142" s="216"/>
      <c r="CR142" s="217"/>
      <c r="CS142" s="202"/>
      <c r="CT142" s="218"/>
      <c r="CU142" s="217"/>
      <c r="CV142" s="219"/>
      <c r="CW142" s="220"/>
      <c r="CX142" s="203"/>
      <c r="CY142" s="217"/>
      <c r="CZ142" s="221"/>
      <c r="DA142" s="222"/>
      <c r="DB142" s="216"/>
      <c r="DC142" s="212"/>
      <c r="DD142" s="224"/>
      <c r="DE142" s="216"/>
      <c r="DF142" s="212"/>
      <c r="DG142" s="223"/>
      <c r="DH142" s="216"/>
      <c r="DI142" s="217"/>
      <c r="DJ142" s="202"/>
      <c r="DK142" s="218"/>
      <c r="DL142" s="217"/>
      <c r="DM142" s="219"/>
      <c r="DN142" s="220"/>
      <c r="DO142" s="203"/>
      <c r="DP142" s="217"/>
      <c r="DQ142" s="221"/>
      <c r="DR142" s="222"/>
      <c r="DS142" s="216"/>
      <c r="DT142" s="212"/>
      <c r="DU142" s="224"/>
      <c r="DV142" s="216"/>
      <c r="DW142" s="212"/>
      <c r="DX142" s="223"/>
      <c r="DY142" s="216"/>
    </row>
    <row r="143" spans="1:129" ht="15.75" hidden="1" thickBot="1">
      <c r="A143" s="242"/>
      <c r="B143" s="243"/>
      <c r="C143" s="199"/>
      <c r="D143" s="200"/>
      <c r="E143" s="201"/>
      <c r="F143" s="202"/>
      <c r="G143" s="202"/>
      <c r="H143" s="202"/>
      <c r="I143" s="202"/>
      <c r="J143" s="202"/>
      <c r="K143" s="202"/>
      <c r="L143" s="203"/>
      <c r="M143" s="217"/>
      <c r="N143" s="202"/>
      <c r="O143" s="218"/>
      <c r="P143" s="217"/>
      <c r="Q143" s="219"/>
      <c r="R143" s="220"/>
      <c r="S143" s="203"/>
      <c r="T143" s="217"/>
      <c r="U143" s="221"/>
      <c r="V143" s="222"/>
      <c r="W143" s="216"/>
      <c r="X143" s="212"/>
      <c r="Y143" s="223"/>
      <c r="Z143" s="216"/>
      <c r="AA143" s="217"/>
      <c r="AB143" s="202"/>
      <c r="AC143" s="218"/>
      <c r="AD143" s="217"/>
      <c r="AE143" s="219"/>
      <c r="AF143" s="220"/>
      <c r="AG143" s="203"/>
      <c r="AH143" s="217"/>
      <c r="AI143" s="221"/>
      <c r="AJ143" s="222"/>
      <c r="AK143" s="216"/>
      <c r="AL143" s="212"/>
      <c r="AM143" s="224"/>
      <c r="AN143" s="216"/>
      <c r="AO143" s="212"/>
      <c r="AP143" s="223"/>
      <c r="AQ143" s="216"/>
      <c r="AR143" s="204"/>
      <c r="AS143" s="202"/>
      <c r="AT143" s="205"/>
      <c r="AU143" s="217"/>
      <c r="AV143" s="219"/>
      <c r="AW143" s="220"/>
      <c r="AX143" s="207"/>
      <c r="AY143" s="203"/>
      <c r="AZ143" s="246"/>
      <c r="BA143" s="221"/>
      <c r="BB143" s="222"/>
      <c r="BC143" s="216"/>
      <c r="BD143" s="212"/>
      <c r="BE143" s="224"/>
      <c r="BF143" s="216"/>
      <c r="BG143" s="212"/>
      <c r="BH143" s="223"/>
      <c r="BI143" s="216"/>
      <c r="BJ143" s="217"/>
      <c r="BK143" s="202"/>
      <c r="BL143" s="218"/>
      <c r="BM143" s="217"/>
      <c r="BN143" s="219"/>
      <c r="BO143" s="220"/>
      <c r="BP143" s="203"/>
      <c r="BQ143" s="212"/>
      <c r="BR143" s="221"/>
      <c r="BS143" s="222"/>
      <c r="BT143" s="216"/>
      <c r="BU143" s="212"/>
      <c r="BV143" s="224"/>
      <c r="BW143" s="216"/>
      <c r="BX143" s="212"/>
      <c r="BY143" s="223"/>
      <c r="BZ143" s="216"/>
      <c r="CA143" s="217"/>
      <c r="CB143" s="202"/>
      <c r="CC143" s="218"/>
      <c r="CD143" s="217"/>
      <c r="CE143" s="219"/>
      <c r="CF143" s="220"/>
      <c r="CG143" s="203"/>
      <c r="CH143" s="217"/>
      <c r="CI143" s="221"/>
      <c r="CJ143" s="222"/>
      <c r="CK143" s="216"/>
      <c r="CL143" s="212"/>
      <c r="CM143" s="224"/>
      <c r="CN143" s="216"/>
      <c r="CO143" s="212"/>
      <c r="CP143" s="223"/>
      <c r="CQ143" s="216"/>
      <c r="CR143" s="217"/>
      <c r="CS143" s="202"/>
      <c r="CT143" s="218"/>
      <c r="CU143" s="217"/>
      <c r="CV143" s="219"/>
      <c r="CW143" s="220"/>
      <c r="CX143" s="203"/>
      <c r="CY143" s="217"/>
      <c r="CZ143" s="221"/>
      <c r="DA143" s="222"/>
      <c r="DB143" s="216"/>
      <c r="DC143" s="212"/>
      <c r="DD143" s="224"/>
      <c r="DE143" s="216"/>
      <c r="DF143" s="212"/>
      <c r="DG143" s="223"/>
      <c r="DH143" s="216"/>
      <c r="DI143" s="217"/>
      <c r="DJ143" s="202"/>
      <c r="DK143" s="218"/>
      <c r="DL143" s="217"/>
      <c r="DM143" s="219"/>
      <c r="DN143" s="220"/>
      <c r="DO143" s="203"/>
      <c r="DP143" s="217"/>
      <c r="DQ143" s="221"/>
      <c r="DR143" s="222"/>
      <c r="DS143" s="216"/>
      <c r="DT143" s="212"/>
      <c r="DU143" s="224"/>
      <c r="DV143" s="216"/>
      <c r="DW143" s="212"/>
      <c r="DX143" s="223"/>
      <c r="DY143" s="216"/>
    </row>
    <row r="144" spans="1:129" ht="15.75" hidden="1" thickBot="1">
      <c r="A144" s="242"/>
      <c r="B144" s="243"/>
      <c r="C144" s="199"/>
      <c r="D144" s="200"/>
      <c r="E144" s="201"/>
      <c r="F144" s="202"/>
      <c r="G144" s="202"/>
      <c r="H144" s="202"/>
      <c r="I144" s="202"/>
      <c r="J144" s="202"/>
      <c r="K144" s="202"/>
      <c r="L144" s="203"/>
      <c r="M144" s="217"/>
      <c r="N144" s="202"/>
      <c r="O144" s="218"/>
      <c r="P144" s="217"/>
      <c r="Q144" s="219"/>
      <c r="R144" s="220"/>
      <c r="S144" s="203"/>
      <c r="T144" s="217"/>
      <c r="U144" s="221"/>
      <c r="V144" s="222"/>
      <c r="W144" s="216"/>
      <c r="X144" s="212"/>
      <c r="Y144" s="223"/>
      <c r="Z144" s="216"/>
      <c r="AA144" s="217"/>
      <c r="AB144" s="202"/>
      <c r="AC144" s="218"/>
      <c r="AD144" s="217"/>
      <c r="AE144" s="219"/>
      <c r="AF144" s="220"/>
      <c r="AG144" s="203"/>
      <c r="AH144" s="217"/>
      <c r="AI144" s="221"/>
      <c r="AJ144" s="222"/>
      <c r="AK144" s="216"/>
      <c r="AL144" s="212"/>
      <c r="AM144" s="224"/>
      <c r="AN144" s="216"/>
      <c r="AO144" s="212"/>
      <c r="AP144" s="223"/>
      <c r="AQ144" s="216"/>
      <c r="AR144" s="204"/>
      <c r="AS144" s="202"/>
      <c r="AT144" s="205"/>
      <c r="AU144" s="217"/>
      <c r="AV144" s="219"/>
      <c r="AW144" s="220"/>
      <c r="AX144" s="207"/>
      <c r="AY144" s="203"/>
      <c r="AZ144" s="246"/>
      <c r="BA144" s="221"/>
      <c r="BB144" s="222"/>
      <c r="BC144" s="216"/>
      <c r="BD144" s="212"/>
      <c r="BE144" s="224"/>
      <c r="BF144" s="216"/>
      <c r="BG144" s="212"/>
      <c r="BH144" s="223"/>
      <c r="BI144" s="216"/>
      <c r="BJ144" s="217"/>
      <c r="BK144" s="202"/>
      <c r="BL144" s="218"/>
      <c r="BM144" s="217"/>
      <c r="BN144" s="219"/>
      <c r="BO144" s="220"/>
      <c r="BP144" s="203"/>
      <c r="BQ144" s="212"/>
      <c r="BR144" s="221"/>
      <c r="BS144" s="222"/>
      <c r="BT144" s="216"/>
      <c r="BU144" s="212"/>
      <c r="BV144" s="224"/>
      <c r="BW144" s="216"/>
      <c r="BX144" s="212"/>
      <c r="BY144" s="223"/>
      <c r="BZ144" s="216"/>
      <c r="CA144" s="217"/>
      <c r="CB144" s="202"/>
      <c r="CC144" s="218"/>
      <c r="CD144" s="217"/>
      <c r="CE144" s="219"/>
      <c r="CF144" s="220"/>
      <c r="CG144" s="203"/>
      <c r="CH144" s="217"/>
      <c r="CI144" s="221"/>
      <c r="CJ144" s="222"/>
      <c r="CK144" s="216"/>
      <c r="CL144" s="212"/>
      <c r="CM144" s="224"/>
      <c r="CN144" s="216"/>
      <c r="CO144" s="212"/>
      <c r="CP144" s="223"/>
      <c r="CQ144" s="216"/>
      <c r="CR144" s="217"/>
      <c r="CS144" s="202"/>
      <c r="CT144" s="218"/>
      <c r="CU144" s="217"/>
      <c r="CV144" s="219"/>
      <c r="CW144" s="220"/>
      <c r="CX144" s="203"/>
      <c r="CY144" s="217"/>
      <c r="CZ144" s="221"/>
      <c r="DA144" s="222"/>
      <c r="DB144" s="216"/>
      <c r="DC144" s="212"/>
      <c r="DD144" s="224"/>
      <c r="DE144" s="216"/>
      <c r="DF144" s="212"/>
      <c r="DG144" s="223"/>
      <c r="DH144" s="216"/>
      <c r="DI144" s="217"/>
      <c r="DJ144" s="202"/>
      <c r="DK144" s="218"/>
      <c r="DL144" s="217"/>
      <c r="DM144" s="219"/>
      <c r="DN144" s="220"/>
      <c r="DO144" s="203"/>
      <c r="DP144" s="217"/>
      <c r="DQ144" s="221"/>
      <c r="DR144" s="222"/>
      <c r="DS144" s="216"/>
      <c r="DT144" s="212"/>
      <c r="DU144" s="224"/>
      <c r="DV144" s="216"/>
      <c r="DW144" s="212"/>
      <c r="DX144" s="223"/>
      <c r="DY144" s="216"/>
    </row>
    <row r="145" spans="1:129" ht="15.75" hidden="1" thickBot="1">
      <c r="A145" s="242"/>
      <c r="B145" s="243"/>
      <c r="C145" s="199"/>
      <c r="D145" s="200"/>
      <c r="E145" s="201"/>
      <c r="F145" s="202"/>
      <c r="G145" s="202"/>
      <c r="H145" s="202"/>
      <c r="I145" s="202"/>
      <c r="J145" s="202"/>
      <c r="K145" s="202"/>
      <c r="L145" s="203"/>
      <c r="M145" s="217"/>
      <c r="N145" s="202"/>
      <c r="O145" s="218"/>
      <c r="P145" s="217"/>
      <c r="Q145" s="219"/>
      <c r="R145" s="220"/>
      <c r="S145" s="203"/>
      <c r="T145" s="217"/>
      <c r="U145" s="221"/>
      <c r="V145" s="222"/>
      <c r="W145" s="216"/>
      <c r="X145" s="212"/>
      <c r="Y145" s="223"/>
      <c r="Z145" s="216"/>
      <c r="AA145" s="217"/>
      <c r="AB145" s="202"/>
      <c r="AC145" s="218"/>
      <c r="AD145" s="217"/>
      <c r="AE145" s="219"/>
      <c r="AF145" s="220"/>
      <c r="AG145" s="203"/>
      <c r="AH145" s="217"/>
      <c r="AI145" s="221"/>
      <c r="AJ145" s="222"/>
      <c r="AK145" s="216"/>
      <c r="AL145" s="212"/>
      <c r="AM145" s="224"/>
      <c r="AN145" s="216"/>
      <c r="AO145" s="212"/>
      <c r="AP145" s="223"/>
      <c r="AQ145" s="216"/>
      <c r="AR145" s="204"/>
      <c r="AS145" s="202"/>
      <c r="AT145" s="205"/>
      <c r="AU145" s="217"/>
      <c r="AV145" s="219"/>
      <c r="AW145" s="220"/>
      <c r="AX145" s="207"/>
      <c r="AY145" s="203"/>
      <c r="AZ145" s="246"/>
      <c r="BA145" s="221"/>
      <c r="BB145" s="222"/>
      <c r="BC145" s="216"/>
      <c r="BD145" s="212"/>
      <c r="BE145" s="224"/>
      <c r="BF145" s="216"/>
      <c r="BG145" s="212"/>
      <c r="BH145" s="223"/>
      <c r="BI145" s="216"/>
      <c r="BJ145" s="217"/>
      <c r="BK145" s="202"/>
      <c r="BL145" s="218"/>
      <c r="BM145" s="217"/>
      <c r="BN145" s="219"/>
      <c r="BO145" s="220"/>
      <c r="BP145" s="203"/>
      <c r="BQ145" s="212"/>
      <c r="BR145" s="221"/>
      <c r="BS145" s="222"/>
      <c r="BT145" s="216"/>
      <c r="BU145" s="212"/>
      <c r="BV145" s="224"/>
      <c r="BW145" s="216"/>
      <c r="BX145" s="212"/>
      <c r="BY145" s="223"/>
      <c r="BZ145" s="216"/>
      <c r="CA145" s="217"/>
      <c r="CB145" s="202"/>
      <c r="CC145" s="218"/>
      <c r="CD145" s="217"/>
      <c r="CE145" s="219"/>
      <c r="CF145" s="220"/>
      <c r="CG145" s="203"/>
      <c r="CH145" s="217"/>
      <c r="CI145" s="221"/>
      <c r="CJ145" s="222"/>
      <c r="CK145" s="216"/>
      <c r="CL145" s="212"/>
      <c r="CM145" s="224"/>
      <c r="CN145" s="216"/>
      <c r="CO145" s="212"/>
      <c r="CP145" s="223"/>
      <c r="CQ145" s="216"/>
      <c r="CR145" s="217"/>
      <c r="CS145" s="202"/>
      <c r="CT145" s="218"/>
      <c r="CU145" s="217"/>
      <c r="CV145" s="219"/>
      <c r="CW145" s="220"/>
      <c r="CX145" s="203"/>
      <c r="CY145" s="217"/>
      <c r="CZ145" s="221"/>
      <c r="DA145" s="222"/>
      <c r="DB145" s="216"/>
      <c r="DC145" s="212"/>
      <c r="DD145" s="224"/>
      <c r="DE145" s="216"/>
      <c r="DF145" s="212"/>
      <c r="DG145" s="223"/>
      <c r="DH145" s="216"/>
      <c r="DI145" s="217"/>
      <c r="DJ145" s="202"/>
      <c r="DK145" s="218"/>
      <c r="DL145" s="217"/>
      <c r="DM145" s="219"/>
      <c r="DN145" s="220"/>
      <c r="DO145" s="203"/>
      <c r="DP145" s="217"/>
      <c r="DQ145" s="221"/>
      <c r="DR145" s="222"/>
      <c r="DS145" s="216"/>
      <c r="DT145" s="212"/>
      <c r="DU145" s="224"/>
      <c r="DV145" s="216"/>
      <c r="DW145" s="212"/>
      <c r="DX145" s="223"/>
      <c r="DY145" s="216"/>
    </row>
    <row r="146" spans="1:129" ht="15.75" hidden="1" thickBot="1">
      <c r="A146" s="242"/>
      <c r="B146" s="243"/>
      <c r="C146" s="199"/>
      <c r="D146" s="200"/>
      <c r="E146" s="201"/>
      <c r="F146" s="202"/>
      <c r="G146" s="202"/>
      <c r="H146" s="202"/>
      <c r="I146" s="202"/>
      <c r="J146" s="202"/>
      <c r="K146" s="202"/>
      <c r="L146" s="203"/>
      <c r="M146" s="217"/>
      <c r="N146" s="202"/>
      <c r="O146" s="218"/>
      <c r="P146" s="217"/>
      <c r="Q146" s="219"/>
      <c r="R146" s="220"/>
      <c r="S146" s="203"/>
      <c r="T146" s="217"/>
      <c r="U146" s="221"/>
      <c r="V146" s="222"/>
      <c r="W146" s="216"/>
      <c r="X146" s="212"/>
      <c r="Y146" s="223"/>
      <c r="Z146" s="216"/>
      <c r="AA146" s="217"/>
      <c r="AB146" s="202"/>
      <c r="AC146" s="218"/>
      <c r="AD146" s="217"/>
      <c r="AE146" s="219"/>
      <c r="AF146" s="220"/>
      <c r="AG146" s="203"/>
      <c r="AH146" s="217"/>
      <c r="AI146" s="221"/>
      <c r="AJ146" s="222"/>
      <c r="AK146" s="216"/>
      <c r="AL146" s="212"/>
      <c r="AM146" s="224"/>
      <c r="AN146" s="216"/>
      <c r="AO146" s="212"/>
      <c r="AP146" s="223"/>
      <c r="AQ146" s="216"/>
      <c r="AR146" s="204"/>
      <c r="AS146" s="202"/>
      <c r="AT146" s="205"/>
      <c r="AU146" s="217"/>
      <c r="AV146" s="219"/>
      <c r="AW146" s="220"/>
      <c r="AX146" s="207"/>
      <c r="AY146" s="203"/>
      <c r="AZ146" s="246"/>
      <c r="BA146" s="221"/>
      <c r="BB146" s="222"/>
      <c r="BC146" s="216"/>
      <c r="BD146" s="212"/>
      <c r="BE146" s="224"/>
      <c r="BF146" s="216"/>
      <c r="BG146" s="212"/>
      <c r="BH146" s="223"/>
      <c r="BI146" s="216"/>
      <c r="BJ146" s="217"/>
      <c r="BK146" s="202"/>
      <c r="BL146" s="218"/>
      <c r="BM146" s="217"/>
      <c r="BN146" s="219"/>
      <c r="BO146" s="220"/>
      <c r="BP146" s="203"/>
      <c r="BQ146" s="217"/>
      <c r="BR146" s="221"/>
      <c r="BS146" s="222"/>
      <c r="BT146" s="216"/>
      <c r="BU146" s="212"/>
      <c r="BV146" s="224"/>
      <c r="BW146" s="216"/>
      <c r="BX146" s="212"/>
      <c r="BY146" s="223"/>
      <c r="BZ146" s="216"/>
      <c r="CA146" s="217"/>
      <c r="CB146" s="202"/>
      <c r="CC146" s="218"/>
      <c r="CD146" s="217"/>
      <c r="CE146" s="219"/>
      <c r="CF146" s="220"/>
      <c r="CG146" s="203"/>
      <c r="CH146" s="217"/>
      <c r="CI146" s="221"/>
      <c r="CJ146" s="222"/>
      <c r="CK146" s="216"/>
      <c r="CL146" s="212"/>
      <c r="CM146" s="224"/>
      <c r="CN146" s="216"/>
      <c r="CO146" s="212"/>
      <c r="CP146" s="223"/>
      <c r="CQ146" s="216"/>
      <c r="CR146" s="217"/>
      <c r="CS146" s="202"/>
      <c r="CT146" s="218"/>
      <c r="CU146" s="217"/>
      <c r="CV146" s="219"/>
      <c r="CW146" s="220"/>
      <c r="CX146" s="203"/>
      <c r="CY146" s="217"/>
      <c r="CZ146" s="221"/>
      <c r="DA146" s="222"/>
      <c r="DB146" s="216"/>
      <c r="DC146" s="212"/>
      <c r="DD146" s="224"/>
      <c r="DE146" s="216"/>
      <c r="DF146" s="212"/>
      <c r="DG146" s="223"/>
      <c r="DH146" s="216"/>
      <c r="DI146" s="217"/>
      <c r="DJ146" s="202"/>
      <c r="DK146" s="218"/>
      <c r="DL146" s="217"/>
      <c r="DM146" s="219"/>
      <c r="DN146" s="220"/>
      <c r="DO146" s="203"/>
      <c r="DP146" s="217"/>
      <c r="DQ146" s="221"/>
      <c r="DR146" s="222"/>
      <c r="DS146" s="216"/>
      <c r="DT146" s="212"/>
      <c r="DU146" s="224"/>
      <c r="DV146" s="216"/>
      <c r="DW146" s="212"/>
      <c r="DX146" s="223"/>
      <c r="DY146" s="216"/>
    </row>
    <row r="147" spans="1:129" ht="15.75" hidden="1" thickBot="1">
      <c r="A147" s="242"/>
      <c r="B147" s="243"/>
      <c r="C147" s="199"/>
      <c r="D147" s="200"/>
      <c r="E147" s="201"/>
      <c r="F147" s="202"/>
      <c r="G147" s="202"/>
      <c r="H147" s="202"/>
      <c r="I147" s="202"/>
      <c r="J147" s="202"/>
      <c r="K147" s="202"/>
      <c r="L147" s="203"/>
      <c r="M147" s="217"/>
      <c r="N147" s="202"/>
      <c r="O147" s="218"/>
      <c r="P147" s="217"/>
      <c r="Q147" s="219"/>
      <c r="R147" s="220"/>
      <c r="S147" s="203"/>
      <c r="T147" s="217"/>
      <c r="U147" s="221"/>
      <c r="V147" s="222"/>
      <c r="W147" s="216"/>
      <c r="X147" s="212"/>
      <c r="Y147" s="223"/>
      <c r="Z147" s="216"/>
      <c r="AA147" s="217"/>
      <c r="AB147" s="202"/>
      <c r="AC147" s="218"/>
      <c r="AD147" s="217"/>
      <c r="AE147" s="219"/>
      <c r="AF147" s="220"/>
      <c r="AG147" s="203"/>
      <c r="AH147" s="217"/>
      <c r="AI147" s="221"/>
      <c r="AJ147" s="222"/>
      <c r="AK147" s="216"/>
      <c r="AL147" s="212"/>
      <c r="AM147" s="224"/>
      <c r="AN147" s="216"/>
      <c r="AO147" s="212"/>
      <c r="AP147" s="223"/>
      <c r="AQ147" s="216"/>
      <c r="AR147" s="204"/>
      <c r="AS147" s="202"/>
      <c r="AT147" s="205"/>
      <c r="AU147" s="217"/>
      <c r="AV147" s="219"/>
      <c r="AW147" s="220"/>
      <c r="AX147" s="207"/>
      <c r="AY147" s="203"/>
      <c r="AZ147" s="246"/>
      <c r="BA147" s="221"/>
      <c r="BB147" s="222"/>
      <c r="BC147" s="216"/>
      <c r="BD147" s="212"/>
      <c r="BE147" s="224"/>
      <c r="BF147" s="216"/>
      <c r="BG147" s="212"/>
      <c r="BH147" s="223"/>
      <c r="BI147" s="216"/>
      <c r="BJ147" s="217"/>
      <c r="BK147" s="202"/>
      <c r="BL147" s="218"/>
      <c r="BM147" s="217"/>
      <c r="BN147" s="219"/>
      <c r="BO147" s="220"/>
      <c r="BP147" s="203"/>
      <c r="BQ147" s="217"/>
      <c r="BR147" s="221"/>
      <c r="BS147" s="222"/>
      <c r="BT147" s="216"/>
      <c r="BU147" s="212"/>
      <c r="BV147" s="224"/>
      <c r="BW147" s="216"/>
      <c r="BX147" s="212"/>
      <c r="BY147" s="223"/>
      <c r="BZ147" s="216"/>
      <c r="CA147" s="217"/>
      <c r="CB147" s="202"/>
      <c r="CC147" s="218"/>
      <c r="CD147" s="217"/>
      <c r="CE147" s="219"/>
      <c r="CF147" s="220"/>
      <c r="CG147" s="203"/>
      <c r="CH147" s="217"/>
      <c r="CI147" s="221"/>
      <c r="CJ147" s="222"/>
      <c r="CK147" s="216"/>
      <c r="CL147" s="212"/>
      <c r="CM147" s="224"/>
      <c r="CN147" s="216"/>
      <c r="CO147" s="212"/>
      <c r="CP147" s="223"/>
      <c r="CQ147" s="216"/>
      <c r="CR147" s="217"/>
      <c r="CS147" s="202"/>
      <c r="CT147" s="218"/>
      <c r="CU147" s="217"/>
      <c r="CV147" s="219"/>
      <c r="CW147" s="220"/>
      <c r="CX147" s="203"/>
      <c r="CY147" s="217"/>
      <c r="CZ147" s="221"/>
      <c r="DA147" s="222"/>
      <c r="DB147" s="216"/>
      <c r="DC147" s="212"/>
      <c r="DD147" s="224"/>
      <c r="DE147" s="216"/>
      <c r="DF147" s="212"/>
      <c r="DG147" s="223"/>
      <c r="DH147" s="216"/>
      <c r="DI147" s="217"/>
      <c r="DJ147" s="202"/>
      <c r="DK147" s="218"/>
      <c r="DL147" s="217"/>
      <c r="DM147" s="219"/>
      <c r="DN147" s="220"/>
      <c r="DO147" s="203"/>
      <c r="DP147" s="217"/>
      <c r="DQ147" s="221"/>
      <c r="DR147" s="222"/>
      <c r="DS147" s="216"/>
      <c r="DT147" s="212"/>
      <c r="DU147" s="224"/>
      <c r="DV147" s="216"/>
      <c r="DW147" s="212"/>
      <c r="DX147" s="223"/>
      <c r="DY147" s="216"/>
    </row>
    <row r="148" spans="1:129" ht="15.75" hidden="1" thickBot="1">
      <c r="A148" s="242"/>
      <c r="B148" s="243"/>
      <c r="C148" s="199"/>
      <c r="D148" s="200"/>
      <c r="E148" s="201"/>
      <c r="F148" s="202"/>
      <c r="G148" s="202"/>
      <c r="H148" s="202"/>
      <c r="I148" s="202"/>
      <c r="J148" s="202"/>
      <c r="K148" s="202"/>
      <c r="L148" s="203"/>
      <c r="M148" s="217"/>
      <c r="N148" s="202"/>
      <c r="O148" s="218"/>
      <c r="P148" s="217"/>
      <c r="Q148" s="219"/>
      <c r="R148" s="220"/>
      <c r="S148" s="203"/>
      <c r="T148" s="217"/>
      <c r="U148" s="221"/>
      <c r="V148" s="222"/>
      <c r="W148" s="216"/>
      <c r="X148" s="212"/>
      <c r="Y148" s="223"/>
      <c r="Z148" s="216"/>
      <c r="AA148" s="217"/>
      <c r="AB148" s="202"/>
      <c r="AC148" s="218"/>
      <c r="AD148" s="217"/>
      <c r="AE148" s="219"/>
      <c r="AF148" s="220"/>
      <c r="AG148" s="203"/>
      <c r="AH148" s="217"/>
      <c r="AI148" s="221"/>
      <c r="AJ148" s="222"/>
      <c r="AK148" s="216"/>
      <c r="AL148" s="212"/>
      <c r="AM148" s="224"/>
      <c r="AN148" s="216"/>
      <c r="AO148" s="212"/>
      <c r="AP148" s="223"/>
      <c r="AQ148" s="216"/>
      <c r="AR148" s="204"/>
      <c r="AS148" s="202"/>
      <c r="AT148" s="205"/>
      <c r="AU148" s="217"/>
      <c r="AV148" s="219"/>
      <c r="AW148" s="220"/>
      <c r="AX148" s="207"/>
      <c r="AY148" s="203"/>
      <c r="AZ148" s="246"/>
      <c r="BA148" s="221"/>
      <c r="BB148" s="222"/>
      <c r="BC148" s="216"/>
      <c r="BD148" s="212"/>
      <c r="BE148" s="224"/>
      <c r="BF148" s="216"/>
      <c r="BG148" s="212"/>
      <c r="BH148" s="223"/>
      <c r="BI148" s="216"/>
      <c r="BJ148" s="217"/>
      <c r="BK148" s="202"/>
      <c r="BL148" s="218"/>
      <c r="BM148" s="217"/>
      <c r="BN148" s="219"/>
      <c r="BO148" s="220"/>
      <c r="BP148" s="203"/>
      <c r="BQ148" s="217"/>
      <c r="BR148" s="221"/>
      <c r="BS148" s="222"/>
      <c r="BT148" s="216"/>
      <c r="BU148" s="212"/>
      <c r="BV148" s="224"/>
      <c r="BW148" s="216"/>
      <c r="BX148" s="212"/>
      <c r="BY148" s="223"/>
      <c r="BZ148" s="216"/>
      <c r="CA148" s="217"/>
      <c r="CB148" s="202"/>
      <c r="CC148" s="218"/>
      <c r="CD148" s="217"/>
      <c r="CE148" s="219"/>
      <c r="CF148" s="220"/>
      <c r="CG148" s="203"/>
      <c r="CH148" s="217"/>
      <c r="CI148" s="221"/>
      <c r="CJ148" s="222"/>
      <c r="CK148" s="216"/>
      <c r="CL148" s="212"/>
      <c r="CM148" s="224"/>
      <c r="CN148" s="216"/>
      <c r="CO148" s="212"/>
      <c r="CP148" s="223"/>
      <c r="CQ148" s="216"/>
      <c r="CR148" s="217"/>
      <c r="CS148" s="202"/>
      <c r="CT148" s="218"/>
      <c r="CU148" s="217"/>
      <c r="CV148" s="219"/>
      <c r="CW148" s="220"/>
      <c r="CX148" s="203"/>
      <c r="CY148" s="217"/>
      <c r="CZ148" s="221"/>
      <c r="DA148" s="222"/>
      <c r="DB148" s="216"/>
      <c r="DC148" s="212"/>
      <c r="DD148" s="224"/>
      <c r="DE148" s="216"/>
      <c r="DF148" s="212"/>
      <c r="DG148" s="223"/>
      <c r="DH148" s="216"/>
      <c r="DI148" s="217"/>
      <c r="DJ148" s="202"/>
      <c r="DK148" s="218"/>
      <c r="DL148" s="217"/>
      <c r="DM148" s="219"/>
      <c r="DN148" s="220"/>
      <c r="DO148" s="203"/>
      <c r="DP148" s="217"/>
      <c r="DQ148" s="221"/>
      <c r="DR148" s="222"/>
      <c r="DS148" s="216"/>
      <c r="DT148" s="212"/>
      <c r="DU148" s="224"/>
      <c r="DV148" s="216"/>
      <c r="DW148" s="212"/>
      <c r="DX148" s="223"/>
      <c r="DY148" s="216"/>
    </row>
    <row r="149" spans="1:129" ht="15.75" hidden="1" thickBot="1">
      <c r="A149" s="242"/>
      <c r="B149" s="243"/>
      <c r="C149" s="199"/>
      <c r="D149" s="200"/>
      <c r="E149" s="201"/>
      <c r="F149" s="202"/>
      <c r="G149" s="202"/>
      <c r="H149" s="202"/>
      <c r="I149" s="202"/>
      <c r="J149" s="202"/>
      <c r="K149" s="202"/>
      <c r="L149" s="203"/>
      <c r="M149" s="217"/>
      <c r="N149" s="202"/>
      <c r="O149" s="218"/>
      <c r="P149" s="217"/>
      <c r="Q149" s="219"/>
      <c r="R149" s="220"/>
      <c r="S149" s="203"/>
      <c r="T149" s="217"/>
      <c r="U149" s="221"/>
      <c r="V149" s="222"/>
      <c r="W149" s="216"/>
      <c r="X149" s="212"/>
      <c r="Y149" s="223"/>
      <c r="Z149" s="216"/>
      <c r="AA149" s="217"/>
      <c r="AB149" s="202"/>
      <c r="AC149" s="218"/>
      <c r="AD149" s="217"/>
      <c r="AE149" s="219"/>
      <c r="AF149" s="220"/>
      <c r="AG149" s="203"/>
      <c r="AH149" s="217"/>
      <c r="AI149" s="221"/>
      <c r="AJ149" s="222"/>
      <c r="AK149" s="216"/>
      <c r="AL149" s="212"/>
      <c r="AM149" s="224"/>
      <c r="AN149" s="216"/>
      <c r="AO149" s="212"/>
      <c r="AP149" s="223"/>
      <c r="AQ149" s="216"/>
      <c r="AR149" s="204"/>
      <c r="AS149" s="202"/>
      <c r="AT149" s="205"/>
      <c r="AU149" s="217"/>
      <c r="AV149" s="219"/>
      <c r="AW149" s="220"/>
      <c r="AX149" s="207"/>
      <c r="AY149" s="203"/>
      <c r="AZ149" s="246"/>
      <c r="BA149" s="221"/>
      <c r="BB149" s="222"/>
      <c r="BC149" s="216"/>
      <c r="BD149" s="212"/>
      <c r="BE149" s="224"/>
      <c r="BF149" s="216"/>
      <c r="BG149" s="212"/>
      <c r="BH149" s="223"/>
      <c r="BI149" s="216"/>
      <c r="BJ149" s="217"/>
      <c r="BK149" s="202"/>
      <c r="BL149" s="218"/>
      <c r="BM149" s="217"/>
      <c r="BN149" s="219"/>
      <c r="BO149" s="220"/>
      <c r="BP149" s="203"/>
      <c r="BQ149" s="217"/>
      <c r="BR149" s="221"/>
      <c r="BS149" s="222"/>
      <c r="BT149" s="216"/>
      <c r="BU149" s="212"/>
      <c r="BV149" s="224"/>
      <c r="BW149" s="216"/>
      <c r="BX149" s="212"/>
      <c r="BY149" s="223"/>
      <c r="BZ149" s="216"/>
      <c r="CA149" s="217"/>
      <c r="CB149" s="202"/>
      <c r="CC149" s="218"/>
      <c r="CD149" s="217"/>
      <c r="CE149" s="219"/>
      <c r="CF149" s="220"/>
      <c r="CG149" s="203"/>
      <c r="CH149" s="217"/>
      <c r="CI149" s="221"/>
      <c r="CJ149" s="222"/>
      <c r="CK149" s="216"/>
      <c r="CL149" s="212"/>
      <c r="CM149" s="224"/>
      <c r="CN149" s="216"/>
      <c r="CO149" s="212"/>
      <c r="CP149" s="223"/>
      <c r="CQ149" s="216"/>
      <c r="CR149" s="217"/>
      <c r="CS149" s="202"/>
      <c r="CT149" s="218"/>
      <c r="CU149" s="217"/>
      <c r="CV149" s="219"/>
      <c r="CW149" s="220"/>
      <c r="CX149" s="203"/>
      <c r="CY149" s="217"/>
      <c r="CZ149" s="221"/>
      <c r="DA149" s="222"/>
      <c r="DB149" s="216"/>
      <c r="DC149" s="212"/>
      <c r="DD149" s="224"/>
      <c r="DE149" s="216"/>
      <c r="DF149" s="212"/>
      <c r="DG149" s="223"/>
      <c r="DH149" s="216"/>
      <c r="DI149" s="217"/>
      <c r="DJ149" s="202"/>
      <c r="DK149" s="218"/>
      <c r="DL149" s="217"/>
      <c r="DM149" s="219"/>
      <c r="DN149" s="220"/>
      <c r="DO149" s="203"/>
      <c r="DP149" s="217"/>
      <c r="DQ149" s="221"/>
      <c r="DR149" s="222"/>
      <c r="DS149" s="216"/>
      <c r="DT149" s="212"/>
      <c r="DU149" s="224"/>
      <c r="DV149" s="216"/>
      <c r="DW149" s="212"/>
      <c r="DX149" s="223"/>
      <c r="DY149" s="216"/>
    </row>
    <row r="150" spans="1:129" ht="15.75" hidden="1" thickBot="1">
      <c r="A150" s="242"/>
      <c r="B150" s="243"/>
      <c r="C150" s="199"/>
      <c r="D150" s="200"/>
      <c r="E150" s="201"/>
      <c r="F150" s="202"/>
      <c r="G150" s="202"/>
      <c r="H150" s="202"/>
      <c r="I150" s="202"/>
      <c r="J150" s="202"/>
      <c r="K150" s="202"/>
      <c r="L150" s="203"/>
      <c r="M150" s="217"/>
      <c r="N150" s="202"/>
      <c r="O150" s="218"/>
      <c r="P150" s="217"/>
      <c r="Q150" s="219"/>
      <c r="R150" s="220"/>
      <c r="S150" s="203"/>
      <c r="T150" s="217"/>
      <c r="U150" s="221"/>
      <c r="V150" s="222"/>
      <c r="W150" s="216"/>
      <c r="X150" s="212"/>
      <c r="Y150" s="223"/>
      <c r="Z150" s="216"/>
      <c r="AA150" s="217"/>
      <c r="AB150" s="202"/>
      <c r="AC150" s="218"/>
      <c r="AD150" s="217"/>
      <c r="AE150" s="219"/>
      <c r="AF150" s="220"/>
      <c r="AG150" s="203"/>
      <c r="AH150" s="217"/>
      <c r="AI150" s="221"/>
      <c r="AJ150" s="222"/>
      <c r="AK150" s="216"/>
      <c r="AL150" s="212"/>
      <c r="AM150" s="224"/>
      <c r="AN150" s="216"/>
      <c r="AO150" s="212"/>
      <c r="AP150" s="223"/>
      <c r="AQ150" s="216"/>
      <c r="AR150" s="204"/>
      <c r="AS150" s="202"/>
      <c r="AT150" s="205"/>
      <c r="AU150" s="217"/>
      <c r="AV150" s="219"/>
      <c r="AW150" s="220"/>
      <c r="AX150" s="207"/>
      <c r="AY150" s="203"/>
      <c r="AZ150" s="246"/>
      <c r="BA150" s="221"/>
      <c r="BB150" s="222"/>
      <c r="BC150" s="216"/>
      <c r="BD150" s="212"/>
      <c r="BE150" s="224"/>
      <c r="BF150" s="216"/>
      <c r="BG150" s="212"/>
      <c r="BH150" s="223"/>
      <c r="BI150" s="216"/>
      <c r="BJ150" s="217"/>
      <c r="BK150" s="202"/>
      <c r="BL150" s="218"/>
      <c r="BM150" s="217"/>
      <c r="BN150" s="219"/>
      <c r="BO150" s="220"/>
      <c r="BP150" s="203"/>
      <c r="BQ150" s="217"/>
      <c r="BR150" s="221"/>
      <c r="BS150" s="222"/>
      <c r="BT150" s="216"/>
      <c r="BU150" s="212"/>
      <c r="BV150" s="224"/>
      <c r="BW150" s="216"/>
      <c r="BX150" s="212"/>
      <c r="BY150" s="223"/>
      <c r="BZ150" s="216"/>
      <c r="CA150" s="217"/>
      <c r="CB150" s="202"/>
      <c r="CC150" s="218"/>
      <c r="CD150" s="217"/>
      <c r="CE150" s="219"/>
      <c r="CF150" s="220"/>
      <c r="CG150" s="203"/>
      <c r="CH150" s="217"/>
      <c r="CI150" s="221"/>
      <c r="CJ150" s="222"/>
      <c r="CK150" s="216"/>
      <c r="CL150" s="212"/>
      <c r="CM150" s="224"/>
      <c r="CN150" s="216"/>
      <c r="CO150" s="212"/>
      <c r="CP150" s="223"/>
      <c r="CQ150" s="216"/>
      <c r="CR150" s="217"/>
      <c r="CS150" s="202"/>
      <c r="CT150" s="218"/>
      <c r="CU150" s="217"/>
      <c r="CV150" s="219"/>
      <c r="CW150" s="220"/>
      <c r="CX150" s="203"/>
      <c r="CY150" s="217"/>
      <c r="CZ150" s="221"/>
      <c r="DA150" s="222"/>
      <c r="DB150" s="216"/>
      <c r="DC150" s="212"/>
      <c r="DD150" s="224"/>
      <c r="DE150" s="216"/>
      <c r="DF150" s="212"/>
      <c r="DG150" s="223"/>
      <c r="DH150" s="216"/>
      <c r="DI150" s="217"/>
      <c r="DJ150" s="202"/>
      <c r="DK150" s="218"/>
      <c r="DL150" s="217"/>
      <c r="DM150" s="219"/>
      <c r="DN150" s="220"/>
      <c r="DO150" s="203"/>
      <c r="DP150" s="217"/>
      <c r="DQ150" s="221"/>
      <c r="DR150" s="222"/>
      <c r="DS150" s="216"/>
      <c r="DT150" s="212"/>
      <c r="DU150" s="224"/>
      <c r="DV150" s="216"/>
      <c r="DW150" s="212"/>
      <c r="DX150" s="223"/>
      <c r="DY150" s="216"/>
    </row>
    <row r="151" spans="1:129" ht="15.75" hidden="1" thickBot="1">
      <c r="A151" s="242"/>
      <c r="B151" s="243"/>
      <c r="C151" s="199"/>
      <c r="D151" s="200"/>
      <c r="E151" s="201"/>
      <c r="F151" s="202"/>
      <c r="G151" s="202"/>
      <c r="H151" s="202"/>
      <c r="I151" s="202"/>
      <c r="J151" s="202"/>
      <c r="K151" s="202"/>
      <c r="L151" s="203"/>
      <c r="M151" s="217"/>
      <c r="N151" s="202"/>
      <c r="O151" s="218"/>
      <c r="P151" s="217"/>
      <c r="Q151" s="219"/>
      <c r="R151" s="220"/>
      <c r="S151" s="203"/>
      <c r="T151" s="217"/>
      <c r="U151" s="221"/>
      <c r="V151" s="222"/>
      <c r="W151" s="216"/>
      <c r="X151" s="212"/>
      <c r="Y151" s="223"/>
      <c r="Z151" s="216"/>
      <c r="AA151" s="217"/>
      <c r="AB151" s="202"/>
      <c r="AC151" s="218"/>
      <c r="AD151" s="217"/>
      <c r="AE151" s="219"/>
      <c r="AF151" s="220"/>
      <c r="AG151" s="203"/>
      <c r="AH151" s="217"/>
      <c r="AI151" s="221"/>
      <c r="AJ151" s="222"/>
      <c r="AK151" s="216"/>
      <c r="AL151" s="212"/>
      <c r="AM151" s="224"/>
      <c r="AN151" s="216"/>
      <c r="AO151" s="212"/>
      <c r="AP151" s="223"/>
      <c r="AQ151" s="216"/>
      <c r="AR151" s="204"/>
      <c r="AS151" s="202"/>
      <c r="AT151" s="205"/>
      <c r="AU151" s="217"/>
      <c r="AV151" s="219"/>
      <c r="AW151" s="220"/>
      <c r="AX151" s="207"/>
      <c r="AY151" s="203"/>
      <c r="AZ151" s="246"/>
      <c r="BA151" s="221"/>
      <c r="BB151" s="222"/>
      <c r="BC151" s="216"/>
      <c r="BD151" s="212"/>
      <c r="BE151" s="224"/>
      <c r="BF151" s="216"/>
      <c r="BG151" s="212"/>
      <c r="BH151" s="223"/>
      <c r="BI151" s="216"/>
      <c r="BJ151" s="217"/>
      <c r="BK151" s="202"/>
      <c r="BL151" s="218"/>
      <c r="BM151" s="217"/>
      <c r="BN151" s="219"/>
      <c r="BO151" s="220"/>
      <c r="BP151" s="203"/>
      <c r="BQ151" s="217"/>
      <c r="BR151" s="221"/>
      <c r="BS151" s="222"/>
      <c r="BT151" s="216"/>
      <c r="BU151" s="212"/>
      <c r="BV151" s="224"/>
      <c r="BW151" s="216"/>
      <c r="BX151" s="212"/>
      <c r="BY151" s="223"/>
      <c r="BZ151" s="216"/>
      <c r="CA151" s="217"/>
      <c r="CB151" s="202"/>
      <c r="CC151" s="218"/>
      <c r="CD151" s="217"/>
      <c r="CE151" s="219"/>
      <c r="CF151" s="220"/>
      <c r="CG151" s="203"/>
      <c r="CH151" s="217"/>
      <c r="CI151" s="221"/>
      <c r="CJ151" s="222"/>
      <c r="CK151" s="216"/>
      <c r="CL151" s="212"/>
      <c r="CM151" s="224"/>
      <c r="CN151" s="216"/>
      <c r="CO151" s="212"/>
      <c r="CP151" s="223"/>
      <c r="CQ151" s="216"/>
      <c r="CR151" s="217"/>
      <c r="CS151" s="202"/>
      <c r="CT151" s="218"/>
      <c r="CU151" s="217"/>
      <c r="CV151" s="219"/>
      <c r="CW151" s="220"/>
      <c r="CX151" s="203"/>
      <c r="CY151" s="217"/>
      <c r="CZ151" s="221"/>
      <c r="DA151" s="222"/>
      <c r="DB151" s="216"/>
      <c r="DC151" s="212"/>
      <c r="DD151" s="224"/>
      <c r="DE151" s="216"/>
      <c r="DF151" s="212"/>
      <c r="DG151" s="223"/>
      <c r="DH151" s="216"/>
      <c r="DI151" s="217"/>
      <c r="DJ151" s="202"/>
      <c r="DK151" s="218"/>
      <c r="DL151" s="217"/>
      <c r="DM151" s="219"/>
      <c r="DN151" s="220"/>
      <c r="DO151" s="203"/>
      <c r="DP151" s="217"/>
      <c r="DQ151" s="221"/>
      <c r="DR151" s="222"/>
      <c r="DS151" s="216"/>
      <c r="DT151" s="212"/>
      <c r="DU151" s="224"/>
      <c r="DV151" s="216"/>
      <c r="DW151" s="212"/>
      <c r="DX151" s="223"/>
      <c r="DY151" s="216"/>
    </row>
    <row r="152" spans="1:129" ht="15.75" hidden="1" thickBot="1">
      <c r="A152" s="242"/>
      <c r="B152" s="243"/>
      <c r="C152" s="199"/>
      <c r="D152" s="200"/>
      <c r="E152" s="201"/>
      <c r="F152" s="202"/>
      <c r="G152" s="202"/>
      <c r="H152" s="202"/>
      <c r="I152" s="202"/>
      <c r="J152" s="202"/>
      <c r="K152" s="202"/>
      <c r="L152" s="203"/>
      <c r="M152" s="217"/>
      <c r="N152" s="202"/>
      <c r="O152" s="218"/>
      <c r="P152" s="217"/>
      <c r="Q152" s="219"/>
      <c r="R152" s="220"/>
      <c r="S152" s="203"/>
      <c r="T152" s="217"/>
      <c r="U152" s="221"/>
      <c r="V152" s="222"/>
      <c r="W152" s="216"/>
      <c r="X152" s="212"/>
      <c r="Y152" s="223"/>
      <c r="Z152" s="216"/>
      <c r="AA152" s="217"/>
      <c r="AB152" s="202"/>
      <c r="AC152" s="218"/>
      <c r="AD152" s="217"/>
      <c r="AE152" s="219"/>
      <c r="AF152" s="220"/>
      <c r="AG152" s="203"/>
      <c r="AH152" s="217"/>
      <c r="AI152" s="221"/>
      <c r="AJ152" s="222"/>
      <c r="AK152" s="216"/>
      <c r="AL152" s="212"/>
      <c r="AM152" s="224"/>
      <c r="AN152" s="216"/>
      <c r="AO152" s="212"/>
      <c r="AP152" s="223"/>
      <c r="AQ152" s="216"/>
      <c r="AR152" s="204"/>
      <c r="AS152" s="202"/>
      <c r="AT152" s="205"/>
      <c r="AU152" s="217"/>
      <c r="AV152" s="219"/>
      <c r="AW152" s="220"/>
      <c r="AX152" s="207"/>
      <c r="AY152" s="203"/>
      <c r="AZ152" s="246"/>
      <c r="BA152" s="221"/>
      <c r="BB152" s="222"/>
      <c r="BC152" s="216"/>
      <c r="BD152" s="212"/>
      <c r="BE152" s="224"/>
      <c r="BF152" s="216"/>
      <c r="BG152" s="212"/>
      <c r="BH152" s="223"/>
      <c r="BI152" s="216"/>
      <c r="BJ152" s="217"/>
      <c r="BK152" s="202"/>
      <c r="BL152" s="218"/>
      <c r="BM152" s="217"/>
      <c r="BN152" s="219"/>
      <c r="BO152" s="220"/>
      <c r="BP152" s="203"/>
      <c r="BQ152" s="212"/>
      <c r="BR152" s="221"/>
      <c r="BS152" s="222"/>
      <c r="BT152" s="216"/>
      <c r="BU152" s="212"/>
      <c r="BV152" s="224"/>
      <c r="BW152" s="216"/>
      <c r="BX152" s="212"/>
      <c r="BY152" s="223"/>
      <c r="BZ152" s="216"/>
      <c r="CA152" s="217"/>
      <c r="CB152" s="202"/>
      <c r="CC152" s="218"/>
      <c r="CD152" s="217"/>
      <c r="CE152" s="219"/>
      <c r="CF152" s="220"/>
      <c r="CG152" s="203"/>
      <c r="CH152" s="217"/>
      <c r="CI152" s="221"/>
      <c r="CJ152" s="222"/>
      <c r="CK152" s="216"/>
      <c r="CL152" s="212"/>
      <c r="CM152" s="224"/>
      <c r="CN152" s="216"/>
      <c r="CO152" s="212"/>
      <c r="CP152" s="223"/>
      <c r="CQ152" s="216"/>
      <c r="CR152" s="217"/>
      <c r="CS152" s="202"/>
      <c r="CT152" s="218"/>
      <c r="CU152" s="217"/>
      <c r="CV152" s="219"/>
      <c r="CW152" s="220"/>
      <c r="CX152" s="203"/>
      <c r="CY152" s="217"/>
      <c r="CZ152" s="221"/>
      <c r="DA152" s="222"/>
      <c r="DB152" s="216"/>
      <c r="DC152" s="212"/>
      <c r="DD152" s="224"/>
      <c r="DE152" s="216"/>
      <c r="DF152" s="212"/>
      <c r="DG152" s="223"/>
      <c r="DH152" s="216"/>
      <c r="DI152" s="217"/>
      <c r="DJ152" s="202"/>
      <c r="DK152" s="218"/>
      <c r="DL152" s="217"/>
      <c r="DM152" s="219"/>
      <c r="DN152" s="220"/>
      <c r="DO152" s="203"/>
      <c r="DP152" s="217"/>
      <c r="DQ152" s="221"/>
      <c r="DR152" s="222"/>
      <c r="DS152" s="216"/>
      <c r="DT152" s="212"/>
      <c r="DU152" s="224"/>
      <c r="DV152" s="216"/>
      <c r="DW152" s="212"/>
      <c r="DX152" s="223"/>
      <c r="DY152" s="216"/>
    </row>
    <row r="153" spans="1:129" ht="15.75" hidden="1" thickBot="1">
      <c r="A153" s="242"/>
      <c r="B153" s="243"/>
      <c r="C153" s="199"/>
      <c r="D153" s="200"/>
      <c r="E153" s="201"/>
      <c r="F153" s="202"/>
      <c r="G153" s="202"/>
      <c r="H153" s="202"/>
      <c r="I153" s="202"/>
      <c r="J153" s="202"/>
      <c r="K153" s="202"/>
      <c r="L153" s="203"/>
      <c r="M153" s="217"/>
      <c r="N153" s="202"/>
      <c r="O153" s="218"/>
      <c r="P153" s="217"/>
      <c r="Q153" s="219"/>
      <c r="R153" s="220"/>
      <c r="S153" s="203"/>
      <c r="T153" s="217"/>
      <c r="U153" s="221"/>
      <c r="V153" s="222"/>
      <c r="W153" s="216"/>
      <c r="X153" s="212"/>
      <c r="Y153" s="223"/>
      <c r="Z153" s="216"/>
      <c r="AA153" s="217"/>
      <c r="AB153" s="202"/>
      <c r="AC153" s="218"/>
      <c r="AD153" s="217"/>
      <c r="AE153" s="219"/>
      <c r="AF153" s="220"/>
      <c r="AG153" s="203"/>
      <c r="AH153" s="217"/>
      <c r="AI153" s="221"/>
      <c r="AJ153" s="222"/>
      <c r="AK153" s="216"/>
      <c r="AL153" s="212"/>
      <c r="AM153" s="224"/>
      <c r="AN153" s="216"/>
      <c r="AO153" s="212"/>
      <c r="AP153" s="223"/>
      <c r="AQ153" s="216"/>
      <c r="AR153" s="204"/>
      <c r="AS153" s="202"/>
      <c r="AT153" s="205"/>
      <c r="AU153" s="217"/>
      <c r="AV153" s="219"/>
      <c r="AW153" s="220"/>
      <c r="AX153" s="207"/>
      <c r="AY153" s="203"/>
      <c r="AZ153" s="246"/>
      <c r="BA153" s="221"/>
      <c r="BB153" s="222"/>
      <c r="BC153" s="216"/>
      <c r="BD153" s="212"/>
      <c r="BE153" s="224"/>
      <c r="BF153" s="216"/>
      <c r="BG153" s="212"/>
      <c r="BH153" s="223"/>
      <c r="BI153" s="216"/>
      <c r="BJ153" s="217"/>
      <c r="BK153" s="202"/>
      <c r="BL153" s="218"/>
      <c r="BM153" s="217"/>
      <c r="BN153" s="219"/>
      <c r="BO153" s="220"/>
      <c r="BP153" s="203"/>
      <c r="BQ153" s="217"/>
      <c r="BR153" s="221"/>
      <c r="BS153" s="222"/>
      <c r="BT153" s="216"/>
      <c r="BU153" s="212"/>
      <c r="BV153" s="224"/>
      <c r="BW153" s="216"/>
      <c r="BX153" s="212"/>
      <c r="BY153" s="223"/>
      <c r="BZ153" s="216"/>
      <c r="CA153" s="217"/>
      <c r="CB153" s="202"/>
      <c r="CC153" s="218"/>
      <c r="CD153" s="217"/>
      <c r="CE153" s="219"/>
      <c r="CF153" s="220"/>
      <c r="CG153" s="203"/>
      <c r="CH153" s="217"/>
      <c r="CI153" s="221"/>
      <c r="CJ153" s="222"/>
      <c r="CK153" s="216"/>
      <c r="CL153" s="212"/>
      <c r="CM153" s="224"/>
      <c r="CN153" s="216"/>
      <c r="CO153" s="212"/>
      <c r="CP153" s="223"/>
      <c r="CQ153" s="216"/>
      <c r="CR153" s="217"/>
      <c r="CS153" s="202"/>
      <c r="CT153" s="218"/>
      <c r="CU153" s="217"/>
      <c r="CV153" s="219"/>
      <c r="CW153" s="220"/>
      <c r="CX153" s="203"/>
      <c r="CY153" s="217"/>
      <c r="CZ153" s="221"/>
      <c r="DA153" s="222"/>
      <c r="DB153" s="216"/>
      <c r="DC153" s="212"/>
      <c r="DD153" s="224"/>
      <c r="DE153" s="216"/>
      <c r="DF153" s="212"/>
      <c r="DG153" s="223"/>
      <c r="DH153" s="216"/>
      <c r="DI153" s="217"/>
      <c r="DJ153" s="202"/>
      <c r="DK153" s="218"/>
      <c r="DL153" s="217"/>
      <c r="DM153" s="219"/>
      <c r="DN153" s="220"/>
      <c r="DO153" s="203"/>
      <c r="DP153" s="217"/>
      <c r="DQ153" s="221"/>
      <c r="DR153" s="222"/>
      <c r="DS153" s="216"/>
      <c r="DT153" s="212"/>
      <c r="DU153" s="224"/>
      <c r="DV153" s="216"/>
      <c r="DW153" s="212"/>
      <c r="DX153" s="223"/>
      <c r="DY153" s="216"/>
    </row>
    <row r="154" spans="1:129" ht="15.75" hidden="1" thickBot="1">
      <c r="A154" s="242"/>
      <c r="B154" s="243"/>
      <c r="C154" s="199"/>
      <c r="D154" s="200"/>
      <c r="E154" s="201"/>
      <c r="F154" s="202"/>
      <c r="G154" s="202"/>
      <c r="H154" s="202"/>
      <c r="I154" s="202"/>
      <c r="J154" s="202"/>
      <c r="K154" s="202"/>
      <c r="L154" s="203"/>
      <c r="M154" s="217"/>
      <c r="N154" s="202"/>
      <c r="O154" s="218"/>
      <c r="P154" s="217"/>
      <c r="Q154" s="219"/>
      <c r="R154" s="220"/>
      <c r="S154" s="203"/>
      <c r="T154" s="217"/>
      <c r="U154" s="221"/>
      <c r="V154" s="222"/>
      <c r="W154" s="216"/>
      <c r="X154" s="212"/>
      <c r="Y154" s="223"/>
      <c r="Z154" s="216"/>
      <c r="AA154" s="217"/>
      <c r="AB154" s="202"/>
      <c r="AC154" s="218"/>
      <c r="AD154" s="217"/>
      <c r="AE154" s="219"/>
      <c r="AF154" s="220"/>
      <c r="AG154" s="203"/>
      <c r="AH154" s="217"/>
      <c r="AI154" s="221"/>
      <c r="AJ154" s="222"/>
      <c r="AK154" s="216"/>
      <c r="AL154" s="212"/>
      <c r="AM154" s="224"/>
      <c r="AN154" s="216"/>
      <c r="AO154" s="212"/>
      <c r="AP154" s="223"/>
      <c r="AQ154" s="216"/>
      <c r="AR154" s="204"/>
      <c r="AS154" s="202"/>
      <c r="AT154" s="205"/>
      <c r="AU154" s="217"/>
      <c r="AV154" s="219"/>
      <c r="AW154" s="220"/>
      <c r="AX154" s="207"/>
      <c r="AY154" s="203"/>
      <c r="AZ154" s="246"/>
      <c r="BA154" s="221"/>
      <c r="BB154" s="222"/>
      <c r="BC154" s="216"/>
      <c r="BD154" s="212"/>
      <c r="BE154" s="224"/>
      <c r="BF154" s="216"/>
      <c r="BG154" s="212"/>
      <c r="BH154" s="223"/>
      <c r="BI154" s="216"/>
      <c r="BJ154" s="217"/>
      <c r="BK154" s="202"/>
      <c r="BL154" s="218"/>
      <c r="BM154" s="217"/>
      <c r="BN154" s="219"/>
      <c r="BO154" s="220"/>
      <c r="BP154" s="203"/>
      <c r="BQ154" s="217"/>
      <c r="BR154" s="221"/>
      <c r="BS154" s="222"/>
      <c r="BT154" s="216"/>
      <c r="BU154" s="212"/>
      <c r="BV154" s="224"/>
      <c r="BW154" s="216"/>
      <c r="BX154" s="212"/>
      <c r="BY154" s="223"/>
      <c r="BZ154" s="216"/>
      <c r="CA154" s="217"/>
      <c r="CB154" s="202"/>
      <c r="CC154" s="218"/>
      <c r="CD154" s="217"/>
      <c r="CE154" s="219"/>
      <c r="CF154" s="220"/>
      <c r="CG154" s="203"/>
      <c r="CH154" s="217"/>
      <c r="CI154" s="221"/>
      <c r="CJ154" s="222"/>
      <c r="CK154" s="216"/>
      <c r="CL154" s="212"/>
      <c r="CM154" s="224"/>
      <c r="CN154" s="216"/>
      <c r="CO154" s="212"/>
      <c r="CP154" s="223"/>
      <c r="CQ154" s="216"/>
      <c r="CR154" s="217"/>
      <c r="CS154" s="202"/>
      <c r="CT154" s="218"/>
      <c r="CU154" s="217"/>
      <c r="CV154" s="219"/>
      <c r="CW154" s="220"/>
      <c r="CX154" s="203"/>
      <c r="CY154" s="217"/>
      <c r="CZ154" s="221"/>
      <c r="DA154" s="222"/>
      <c r="DB154" s="216"/>
      <c r="DC154" s="212"/>
      <c r="DD154" s="224"/>
      <c r="DE154" s="216"/>
      <c r="DF154" s="212"/>
      <c r="DG154" s="223"/>
      <c r="DH154" s="216"/>
      <c r="DI154" s="217"/>
      <c r="DJ154" s="202"/>
      <c r="DK154" s="218"/>
      <c r="DL154" s="217"/>
      <c r="DM154" s="219"/>
      <c r="DN154" s="220"/>
      <c r="DO154" s="203"/>
      <c r="DP154" s="217"/>
      <c r="DQ154" s="221"/>
      <c r="DR154" s="222"/>
      <c r="DS154" s="216"/>
      <c r="DT154" s="212"/>
      <c r="DU154" s="224"/>
      <c r="DV154" s="216"/>
      <c r="DW154" s="212"/>
      <c r="DX154" s="223"/>
      <c r="DY154" s="216"/>
    </row>
    <row r="155" spans="1:129" ht="15.75" hidden="1" thickBot="1">
      <c r="A155" s="242"/>
      <c r="B155" s="243"/>
      <c r="C155" s="199"/>
      <c r="D155" s="200"/>
      <c r="E155" s="201"/>
      <c r="F155" s="202"/>
      <c r="G155" s="202"/>
      <c r="H155" s="202"/>
      <c r="I155" s="202"/>
      <c r="J155" s="202"/>
      <c r="K155" s="202"/>
      <c r="L155" s="203"/>
      <c r="M155" s="217"/>
      <c r="N155" s="202"/>
      <c r="O155" s="218"/>
      <c r="P155" s="217"/>
      <c r="Q155" s="219"/>
      <c r="R155" s="220"/>
      <c r="S155" s="203"/>
      <c r="T155" s="217"/>
      <c r="U155" s="221"/>
      <c r="V155" s="222"/>
      <c r="W155" s="216"/>
      <c r="X155" s="212"/>
      <c r="Y155" s="223"/>
      <c r="Z155" s="216"/>
      <c r="AA155" s="217"/>
      <c r="AB155" s="202"/>
      <c r="AC155" s="218"/>
      <c r="AD155" s="217"/>
      <c r="AE155" s="219"/>
      <c r="AF155" s="220"/>
      <c r="AG155" s="203"/>
      <c r="AH155" s="217"/>
      <c r="AI155" s="221"/>
      <c r="AJ155" s="222"/>
      <c r="AK155" s="216"/>
      <c r="AL155" s="212"/>
      <c r="AM155" s="224"/>
      <c r="AN155" s="216"/>
      <c r="AO155" s="212"/>
      <c r="AP155" s="223"/>
      <c r="AQ155" s="216"/>
      <c r="AR155" s="204"/>
      <c r="AS155" s="202"/>
      <c r="AT155" s="205"/>
      <c r="AU155" s="217"/>
      <c r="AV155" s="219"/>
      <c r="AW155" s="220"/>
      <c r="AX155" s="207"/>
      <c r="AY155" s="203"/>
      <c r="AZ155" s="246"/>
      <c r="BA155" s="221"/>
      <c r="BB155" s="222"/>
      <c r="BC155" s="216"/>
      <c r="BD155" s="212"/>
      <c r="BE155" s="224"/>
      <c r="BF155" s="216"/>
      <c r="BG155" s="212"/>
      <c r="BH155" s="223"/>
      <c r="BI155" s="216"/>
      <c r="BJ155" s="217"/>
      <c r="BK155" s="202"/>
      <c r="BL155" s="218"/>
      <c r="BM155" s="217"/>
      <c r="BN155" s="219"/>
      <c r="BO155" s="220"/>
      <c r="BP155" s="203"/>
      <c r="BQ155" s="217"/>
      <c r="BR155" s="221"/>
      <c r="BS155" s="222"/>
      <c r="BT155" s="216"/>
      <c r="BU155" s="212"/>
      <c r="BV155" s="224"/>
      <c r="BW155" s="216"/>
      <c r="BX155" s="212"/>
      <c r="BY155" s="223"/>
      <c r="BZ155" s="216"/>
      <c r="CA155" s="217"/>
      <c r="CB155" s="202"/>
      <c r="CC155" s="218"/>
      <c r="CD155" s="217"/>
      <c r="CE155" s="219"/>
      <c r="CF155" s="220"/>
      <c r="CG155" s="203"/>
      <c r="CH155" s="217"/>
      <c r="CI155" s="221"/>
      <c r="CJ155" s="222"/>
      <c r="CK155" s="216"/>
      <c r="CL155" s="212"/>
      <c r="CM155" s="224"/>
      <c r="CN155" s="216"/>
      <c r="CO155" s="212"/>
      <c r="CP155" s="223"/>
      <c r="CQ155" s="216"/>
      <c r="CR155" s="217"/>
      <c r="CS155" s="202"/>
      <c r="CT155" s="218"/>
      <c r="CU155" s="217"/>
      <c r="CV155" s="219"/>
      <c r="CW155" s="220"/>
      <c r="CX155" s="203"/>
      <c r="CY155" s="217"/>
      <c r="CZ155" s="221"/>
      <c r="DA155" s="222"/>
      <c r="DB155" s="216"/>
      <c r="DC155" s="212"/>
      <c r="DD155" s="224"/>
      <c r="DE155" s="216"/>
      <c r="DF155" s="212"/>
      <c r="DG155" s="223"/>
      <c r="DH155" s="216"/>
      <c r="DI155" s="217"/>
      <c r="DJ155" s="202"/>
      <c r="DK155" s="218"/>
      <c r="DL155" s="217"/>
      <c r="DM155" s="219"/>
      <c r="DN155" s="220"/>
      <c r="DO155" s="203"/>
      <c r="DP155" s="217"/>
      <c r="DQ155" s="221"/>
      <c r="DR155" s="222"/>
      <c r="DS155" s="216"/>
      <c r="DT155" s="212"/>
      <c r="DU155" s="224"/>
      <c r="DV155" s="216"/>
      <c r="DW155" s="212"/>
      <c r="DX155" s="223"/>
      <c r="DY155" s="216"/>
    </row>
    <row r="156" spans="1:129" ht="15.75" hidden="1" thickBot="1">
      <c r="A156" s="242"/>
      <c r="B156" s="243"/>
      <c r="C156" s="199"/>
      <c r="D156" s="200"/>
      <c r="E156" s="201"/>
      <c r="F156" s="202"/>
      <c r="G156" s="202"/>
      <c r="H156" s="202"/>
      <c r="I156" s="202"/>
      <c r="J156" s="202"/>
      <c r="K156" s="202"/>
      <c r="L156" s="203"/>
      <c r="M156" s="217"/>
      <c r="N156" s="202"/>
      <c r="O156" s="218"/>
      <c r="P156" s="217"/>
      <c r="Q156" s="219"/>
      <c r="R156" s="220"/>
      <c r="S156" s="203"/>
      <c r="T156" s="217"/>
      <c r="U156" s="221"/>
      <c r="V156" s="222"/>
      <c r="W156" s="216"/>
      <c r="X156" s="212"/>
      <c r="Y156" s="223"/>
      <c r="Z156" s="216"/>
      <c r="AA156" s="217"/>
      <c r="AB156" s="202"/>
      <c r="AC156" s="218"/>
      <c r="AD156" s="217"/>
      <c r="AE156" s="219"/>
      <c r="AF156" s="220"/>
      <c r="AG156" s="203"/>
      <c r="AH156" s="217"/>
      <c r="AI156" s="221"/>
      <c r="AJ156" s="222"/>
      <c r="AK156" s="216"/>
      <c r="AL156" s="212"/>
      <c r="AM156" s="224"/>
      <c r="AN156" s="216"/>
      <c r="AO156" s="212"/>
      <c r="AP156" s="223"/>
      <c r="AQ156" s="216"/>
      <c r="AR156" s="204"/>
      <c r="AS156" s="202"/>
      <c r="AT156" s="205"/>
      <c r="AU156" s="217"/>
      <c r="AV156" s="219"/>
      <c r="AW156" s="220"/>
      <c r="AX156" s="207"/>
      <c r="AY156" s="203"/>
      <c r="AZ156" s="246"/>
      <c r="BA156" s="221"/>
      <c r="BB156" s="222"/>
      <c r="BC156" s="216"/>
      <c r="BD156" s="212"/>
      <c r="BE156" s="224"/>
      <c r="BF156" s="216"/>
      <c r="BG156" s="212"/>
      <c r="BH156" s="223"/>
      <c r="BI156" s="216"/>
      <c r="BJ156" s="217"/>
      <c r="BK156" s="202"/>
      <c r="BL156" s="218"/>
      <c r="BM156" s="217"/>
      <c r="BN156" s="219"/>
      <c r="BO156" s="220"/>
      <c r="BP156" s="203"/>
      <c r="BQ156" s="217"/>
      <c r="BR156" s="221"/>
      <c r="BS156" s="222"/>
      <c r="BT156" s="216"/>
      <c r="BU156" s="212"/>
      <c r="BV156" s="224"/>
      <c r="BW156" s="216"/>
      <c r="BX156" s="212"/>
      <c r="BY156" s="223"/>
      <c r="BZ156" s="216"/>
      <c r="CA156" s="217"/>
      <c r="CB156" s="202"/>
      <c r="CC156" s="218"/>
      <c r="CD156" s="217"/>
      <c r="CE156" s="219"/>
      <c r="CF156" s="220"/>
      <c r="CG156" s="203"/>
      <c r="CH156" s="217"/>
      <c r="CI156" s="221"/>
      <c r="CJ156" s="222"/>
      <c r="CK156" s="216"/>
      <c r="CL156" s="212"/>
      <c r="CM156" s="224"/>
      <c r="CN156" s="216"/>
      <c r="CO156" s="212"/>
      <c r="CP156" s="223"/>
      <c r="CQ156" s="216"/>
      <c r="CR156" s="217"/>
      <c r="CS156" s="202"/>
      <c r="CT156" s="218"/>
      <c r="CU156" s="217"/>
      <c r="CV156" s="219"/>
      <c r="CW156" s="220"/>
      <c r="CX156" s="203"/>
      <c r="CY156" s="217"/>
      <c r="CZ156" s="221"/>
      <c r="DA156" s="222"/>
      <c r="DB156" s="216"/>
      <c r="DC156" s="212"/>
      <c r="DD156" s="224"/>
      <c r="DE156" s="216"/>
      <c r="DF156" s="212"/>
      <c r="DG156" s="223"/>
      <c r="DH156" s="216"/>
      <c r="DI156" s="217"/>
      <c r="DJ156" s="202"/>
      <c r="DK156" s="218"/>
      <c r="DL156" s="217"/>
      <c r="DM156" s="219"/>
      <c r="DN156" s="220"/>
      <c r="DO156" s="203"/>
      <c r="DP156" s="217"/>
      <c r="DQ156" s="221"/>
      <c r="DR156" s="222"/>
      <c r="DS156" s="216"/>
      <c r="DT156" s="212"/>
      <c r="DU156" s="224"/>
      <c r="DV156" s="216"/>
      <c r="DW156" s="212"/>
      <c r="DX156" s="223"/>
      <c r="DY156" s="216"/>
    </row>
    <row r="157" spans="1:129" ht="15.75" hidden="1" thickBot="1">
      <c r="A157" s="242"/>
      <c r="B157" s="243"/>
      <c r="C157" s="199"/>
      <c r="D157" s="200"/>
      <c r="E157" s="201"/>
      <c r="F157" s="202"/>
      <c r="G157" s="202"/>
      <c r="H157" s="202"/>
      <c r="I157" s="202"/>
      <c r="J157" s="202"/>
      <c r="K157" s="202"/>
      <c r="L157" s="203"/>
      <c r="M157" s="217"/>
      <c r="N157" s="202"/>
      <c r="O157" s="218"/>
      <c r="P157" s="217"/>
      <c r="Q157" s="219"/>
      <c r="R157" s="220"/>
      <c r="S157" s="203"/>
      <c r="T157" s="217"/>
      <c r="U157" s="221"/>
      <c r="V157" s="222"/>
      <c r="W157" s="216"/>
      <c r="X157" s="212"/>
      <c r="Y157" s="223"/>
      <c r="Z157" s="216"/>
      <c r="AA157" s="217"/>
      <c r="AB157" s="202"/>
      <c r="AC157" s="218"/>
      <c r="AD157" s="217"/>
      <c r="AE157" s="219"/>
      <c r="AF157" s="220"/>
      <c r="AG157" s="203"/>
      <c r="AH157" s="217"/>
      <c r="AI157" s="221"/>
      <c r="AJ157" s="222"/>
      <c r="AK157" s="216"/>
      <c r="AL157" s="212"/>
      <c r="AM157" s="224"/>
      <c r="AN157" s="216"/>
      <c r="AO157" s="212"/>
      <c r="AP157" s="223"/>
      <c r="AQ157" s="216"/>
      <c r="AR157" s="204"/>
      <c r="AS157" s="202"/>
      <c r="AT157" s="205"/>
      <c r="AU157" s="217"/>
      <c r="AV157" s="219"/>
      <c r="AW157" s="220"/>
      <c r="AX157" s="207"/>
      <c r="AY157" s="203"/>
      <c r="AZ157" s="246"/>
      <c r="BA157" s="221"/>
      <c r="BB157" s="222"/>
      <c r="BC157" s="216"/>
      <c r="BD157" s="212"/>
      <c r="BE157" s="224"/>
      <c r="BF157" s="216"/>
      <c r="BG157" s="212"/>
      <c r="BH157" s="223"/>
      <c r="BI157" s="216"/>
      <c r="BJ157" s="217"/>
      <c r="BK157" s="202"/>
      <c r="BL157" s="218"/>
      <c r="BM157" s="217"/>
      <c r="BN157" s="219"/>
      <c r="BO157" s="220"/>
      <c r="BP157" s="203"/>
      <c r="BQ157" s="217"/>
      <c r="BR157" s="221"/>
      <c r="BS157" s="222"/>
      <c r="BT157" s="216"/>
      <c r="BU157" s="212"/>
      <c r="BV157" s="224"/>
      <c r="BW157" s="216"/>
      <c r="BX157" s="212"/>
      <c r="BY157" s="223"/>
      <c r="BZ157" s="216"/>
      <c r="CA157" s="217"/>
      <c r="CB157" s="202"/>
      <c r="CC157" s="218"/>
      <c r="CD157" s="217"/>
      <c r="CE157" s="219"/>
      <c r="CF157" s="220"/>
      <c r="CG157" s="203"/>
      <c r="CH157" s="217"/>
      <c r="CI157" s="221"/>
      <c r="CJ157" s="222"/>
      <c r="CK157" s="216"/>
      <c r="CL157" s="212"/>
      <c r="CM157" s="224"/>
      <c r="CN157" s="216"/>
      <c r="CO157" s="212"/>
      <c r="CP157" s="223"/>
      <c r="CQ157" s="216"/>
      <c r="CR157" s="217"/>
      <c r="CS157" s="202"/>
      <c r="CT157" s="218"/>
      <c r="CU157" s="217"/>
      <c r="CV157" s="219"/>
      <c r="CW157" s="220"/>
      <c r="CX157" s="203"/>
      <c r="CY157" s="217"/>
      <c r="CZ157" s="221"/>
      <c r="DA157" s="222"/>
      <c r="DB157" s="216"/>
      <c r="DC157" s="212"/>
      <c r="DD157" s="224"/>
      <c r="DE157" s="216"/>
      <c r="DF157" s="212"/>
      <c r="DG157" s="223"/>
      <c r="DH157" s="216"/>
      <c r="DI157" s="217"/>
      <c r="DJ157" s="202"/>
      <c r="DK157" s="218"/>
      <c r="DL157" s="217"/>
      <c r="DM157" s="219"/>
      <c r="DN157" s="220"/>
      <c r="DO157" s="203"/>
      <c r="DP157" s="217"/>
      <c r="DQ157" s="221"/>
      <c r="DR157" s="222"/>
      <c r="DS157" s="216"/>
      <c r="DT157" s="212"/>
      <c r="DU157" s="224"/>
      <c r="DV157" s="216"/>
      <c r="DW157" s="212"/>
      <c r="DX157" s="223"/>
      <c r="DY157" s="216"/>
    </row>
    <row r="158" spans="1:129" ht="15.75" hidden="1" thickBot="1">
      <c r="A158" s="242"/>
      <c r="B158" s="243"/>
      <c r="C158" s="199"/>
      <c r="D158" s="200"/>
      <c r="E158" s="201"/>
      <c r="F158" s="202"/>
      <c r="G158" s="202"/>
      <c r="H158" s="202"/>
      <c r="I158" s="202"/>
      <c r="J158" s="202"/>
      <c r="K158" s="202"/>
      <c r="L158" s="203"/>
      <c r="M158" s="217"/>
      <c r="N158" s="202"/>
      <c r="O158" s="218"/>
      <c r="P158" s="217"/>
      <c r="Q158" s="219"/>
      <c r="R158" s="220"/>
      <c r="S158" s="203"/>
      <c r="T158" s="217"/>
      <c r="U158" s="221"/>
      <c r="V158" s="222"/>
      <c r="W158" s="216"/>
      <c r="X158" s="212"/>
      <c r="Y158" s="223"/>
      <c r="Z158" s="216"/>
      <c r="AA158" s="217"/>
      <c r="AB158" s="202"/>
      <c r="AC158" s="218"/>
      <c r="AD158" s="217"/>
      <c r="AE158" s="219"/>
      <c r="AF158" s="220"/>
      <c r="AG158" s="203"/>
      <c r="AH158" s="217"/>
      <c r="AI158" s="221"/>
      <c r="AJ158" s="222"/>
      <c r="AK158" s="216"/>
      <c r="AL158" s="212"/>
      <c r="AM158" s="224"/>
      <c r="AN158" s="216"/>
      <c r="AO158" s="212"/>
      <c r="AP158" s="223"/>
      <c r="AQ158" s="216"/>
      <c r="AR158" s="204"/>
      <c r="AS158" s="202"/>
      <c r="AT158" s="205"/>
      <c r="AU158" s="217"/>
      <c r="AV158" s="219"/>
      <c r="AW158" s="220"/>
      <c r="AX158" s="207"/>
      <c r="AY158" s="203"/>
      <c r="AZ158" s="217"/>
      <c r="BA158" s="221"/>
      <c r="BB158" s="222"/>
      <c r="BC158" s="216"/>
      <c r="BD158" s="212"/>
      <c r="BE158" s="224"/>
      <c r="BF158" s="216"/>
      <c r="BG158" s="212"/>
      <c r="BH158" s="223"/>
      <c r="BI158" s="216"/>
      <c r="BJ158" s="217"/>
      <c r="BK158" s="202"/>
      <c r="BL158" s="218"/>
      <c r="BM158" s="217"/>
      <c r="BN158" s="219"/>
      <c r="BO158" s="220"/>
      <c r="BP158" s="203"/>
      <c r="BQ158" s="217"/>
      <c r="BR158" s="221"/>
      <c r="BS158" s="222"/>
      <c r="BT158" s="216"/>
      <c r="BU158" s="212"/>
      <c r="BV158" s="224"/>
      <c r="BW158" s="216"/>
      <c r="BX158" s="212"/>
      <c r="BY158" s="223"/>
      <c r="BZ158" s="216"/>
      <c r="CA158" s="217"/>
      <c r="CB158" s="202"/>
      <c r="CC158" s="218"/>
      <c r="CD158" s="217"/>
      <c r="CE158" s="219"/>
      <c r="CF158" s="220"/>
      <c r="CG158" s="203"/>
      <c r="CH158" s="217"/>
      <c r="CI158" s="221"/>
      <c r="CJ158" s="222"/>
      <c r="CK158" s="216"/>
      <c r="CL158" s="212"/>
      <c r="CM158" s="224"/>
      <c r="CN158" s="216"/>
      <c r="CO158" s="212"/>
      <c r="CP158" s="223"/>
      <c r="CQ158" s="216"/>
      <c r="CR158" s="217"/>
      <c r="CS158" s="202"/>
      <c r="CT158" s="218"/>
      <c r="CU158" s="217"/>
      <c r="CV158" s="219"/>
      <c r="CW158" s="220"/>
      <c r="CX158" s="203"/>
      <c r="CY158" s="217"/>
      <c r="CZ158" s="221"/>
      <c r="DA158" s="222"/>
      <c r="DB158" s="216"/>
      <c r="DC158" s="212"/>
      <c r="DD158" s="224"/>
      <c r="DE158" s="216"/>
      <c r="DF158" s="212"/>
      <c r="DG158" s="223"/>
      <c r="DH158" s="216"/>
      <c r="DI158" s="217"/>
      <c r="DJ158" s="202"/>
      <c r="DK158" s="218"/>
      <c r="DL158" s="217"/>
      <c r="DM158" s="219"/>
      <c r="DN158" s="220"/>
      <c r="DO158" s="203"/>
      <c r="DP158" s="217"/>
      <c r="DQ158" s="221"/>
      <c r="DR158" s="222"/>
      <c r="DS158" s="216"/>
      <c r="DT158" s="212"/>
      <c r="DU158" s="224"/>
      <c r="DV158" s="216"/>
      <c r="DW158" s="212"/>
      <c r="DX158" s="223"/>
      <c r="DY158" s="216"/>
    </row>
    <row r="159" spans="1:129" ht="15.75" hidden="1" thickBot="1">
      <c r="A159" s="244"/>
      <c r="B159" s="245"/>
      <c r="C159" s="199"/>
      <c r="D159" s="200"/>
      <c r="E159" s="201"/>
      <c r="F159" s="202"/>
      <c r="G159" s="202"/>
      <c r="H159" s="202"/>
      <c r="I159" s="202"/>
      <c r="J159" s="202"/>
      <c r="K159" s="202"/>
      <c r="L159" s="203"/>
      <c r="M159" s="230"/>
      <c r="N159" s="202"/>
      <c r="O159" s="231"/>
      <c r="P159" s="230"/>
      <c r="Q159" s="232"/>
      <c r="R159" s="233"/>
      <c r="S159" s="203"/>
      <c r="T159" s="230"/>
      <c r="U159" s="234"/>
      <c r="V159" s="235"/>
      <c r="W159" s="247"/>
      <c r="X159" s="225"/>
      <c r="Y159" s="248"/>
      <c r="Z159" s="229"/>
      <c r="AA159" s="230"/>
      <c r="AB159" s="202"/>
      <c r="AC159" s="231"/>
      <c r="AD159" s="230"/>
      <c r="AE159" s="232"/>
      <c r="AF159" s="233"/>
      <c r="AG159" s="203"/>
      <c r="AH159" s="230"/>
      <c r="AI159" s="234"/>
      <c r="AJ159" s="235"/>
      <c r="AK159" s="229"/>
      <c r="AL159" s="225"/>
      <c r="AM159" s="249"/>
      <c r="AN159" s="229"/>
      <c r="AO159" s="225"/>
      <c r="AP159" s="236"/>
      <c r="AQ159" s="229"/>
      <c r="AR159" s="204"/>
      <c r="AS159" s="202"/>
      <c r="AT159" s="205"/>
      <c r="AU159" s="230"/>
      <c r="AV159" s="232"/>
      <c r="AW159" s="233"/>
      <c r="AX159" s="238"/>
      <c r="AY159" s="203"/>
      <c r="AZ159" s="230"/>
      <c r="BA159" s="234"/>
      <c r="BB159" s="235"/>
      <c r="BC159" s="229"/>
      <c r="BD159" s="225"/>
      <c r="BE159" s="249"/>
      <c r="BF159" s="229"/>
      <c r="BG159" s="225"/>
      <c r="BH159" s="236"/>
      <c r="BI159" s="229"/>
      <c r="BJ159" s="230"/>
      <c r="BK159" s="202"/>
      <c r="BL159" s="231"/>
      <c r="BM159" s="230"/>
      <c r="BN159" s="232"/>
      <c r="BO159" s="233"/>
      <c r="BP159" s="203"/>
      <c r="BQ159" s="230"/>
      <c r="BR159" s="234"/>
      <c r="BS159" s="235"/>
      <c r="BT159" s="229"/>
      <c r="BU159" s="225"/>
      <c r="BV159" s="249"/>
      <c r="BW159" s="229"/>
      <c r="BX159" s="212"/>
      <c r="BY159" s="223"/>
      <c r="BZ159" s="229"/>
      <c r="CA159" s="230"/>
      <c r="CB159" s="202"/>
      <c r="CC159" s="231"/>
      <c r="CD159" s="230"/>
      <c r="CE159" s="232"/>
      <c r="CF159" s="233"/>
      <c r="CG159" s="203"/>
      <c r="CH159" s="230"/>
      <c r="CI159" s="234"/>
      <c r="CJ159" s="235"/>
      <c r="CK159" s="229"/>
      <c r="CL159" s="225"/>
      <c r="CM159" s="249"/>
      <c r="CN159" s="229"/>
      <c r="CO159" s="225"/>
      <c r="CP159" s="236"/>
      <c r="CQ159" s="229"/>
      <c r="CR159" s="230"/>
      <c r="CS159" s="202"/>
      <c r="CT159" s="231"/>
      <c r="CU159" s="230"/>
      <c r="CV159" s="232"/>
      <c r="CW159" s="233"/>
      <c r="CX159" s="203"/>
      <c r="CY159" s="230"/>
      <c r="CZ159" s="234"/>
      <c r="DA159" s="235"/>
      <c r="DB159" s="229"/>
      <c r="DC159" s="225"/>
      <c r="DD159" s="249"/>
      <c r="DE159" s="229"/>
      <c r="DF159" s="225"/>
      <c r="DG159" s="236"/>
      <c r="DH159" s="229"/>
      <c r="DI159" s="230"/>
      <c r="DJ159" s="202"/>
      <c r="DK159" s="231"/>
      <c r="DL159" s="230"/>
      <c r="DM159" s="232"/>
      <c r="DN159" s="233"/>
      <c r="DO159" s="203"/>
      <c r="DP159" s="230"/>
      <c r="DQ159" s="234"/>
      <c r="DR159" s="235"/>
      <c r="DS159" s="229"/>
      <c r="DT159" s="225"/>
      <c r="DU159" s="249"/>
      <c r="DV159" s="229"/>
      <c r="DW159" s="225"/>
      <c r="DX159" s="236"/>
      <c r="DY159" s="229"/>
    </row>
    <row r="160" spans="1:129" ht="15.75" thickBot="1">
      <c r="A160" s="347" t="s">
        <v>126</v>
      </c>
      <c r="B160" s="348"/>
      <c r="C160" s="182">
        <f>[9]Daily!C192</f>
        <v>1044</v>
      </c>
      <c r="D160" s="183">
        <f>[9]Daily!D192</f>
        <v>1681.5999999999997</v>
      </c>
      <c r="E160" s="184">
        <f>D160-G160-I160</f>
        <v>932.39999999999964</v>
      </c>
      <c r="F160" s="185">
        <f>[9]Daily!E192</f>
        <v>0</v>
      </c>
      <c r="G160" s="185">
        <f>[9]Daily!F192</f>
        <v>722.2</v>
      </c>
      <c r="H160" s="185">
        <f>[9]Daily!G192</f>
        <v>529.19999999999982</v>
      </c>
      <c r="I160" s="185">
        <f>[9]Daily!H192</f>
        <v>27</v>
      </c>
      <c r="J160" s="185">
        <f>[9]Daily!I192</f>
        <v>12.6</v>
      </c>
      <c r="K160" s="185">
        <f>[9]Daily!J192</f>
        <v>390.59999999999991</v>
      </c>
      <c r="L160" s="186">
        <f>[9]Daily!K192</f>
        <v>3099.6499999999887</v>
      </c>
      <c r="M160" s="187">
        <f>[9]Daily!L192</f>
        <v>36</v>
      </c>
      <c r="N160" s="185">
        <f>[9]Daily!M192</f>
        <v>241.19999999999996</v>
      </c>
      <c r="O160" s="188">
        <f>[9]Daily!N192</f>
        <v>580.04999999999882</v>
      </c>
      <c r="P160" s="187">
        <f>[9]Daily!O192</f>
        <v>0</v>
      </c>
      <c r="Q160" s="189">
        <f>[9]Daily!P192</f>
        <v>0</v>
      </c>
      <c r="R160" s="190">
        <f>[9]Daily!Q192</f>
        <v>0</v>
      </c>
      <c r="S160" s="186">
        <f>[9]Daily!R192</f>
        <v>0</v>
      </c>
      <c r="T160" s="187">
        <f>[9]Daily!S192</f>
        <v>0</v>
      </c>
      <c r="U160" s="191">
        <f>[9]Daily!T192</f>
        <v>0</v>
      </c>
      <c r="V160" s="192">
        <f>[9]Daily!U192</f>
        <v>27</v>
      </c>
      <c r="W160" s="186">
        <f>[9]Daily!V192</f>
        <v>227.70000000000002</v>
      </c>
      <c r="X160" s="193">
        <f>[9]Daily!Z192</f>
        <v>36</v>
      </c>
      <c r="Y160" s="194">
        <f>[9]Daily!AA192</f>
        <v>214.19999999999996</v>
      </c>
      <c r="Z160" s="195">
        <f>[9]Daily!AB192</f>
        <v>352.34999999999877</v>
      </c>
      <c r="AA160" s="187">
        <f>[9]Daily!AC192</f>
        <v>18</v>
      </c>
      <c r="AB160" s="185">
        <f>[9]Daily!AD192</f>
        <v>0</v>
      </c>
      <c r="AC160" s="188">
        <f>[9]Daily!AE192</f>
        <v>365.39999999999969</v>
      </c>
      <c r="AD160" s="187">
        <f>[9]Daily!AF192</f>
        <v>0</v>
      </c>
      <c r="AE160" s="189">
        <f>[9]Daily!AG192</f>
        <v>0</v>
      </c>
      <c r="AF160" s="190">
        <f>[9]Daily!AH192</f>
        <v>0</v>
      </c>
      <c r="AG160" s="186">
        <f>[9]Daily!AI192</f>
        <v>46.8</v>
      </c>
      <c r="AH160" s="187">
        <f>[9]Daily!AJ192</f>
        <v>18</v>
      </c>
      <c r="AI160" s="191">
        <f>[9]Daily!AK192</f>
        <v>0</v>
      </c>
      <c r="AJ160" s="192">
        <f>[9]Daily!AL192</f>
        <v>0</v>
      </c>
      <c r="AK160" s="186">
        <f>[9]Daily!AM192</f>
        <v>318.59999999999968</v>
      </c>
      <c r="AL160" s="193">
        <f>[9]Daily!AN192</f>
        <v>0</v>
      </c>
      <c r="AM160" s="196">
        <f>[9]Daily!AO192</f>
        <v>0</v>
      </c>
      <c r="AN160" s="195">
        <f>[9]Daily!AP192</f>
        <v>0</v>
      </c>
      <c r="AO160" s="193">
        <f>[9]Daily!AQ192</f>
        <v>0</v>
      </c>
      <c r="AP160" s="194">
        <f>[9]Daily!AR192</f>
        <v>0</v>
      </c>
      <c r="AQ160" s="195">
        <f>[9]Daily!AS192</f>
        <v>0</v>
      </c>
      <c r="AR160" s="187">
        <f>[9]Daily!AT192</f>
        <v>990</v>
      </c>
      <c r="AS160" s="185">
        <f>[9]Daily!AU192</f>
        <v>785.20000000000016</v>
      </c>
      <c r="AT160" s="188">
        <f>[9]Daily!AV192</f>
        <v>1116.0499999999929</v>
      </c>
      <c r="AU160" s="187">
        <f>[9]Daily!AW192</f>
        <v>828</v>
      </c>
      <c r="AV160" s="189">
        <f>[9]Daily!AX192</f>
        <v>0</v>
      </c>
      <c r="AW160" s="190">
        <f>[9]Daily!AY192</f>
        <v>255.99999999999994</v>
      </c>
      <c r="AX160" s="190">
        <f>[9]Daily!AZ192</f>
        <v>466.19999999999993</v>
      </c>
      <c r="AY160" s="186">
        <f>[9]Daily!BA192</f>
        <v>846.94999999999425</v>
      </c>
      <c r="AZ160" s="187">
        <f>[9]Daily!BB192</f>
        <v>124.2</v>
      </c>
      <c r="BA160" s="191">
        <f>[9]Daily!BC192</f>
        <v>25.2</v>
      </c>
      <c r="BB160" s="192">
        <f>[9]Daily!BD192</f>
        <v>0</v>
      </c>
      <c r="BC160" s="186">
        <f>[9]Daily!BE192</f>
        <v>269.09999999999877</v>
      </c>
      <c r="BD160" s="193">
        <f>[9]Daily!BF192</f>
        <v>12.6</v>
      </c>
      <c r="BE160" s="196">
        <f>[9]Daily!BG192</f>
        <v>12.6</v>
      </c>
      <c r="BF160" s="195">
        <f>[9]Daily!BH192</f>
        <v>0</v>
      </c>
      <c r="BG160" s="193">
        <f>[9]Daily!BI192</f>
        <v>25.2</v>
      </c>
      <c r="BH160" s="194">
        <f>[9]Daily!BJ192</f>
        <v>25.2</v>
      </c>
      <c r="BI160" s="195">
        <f>[9]Daily!BK192</f>
        <v>0</v>
      </c>
      <c r="BJ160" s="187">
        <f>[9]Daily!BL192</f>
        <v>0</v>
      </c>
      <c r="BK160" s="185">
        <f>[9]Daily!BM192</f>
        <v>151.19999999999999</v>
      </c>
      <c r="BL160" s="188">
        <f>[9]Daily!BN192</f>
        <v>9.2370555648813024E-14</v>
      </c>
      <c r="BM160" s="187">
        <f>[9]Daily!BO192</f>
        <v>0</v>
      </c>
      <c r="BN160" s="189">
        <f>[9]Daily!BP192</f>
        <v>0</v>
      </c>
      <c r="BO160" s="190">
        <f>[9]Daily!BQ192</f>
        <v>0</v>
      </c>
      <c r="BP160" s="186">
        <f>[9]Daily!BR192</f>
        <v>0</v>
      </c>
      <c r="BQ160" s="187">
        <f>[9]Daily!BS192</f>
        <v>0</v>
      </c>
      <c r="BR160" s="191">
        <f>[9]Daily!BT192</f>
        <v>0</v>
      </c>
      <c r="BS160" s="192">
        <f>[9]Daily!BU192</f>
        <v>0</v>
      </c>
      <c r="BT160" s="186">
        <f>[9]Daily!BV192</f>
        <v>0</v>
      </c>
      <c r="BU160" s="193">
        <f>[9]Daily!BW192</f>
        <v>0</v>
      </c>
      <c r="BV160" s="196">
        <f>[9]Daily!BX192</f>
        <v>0</v>
      </c>
      <c r="BW160" s="195">
        <f>[9]Daily!BY192</f>
        <v>0</v>
      </c>
      <c r="BX160" s="193">
        <f>[9]Daily!BZ192</f>
        <v>0</v>
      </c>
      <c r="BY160" s="194">
        <f>[9]Daily!CA192</f>
        <v>151.19999999999999</v>
      </c>
      <c r="BZ160" s="195">
        <f>[9]Daily!CB192</f>
        <v>9.2370555648813024E-14</v>
      </c>
      <c r="CA160" s="187">
        <f>[9]Daily!CC192</f>
        <v>0</v>
      </c>
      <c r="CB160" s="185">
        <f>[9]Daily!CD192</f>
        <v>503.99999999999983</v>
      </c>
      <c r="CC160" s="188">
        <f>[9]Daily!CE192</f>
        <v>287.09999999999781</v>
      </c>
      <c r="CD160" s="187">
        <f>[9]Daily!CF192</f>
        <v>0</v>
      </c>
      <c r="CE160" s="189">
        <f>[9]Daily!CG192</f>
        <v>0</v>
      </c>
      <c r="CF160" s="190">
        <f>[9]Daily!CH192</f>
        <v>0</v>
      </c>
      <c r="CG160" s="186">
        <f>[9]Daily!CI192</f>
        <v>0</v>
      </c>
      <c r="CH160" s="187">
        <f>[9]Daily!CJ192</f>
        <v>0</v>
      </c>
      <c r="CI160" s="191">
        <f>[9]Daily!CK192</f>
        <v>503.99999999999983</v>
      </c>
      <c r="CJ160" s="192">
        <f>[9]Daily!CL192</f>
        <v>0</v>
      </c>
      <c r="CK160" s="186">
        <f>[9]Daily!CM192</f>
        <v>287.09999999999781</v>
      </c>
      <c r="CL160" s="193">
        <f>[9]Daily!CN192</f>
        <v>0</v>
      </c>
      <c r="CM160" s="196">
        <f>[9]Daily!CO192</f>
        <v>0</v>
      </c>
      <c r="CN160" s="195">
        <f>[9]Daily!CP192</f>
        <v>0</v>
      </c>
      <c r="CO160" s="193">
        <f>[9]Daily!CQ192</f>
        <v>0</v>
      </c>
      <c r="CP160" s="194">
        <f>[9]Daily!CR192</f>
        <v>0</v>
      </c>
      <c r="CQ160" s="195">
        <f>[9]Daily!CS192</f>
        <v>0</v>
      </c>
      <c r="CR160" s="187">
        <f>[9]Daily!CT192</f>
        <v>0</v>
      </c>
      <c r="CS160" s="185">
        <f>[9]Daily!CU192</f>
        <v>0</v>
      </c>
      <c r="CT160" s="188">
        <f>[9]Daily!CV192</f>
        <v>232.2</v>
      </c>
      <c r="CU160" s="187">
        <f>[9]Daily!CW192</f>
        <v>0</v>
      </c>
      <c r="CV160" s="189">
        <f>[9]Daily!CX192</f>
        <v>0</v>
      </c>
      <c r="CW160" s="190">
        <f>[9]Daily!CY192</f>
        <v>0</v>
      </c>
      <c r="CX160" s="186">
        <f>[9]Daily!CZ192</f>
        <v>0</v>
      </c>
      <c r="CY160" s="187">
        <f>[9]Daily!DA192</f>
        <v>0</v>
      </c>
      <c r="CZ160" s="191">
        <f>[9]Daily!DB192</f>
        <v>0</v>
      </c>
      <c r="DA160" s="192">
        <f>[9]Daily!DC192</f>
        <v>0</v>
      </c>
      <c r="DB160" s="186">
        <f>[9]Daily!DD192</f>
        <v>232.2</v>
      </c>
      <c r="DC160" s="193">
        <f>[9]Daily!DE192</f>
        <v>0</v>
      </c>
      <c r="DD160" s="196">
        <f>[9]Daily!DF192</f>
        <v>0</v>
      </c>
      <c r="DE160" s="195">
        <f>[9]Daily!DG192</f>
        <v>0</v>
      </c>
      <c r="DF160" s="193">
        <f>[9]Daily!DH192</f>
        <v>0</v>
      </c>
      <c r="DG160" s="194">
        <f>[9]Daily!DI192</f>
        <v>0</v>
      </c>
      <c r="DH160" s="195">
        <f>[9]Daily!DJ192</f>
        <v>0</v>
      </c>
      <c r="DI160" s="187">
        <f>[9]Daily!DK192</f>
        <v>0</v>
      </c>
      <c r="DJ160" s="185">
        <f>[9]Daily!DL192</f>
        <v>0</v>
      </c>
      <c r="DK160" s="188">
        <f>[9]Daily!DM192</f>
        <v>518.85</v>
      </c>
      <c r="DL160" s="187">
        <f>[9]Daily!DN192</f>
        <v>0</v>
      </c>
      <c r="DM160" s="189">
        <f>[9]Daily!DO192</f>
        <v>0</v>
      </c>
      <c r="DN160" s="190">
        <f>[9]Daily!DP192</f>
        <v>0</v>
      </c>
      <c r="DO160" s="186">
        <f>[9]Daily!DQ192</f>
        <v>150.30000000000001</v>
      </c>
      <c r="DP160" s="187">
        <f>[9]Daily!DR192</f>
        <v>0</v>
      </c>
      <c r="DQ160" s="191">
        <f>[9]Daily!DS192</f>
        <v>0</v>
      </c>
      <c r="DR160" s="192">
        <f>[9]Daily!DT192</f>
        <v>0</v>
      </c>
      <c r="DS160" s="186">
        <f>[9]Daily!DU192</f>
        <v>368.55</v>
      </c>
      <c r="DT160" s="193">
        <f>[9]Daily!DV192</f>
        <v>0</v>
      </c>
      <c r="DU160" s="196">
        <f>[9]Daily!DW192</f>
        <v>0</v>
      </c>
      <c r="DV160" s="195">
        <f>[9]Daily!DX192</f>
        <v>0</v>
      </c>
      <c r="DW160" s="193">
        <f>[9]Daily!DY192</f>
        <v>0</v>
      </c>
      <c r="DX160" s="194">
        <f>[9]Daily!DZ192</f>
        <v>0</v>
      </c>
      <c r="DY160" s="195">
        <f>[9]Daily!EA192</f>
        <v>0</v>
      </c>
    </row>
    <row r="161" spans="1:129" ht="15.75" hidden="1" thickBot="1">
      <c r="A161" s="197"/>
      <c r="B161" s="198"/>
      <c r="C161" s="199"/>
      <c r="D161" s="200"/>
      <c r="E161" s="201"/>
      <c r="F161" s="202"/>
      <c r="G161" s="202"/>
      <c r="H161" s="202"/>
      <c r="I161" s="202"/>
      <c r="J161" s="202"/>
      <c r="K161" s="202"/>
      <c r="L161" s="203"/>
      <c r="M161" s="204"/>
      <c r="N161" s="202"/>
      <c r="O161" s="205"/>
      <c r="P161" s="204"/>
      <c r="Q161" s="206"/>
      <c r="R161" s="207"/>
      <c r="S161" s="203"/>
      <c r="T161" s="204"/>
      <c r="U161" s="208"/>
      <c r="V161" s="209"/>
      <c r="W161" s="203"/>
      <c r="X161" s="199"/>
      <c r="Y161" s="210"/>
      <c r="Z161" s="203"/>
      <c r="AA161" s="204"/>
      <c r="AB161" s="202"/>
      <c r="AC161" s="205"/>
      <c r="AD161" s="204"/>
      <c r="AE161" s="206"/>
      <c r="AF161" s="207"/>
      <c r="AG161" s="203"/>
      <c r="AH161" s="204"/>
      <c r="AI161" s="208"/>
      <c r="AJ161" s="209"/>
      <c r="AK161" s="203"/>
      <c r="AL161" s="199"/>
      <c r="AM161" s="211"/>
      <c r="AN161" s="203"/>
      <c r="AO161" s="199"/>
      <c r="AP161" s="210"/>
      <c r="AQ161" s="203"/>
      <c r="AR161" s="204"/>
      <c r="AS161" s="202"/>
      <c r="AT161" s="205"/>
      <c r="AU161" s="204"/>
      <c r="AV161" s="206"/>
      <c r="AW161" s="207"/>
      <c r="AX161" s="207"/>
      <c r="AY161" s="203"/>
      <c r="AZ161" s="204"/>
      <c r="BA161" s="208"/>
      <c r="BB161" s="209"/>
      <c r="BC161" s="203"/>
      <c r="BD161" s="199"/>
      <c r="BE161" s="211"/>
      <c r="BF161" s="203"/>
      <c r="BG161" s="199"/>
      <c r="BH161" s="210"/>
      <c r="BI161" s="203"/>
      <c r="BJ161" s="204"/>
      <c r="BK161" s="202"/>
      <c r="BL161" s="205"/>
      <c r="BM161" s="204"/>
      <c r="BN161" s="206"/>
      <c r="BO161" s="207"/>
      <c r="BP161" s="203"/>
      <c r="BQ161" s="204"/>
      <c r="BR161" s="208"/>
      <c r="BS161" s="209"/>
      <c r="BT161" s="203"/>
      <c r="BU161" s="199"/>
      <c r="BV161" s="211"/>
      <c r="BW161" s="203"/>
      <c r="BX161" s="199"/>
      <c r="BY161" s="210"/>
      <c r="BZ161" s="203"/>
      <c r="CA161" s="204"/>
      <c r="CB161" s="202"/>
      <c r="CC161" s="205"/>
      <c r="CD161" s="204"/>
      <c r="CE161" s="206"/>
      <c r="CF161" s="207"/>
      <c r="CG161" s="203"/>
      <c r="CH161" s="204"/>
      <c r="CI161" s="208"/>
      <c r="CJ161" s="209"/>
      <c r="CK161" s="203"/>
      <c r="CL161" s="199"/>
      <c r="CM161" s="211"/>
      <c r="CN161" s="203"/>
      <c r="CO161" s="199"/>
      <c r="CP161" s="210"/>
      <c r="CQ161" s="203"/>
      <c r="CR161" s="204"/>
      <c r="CS161" s="202"/>
      <c r="CT161" s="205"/>
      <c r="CU161" s="204"/>
      <c r="CV161" s="206"/>
      <c r="CW161" s="207"/>
      <c r="CX161" s="203"/>
      <c r="CY161" s="204"/>
      <c r="CZ161" s="208"/>
      <c r="DA161" s="209"/>
      <c r="DB161" s="203"/>
      <c r="DC161" s="199"/>
      <c r="DD161" s="211"/>
      <c r="DE161" s="203"/>
      <c r="DF161" s="199"/>
      <c r="DG161" s="210"/>
      <c r="DH161" s="203"/>
      <c r="DI161" s="204"/>
      <c r="DJ161" s="202"/>
      <c r="DK161" s="205"/>
      <c r="DL161" s="204"/>
      <c r="DM161" s="206"/>
      <c r="DN161" s="207"/>
      <c r="DO161" s="203"/>
      <c r="DP161" s="204"/>
      <c r="DQ161" s="208"/>
      <c r="DR161" s="209"/>
      <c r="DS161" s="203"/>
      <c r="DT161" s="199"/>
      <c r="DU161" s="211"/>
      <c r="DV161" s="203"/>
      <c r="DW161" s="199"/>
      <c r="DX161" s="210"/>
      <c r="DY161" s="203"/>
    </row>
    <row r="162" spans="1:129" ht="15.75" hidden="1" thickBot="1">
      <c r="A162" s="242"/>
      <c r="B162" s="243"/>
      <c r="C162" s="199"/>
      <c r="D162" s="200"/>
      <c r="E162" s="201"/>
      <c r="F162" s="202"/>
      <c r="G162" s="202"/>
      <c r="H162" s="202"/>
      <c r="I162" s="202"/>
      <c r="J162" s="202"/>
      <c r="K162" s="202"/>
      <c r="L162" s="203"/>
      <c r="M162" s="204"/>
      <c r="N162" s="202"/>
      <c r="O162" s="205"/>
      <c r="P162" s="217"/>
      <c r="Q162" s="219"/>
      <c r="R162" s="220"/>
      <c r="S162" s="203"/>
      <c r="T162" s="217"/>
      <c r="U162" s="221"/>
      <c r="V162" s="222"/>
      <c r="W162" s="216"/>
      <c r="X162" s="212"/>
      <c r="Y162" s="223"/>
      <c r="Z162" s="216"/>
      <c r="AA162" s="204"/>
      <c r="AB162" s="202"/>
      <c r="AC162" s="205"/>
      <c r="AD162" s="217"/>
      <c r="AE162" s="219"/>
      <c r="AF162" s="220"/>
      <c r="AG162" s="203"/>
      <c r="AH162" s="217"/>
      <c r="AI162" s="221"/>
      <c r="AJ162" s="222"/>
      <c r="AK162" s="216"/>
      <c r="AL162" s="212"/>
      <c r="AM162" s="224"/>
      <c r="AN162" s="216"/>
      <c r="AO162" s="212"/>
      <c r="AP162" s="223"/>
      <c r="AQ162" s="216"/>
      <c r="AR162" s="204"/>
      <c r="AS162" s="202"/>
      <c r="AT162" s="205"/>
      <c r="AU162" s="217"/>
      <c r="AV162" s="219"/>
      <c r="AW162" s="220"/>
      <c r="AX162" s="207"/>
      <c r="AY162" s="203"/>
      <c r="AZ162" s="217"/>
      <c r="BA162" s="221"/>
      <c r="BB162" s="222"/>
      <c r="BC162" s="216"/>
      <c r="BD162" s="212"/>
      <c r="BE162" s="224"/>
      <c r="BF162" s="216"/>
      <c r="BG162" s="212"/>
      <c r="BH162" s="223"/>
      <c r="BI162" s="216"/>
      <c r="BJ162" s="204"/>
      <c r="BK162" s="202"/>
      <c r="BL162" s="205"/>
      <c r="BM162" s="217"/>
      <c r="BN162" s="219"/>
      <c r="BO162" s="220"/>
      <c r="BP162" s="203"/>
      <c r="BQ162" s="217"/>
      <c r="BR162" s="221"/>
      <c r="BS162" s="222"/>
      <c r="BT162" s="216"/>
      <c r="BU162" s="212"/>
      <c r="BV162" s="224"/>
      <c r="BW162" s="216"/>
      <c r="BX162" s="212"/>
      <c r="BY162" s="223"/>
      <c r="BZ162" s="216"/>
      <c r="CA162" s="204"/>
      <c r="CB162" s="202"/>
      <c r="CC162" s="205"/>
      <c r="CD162" s="217"/>
      <c r="CE162" s="219"/>
      <c r="CF162" s="220"/>
      <c r="CG162" s="203"/>
      <c r="CH162" s="217"/>
      <c r="CI162" s="221"/>
      <c r="CJ162" s="222"/>
      <c r="CK162" s="216"/>
      <c r="CL162" s="212"/>
      <c r="CM162" s="224"/>
      <c r="CN162" s="216"/>
      <c r="CO162" s="212"/>
      <c r="CP162" s="223"/>
      <c r="CQ162" s="216"/>
      <c r="CR162" s="204"/>
      <c r="CS162" s="202"/>
      <c r="CT162" s="205"/>
      <c r="CU162" s="217"/>
      <c r="CV162" s="219"/>
      <c r="CW162" s="220"/>
      <c r="CX162" s="203"/>
      <c r="CY162" s="217"/>
      <c r="CZ162" s="221"/>
      <c r="DA162" s="222"/>
      <c r="DB162" s="216"/>
      <c r="DC162" s="212"/>
      <c r="DD162" s="224"/>
      <c r="DE162" s="216"/>
      <c r="DF162" s="212"/>
      <c r="DG162" s="223"/>
      <c r="DH162" s="216"/>
      <c r="DI162" s="204"/>
      <c r="DJ162" s="202"/>
      <c r="DK162" s="205"/>
      <c r="DL162" s="217"/>
      <c r="DM162" s="219"/>
      <c r="DN162" s="220"/>
      <c r="DO162" s="203"/>
      <c r="DP162" s="217"/>
      <c r="DQ162" s="221"/>
      <c r="DR162" s="222"/>
      <c r="DS162" s="216"/>
      <c r="DT162" s="212"/>
      <c r="DU162" s="224"/>
      <c r="DV162" s="216"/>
      <c r="DW162" s="212"/>
      <c r="DX162" s="223"/>
      <c r="DY162" s="216"/>
    </row>
    <row r="163" spans="1:129" ht="15.75" hidden="1" thickBot="1">
      <c r="A163" s="242"/>
      <c r="B163" s="243"/>
      <c r="C163" s="199"/>
      <c r="D163" s="200"/>
      <c r="E163" s="201"/>
      <c r="F163" s="202"/>
      <c r="G163" s="202"/>
      <c r="H163" s="202"/>
      <c r="I163" s="202"/>
      <c r="J163" s="202"/>
      <c r="K163" s="202"/>
      <c r="L163" s="203"/>
      <c r="M163" s="204"/>
      <c r="N163" s="202"/>
      <c r="O163" s="205"/>
      <c r="P163" s="217"/>
      <c r="Q163" s="219"/>
      <c r="R163" s="220"/>
      <c r="S163" s="203"/>
      <c r="T163" s="217"/>
      <c r="U163" s="221"/>
      <c r="V163" s="222"/>
      <c r="W163" s="216"/>
      <c r="X163" s="212"/>
      <c r="Y163" s="223"/>
      <c r="Z163" s="216"/>
      <c r="AA163" s="204"/>
      <c r="AB163" s="202"/>
      <c r="AC163" s="205"/>
      <c r="AD163" s="217"/>
      <c r="AE163" s="219"/>
      <c r="AF163" s="220"/>
      <c r="AG163" s="203"/>
      <c r="AH163" s="217"/>
      <c r="AI163" s="221"/>
      <c r="AJ163" s="222"/>
      <c r="AK163" s="216"/>
      <c r="AL163" s="212"/>
      <c r="AM163" s="224"/>
      <c r="AN163" s="216"/>
      <c r="AO163" s="212"/>
      <c r="AP163" s="223"/>
      <c r="AQ163" s="216"/>
      <c r="AR163" s="204"/>
      <c r="AS163" s="202"/>
      <c r="AT163" s="205"/>
      <c r="AU163" s="217"/>
      <c r="AV163" s="219"/>
      <c r="AW163" s="220"/>
      <c r="AX163" s="207"/>
      <c r="AY163" s="203"/>
      <c r="AZ163" s="246"/>
      <c r="BA163" s="221"/>
      <c r="BB163" s="222"/>
      <c r="BC163" s="216"/>
      <c r="BD163" s="212"/>
      <c r="BE163" s="224"/>
      <c r="BF163" s="216"/>
      <c r="BG163" s="212"/>
      <c r="BH163" s="223"/>
      <c r="BI163" s="216"/>
      <c r="BJ163" s="204"/>
      <c r="BK163" s="202"/>
      <c r="BL163" s="205"/>
      <c r="BM163" s="217"/>
      <c r="BN163" s="219"/>
      <c r="BO163" s="220"/>
      <c r="BP163" s="203"/>
      <c r="BQ163" s="217"/>
      <c r="BR163" s="221"/>
      <c r="BS163" s="222"/>
      <c r="BT163" s="216"/>
      <c r="BU163" s="212"/>
      <c r="BV163" s="224"/>
      <c r="BW163" s="216"/>
      <c r="BX163" s="212"/>
      <c r="BY163" s="223"/>
      <c r="BZ163" s="216"/>
      <c r="CA163" s="204"/>
      <c r="CB163" s="202"/>
      <c r="CC163" s="205"/>
      <c r="CD163" s="217"/>
      <c r="CE163" s="219"/>
      <c r="CF163" s="220"/>
      <c r="CG163" s="203"/>
      <c r="CH163" s="217"/>
      <c r="CI163" s="221"/>
      <c r="CJ163" s="222"/>
      <c r="CK163" s="216"/>
      <c r="CL163" s="212"/>
      <c r="CM163" s="224"/>
      <c r="CN163" s="216"/>
      <c r="CO163" s="212"/>
      <c r="CP163" s="223"/>
      <c r="CQ163" s="216"/>
      <c r="CR163" s="204"/>
      <c r="CS163" s="202"/>
      <c r="CT163" s="205"/>
      <c r="CU163" s="217"/>
      <c r="CV163" s="219"/>
      <c r="CW163" s="220"/>
      <c r="CX163" s="203"/>
      <c r="CY163" s="217"/>
      <c r="CZ163" s="221"/>
      <c r="DA163" s="222"/>
      <c r="DB163" s="216"/>
      <c r="DC163" s="212"/>
      <c r="DD163" s="224"/>
      <c r="DE163" s="216"/>
      <c r="DF163" s="212"/>
      <c r="DG163" s="223"/>
      <c r="DH163" s="216"/>
      <c r="DI163" s="204"/>
      <c r="DJ163" s="202"/>
      <c r="DK163" s="205"/>
      <c r="DL163" s="217"/>
      <c r="DM163" s="219"/>
      <c r="DN163" s="220"/>
      <c r="DO163" s="203"/>
      <c r="DP163" s="217"/>
      <c r="DQ163" s="221"/>
      <c r="DR163" s="222"/>
      <c r="DS163" s="216"/>
      <c r="DT163" s="212"/>
      <c r="DU163" s="224"/>
      <c r="DV163" s="216"/>
      <c r="DW163" s="212"/>
      <c r="DX163" s="223"/>
      <c r="DY163" s="216"/>
    </row>
    <row r="164" spans="1:129" ht="15.75" hidden="1" thickBot="1">
      <c r="A164" s="242"/>
      <c r="B164" s="243"/>
      <c r="C164" s="199"/>
      <c r="D164" s="200"/>
      <c r="E164" s="201"/>
      <c r="F164" s="202"/>
      <c r="G164" s="202"/>
      <c r="H164" s="202"/>
      <c r="I164" s="202"/>
      <c r="J164" s="202"/>
      <c r="K164" s="202"/>
      <c r="L164" s="203"/>
      <c r="M164" s="204"/>
      <c r="N164" s="202"/>
      <c r="O164" s="205"/>
      <c r="P164" s="217"/>
      <c r="Q164" s="219"/>
      <c r="R164" s="220"/>
      <c r="S164" s="203"/>
      <c r="T164" s="217"/>
      <c r="U164" s="221"/>
      <c r="V164" s="222"/>
      <c r="W164" s="216"/>
      <c r="X164" s="212"/>
      <c r="Y164" s="223"/>
      <c r="Z164" s="216"/>
      <c r="AA164" s="204"/>
      <c r="AB164" s="202"/>
      <c r="AC164" s="205"/>
      <c r="AD164" s="217"/>
      <c r="AE164" s="219"/>
      <c r="AF164" s="220"/>
      <c r="AG164" s="203"/>
      <c r="AH164" s="217"/>
      <c r="AI164" s="221"/>
      <c r="AJ164" s="222"/>
      <c r="AK164" s="216"/>
      <c r="AL164" s="212"/>
      <c r="AM164" s="224"/>
      <c r="AN164" s="216"/>
      <c r="AO164" s="212"/>
      <c r="AP164" s="223"/>
      <c r="AQ164" s="216"/>
      <c r="AR164" s="204"/>
      <c r="AS164" s="202"/>
      <c r="AT164" s="205"/>
      <c r="AU164" s="217"/>
      <c r="AV164" s="219"/>
      <c r="AW164" s="220"/>
      <c r="AX164" s="207"/>
      <c r="AY164" s="203"/>
      <c r="AZ164" s="246"/>
      <c r="BA164" s="221"/>
      <c r="BB164" s="222"/>
      <c r="BC164" s="216"/>
      <c r="BD164" s="212"/>
      <c r="BE164" s="224"/>
      <c r="BF164" s="216"/>
      <c r="BG164" s="212"/>
      <c r="BH164" s="223"/>
      <c r="BI164" s="216"/>
      <c r="BJ164" s="204"/>
      <c r="BK164" s="202"/>
      <c r="BL164" s="205"/>
      <c r="BM164" s="217"/>
      <c r="BN164" s="219"/>
      <c r="BO164" s="220"/>
      <c r="BP164" s="203"/>
      <c r="BQ164" s="217"/>
      <c r="BR164" s="221"/>
      <c r="BS164" s="222"/>
      <c r="BT164" s="216"/>
      <c r="BU164" s="212"/>
      <c r="BV164" s="224"/>
      <c r="BW164" s="216"/>
      <c r="BX164" s="212"/>
      <c r="BY164" s="223"/>
      <c r="BZ164" s="216"/>
      <c r="CA164" s="204"/>
      <c r="CB164" s="202"/>
      <c r="CC164" s="205"/>
      <c r="CD164" s="217"/>
      <c r="CE164" s="219"/>
      <c r="CF164" s="220"/>
      <c r="CG164" s="203"/>
      <c r="CH164" s="217"/>
      <c r="CI164" s="221"/>
      <c r="CJ164" s="222"/>
      <c r="CK164" s="216"/>
      <c r="CL164" s="212"/>
      <c r="CM164" s="224"/>
      <c r="CN164" s="216"/>
      <c r="CO164" s="212"/>
      <c r="CP164" s="223"/>
      <c r="CQ164" s="216"/>
      <c r="CR164" s="204"/>
      <c r="CS164" s="202"/>
      <c r="CT164" s="205"/>
      <c r="CU164" s="217"/>
      <c r="CV164" s="219"/>
      <c r="CW164" s="220"/>
      <c r="CX164" s="203"/>
      <c r="CY164" s="217"/>
      <c r="CZ164" s="221"/>
      <c r="DA164" s="222"/>
      <c r="DB164" s="216"/>
      <c r="DC164" s="212"/>
      <c r="DD164" s="224"/>
      <c r="DE164" s="216"/>
      <c r="DF164" s="212"/>
      <c r="DG164" s="223"/>
      <c r="DH164" s="216"/>
      <c r="DI164" s="204"/>
      <c r="DJ164" s="202"/>
      <c r="DK164" s="205"/>
      <c r="DL164" s="217"/>
      <c r="DM164" s="219"/>
      <c r="DN164" s="220"/>
      <c r="DO164" s="203"/>
      <c r="DP164" s="217"/>
      <c r="DQ164" s="221"/>
      <c r="DR164" s="222"/>
      <c r="DS164" s="216"/>
      <c r="DT164" s="212"/>
      <c r="DU164" s="224"/>
      <c r="DV164" s="216"/>
      <c r="DW164" s="212"/>
      <c r="DX164" s="223"/>
      <c r="DY164" s="216"/>
    </row>
    <row r="165" spans="1:129" ht="15.75" hidden="1" thickBot="1">
      <c r="A165" s="242"/>
      <c r="B165" s="243"/>
      <c r="C165" s="199"/>
      <c r="D165" s="200"/>
      <c r="E165" s="201"/>
      <c r="F165" s="202"/>
      <c r="G165" s="202"/>
      <c r="H165" s="202"/>
      <c r="I165" s="202"/>
      <c r="J165" s="202"/>
      <c r="K165" s="202"/>
      <c r="L165" s="203"/>
      <c r="M165" s="204"/>
      <c r="N165" s="202"/>
      <c r="O165" s="205"/>
      <c r="P165" s="217"/>
      <c r="Q165" s="219"/>
      <c r="R165" s="220"/>
      <c r="S165" s="203"/>
      <c r="T165" s="217"/>
      <c r="U165" s="221"/>
      <c r="V165" s="222"/>
      <c r="W165" s="216"/>
      <c r="X165" s="212"/>
      <c r="Y165" s="223"/>
      <c r="Z165" s="216"/>
      <c r="AA165" s="204"/>
      <c r="AB165" s="202"/>
      <c r="AC165" s="205"/>
      <c r="AD165" s="217"/>
      <c r="AE165" s="219"/>
      <c r="AF165" s="220"/>
      <c r="AG165" s="203"/>
      <c r="AH165" s="217"/>
      <c r="AI165" s="221"/>
      <c r="AJ165" s="222"/>
      <c r="AK165" s="216"/>
      <c r="AL165" s="212"/>
      <c r="AM165" s="224"/>
      <c r="AN165" s="216"/>
      <c r="AO165" s="212"/>
      <c r="AP165" s="223"/>
      <c r="AQ165" s="216"/>
      <c r="AR165" s="204"/>
      <c r="AS165" s="202"/>
      <c r="AT165" s="205"/>
      <c r="AU165" s="217"/>
      <c r="AV165" s="219"/>
      <c r="AW165" s="220"/>
      <c r="AX165" s="207"/>
      <c r="AY165" s="203"/>
      <c r="AZ165" s="246"/>
      <c r="BA165" s="221"/>
      <c r="BB165" s="222"/>
      <c r="BC165" s="216"/>
      <c r="BD165" s="212"/>
      <c r="BE165" s="224"/>
      <c r="BF165" s="216"/>
      <c r="BG165" s="212"/>
      <c r="BH165" s="223"/>
      <c r="BI165" s="216"/>
      <c r="BJ165" s="204"/>
      <c r="BK165" s="202"/>
      <c r="BL165" s="205"/>
      <c r="BM165" s="217"/>
      <c r="BN165" s="219"/>
      <c r="BO165" s="220"/>
      <c r="BP165" s="203"/>
      <c r="BQ165" s="217"/>
      <c r="BR165" s="221"/>
      <c r="BS165" s="222"/>
      <c r="BT165" s="216"/>
      <c r="BU165" s="212"/>
      <c r="BV165" s="224"/>
      <c r="BW165" s="216"/>
      <c r="BX165" s="212"/>
      <c r="BY165" s="223"/>
      <c r="BZ165" s="216"/>
      <c r="CA165" s="204"/>
      <c r="CB165" s="202"/>
      <c r="CC165" s="205"/>
      <c r="CD165" s="217"/>
      <c r="CE165" s="219"/>
      <c r="CF165" s="220"/>
      <c r="CG165" s="203"/>
      <c r="CH165" s="217"/>
      <c r="CI165" s="221"/>
      <c r="CJ165" s="222"/>
      <c r="CK165" s="216"/>
      <c r="CL165" s="212"/>
      <c r="CM165" s="224"/>
      <c r="CN165" s="216"/>
      <c r="CO165" s="212"/>
      <c r="CP165" s="223"/>
      <c r="CQ165" s="216"/>
      <c r="CR165" s="204"/>
      <c r="CS165" s="202"/>
      <c r="CT165" s="205"/>
      <c r="CU165" s="217"/>
      <c r="CV165" s="219"/>
      <c r="CW165" s="220"/>
      <c r="CX165" s="203"/>
      <c r="CY165" s="217"/>
      <c r="CZ165" s="221"/>
      <c r="DA165" s="222"/>
      <c r="DB165" s="216"/>
      <c r="DC165" s="212"/>
      <c r="DD165" s="224"/>
      <c r="DE165" s="216"/>
      <c r="DF165" s="212"/>
      <c r="DG165" s="223"/>
      <c r="DH165" s="216"/>
      <c r="DI165" s="204"/>
      <c r="DJ165" s="202"/>
      <c r="DK165" s="205"/>
      <c r="DL165" s="217"/>
      <c r="DM165" s="219"/>
      <c r="DN165" s="220"/>
      <c r="DO165" s="203"/>
      <c r="DP165" s="217"/>
      <c r="DQ165" s="221"/>
      <c r="DR165" s="222"/>
      <c r="DS165" s="216"/>
      <c r="DT165" s="212"/>
      <c r="DU165" s="224"/>
      <c r="DV165" s="216"/>
      <c r="DW165" s="212"/>
      <c r="DX165" s="223"/>
      <c r="DY165" s="216"/>
    </row>
    <row r="166" spans="1:129" ht="15.75" hidden="1" thickBot="1">
      <c r="A166" s="242"/>
      <c r="B166" s="243"/>
      <c r="C166" s="199"/>
      <c r="D166" s="200"/>
      <c r="E166" s="201"/>
      <c r="F166" s="202"/>
      <c r="G166" s="202"/>
      <c r="H166" s="202"/>
      <c r="I166" s="202"/>
      <c r="J166" s="202"/>
      <c r="K166" s="202"/>
      <c r="L166" s="203"/>
      <c r="M166" s="204"/>
      <c r="N166" s="202"/>
      <c r="O166" s="205"/>
      <c r="P166" s="217"/>
      <c r="Q166" s="219"/>
      <c r="R166" s="220"/>
      <c r="S166" s="203"/>
      <c r="T166" s="217"/>
      <c r="U166" s="221"/>
      <c r="V166" s="222"/>
      <c r="W166" s="216"/>
      <c r="X166" s="212"/>
      <c r="Y166" s="223"/>
      <c r="Z166" s="216"/>
      <c r="AA166" s="204"/>
      <c r="AB166" s="202"/>
      <c r="AC166" s="205"/>
      <c r="AD166" s="217"/>
      <c r="AE166" s="219"/>
      <c r="AF166" s="220"/>
      <c r="AG166" s="203"/>
      <c r="AH166" s="217"/>
      <c r="AI166" s="221"/>
      <c r="AJ166" s="222"/>
      <c r="AK166" s="216"/>
      <c r="AL166" s="212"/>
      <c r="AM166" s="224"/>
      <c r="AN166" s="216"/>
      <c r="AO166" s="212"/>
      <c r="AP166" s="223"/>
      <c r="AQ166" s="216"/>
      <c r="AR166" s="204"/>
      <c r="AS166" s="202"/>
      <c r="AT166" s="205"/>
      <c r="AU166" s="217"/>
      <c r="AV166" s="219"/>
      <c r="AW166" s="220"/>
      <c r="AX166" s="207"/>
      <c r="AY166" s="203"/>
      <c r="AZ166" s="246"/>
      <c r="BA166" s="221"/>
      <c r="BB166" s="222"/>
      <c r="BC166" s="216"/>
      <c r="BD166" s="212"/>
      <c r="BE166" s="224"/>
      <c r="BF166" s="216"/>
      <c r="BG166" s="212"/>
      <c r="BH166" s="223"/>
      <c r="BI166" s="216"/>
      <c r="BJ166" s="204"/>
      <c r="BK166" s="202"/>
      <c r="BL166" s="205"/>
      <c r="BM166" s="217"/>
      <c r="BN166" s="219"/>
      <c r="BO166" s="220"/>
      <c r="BP166" s="203"/>
      <c r="BQ166" s="217"/>
      <c r="BR166" s="221"/>
      <c r="BS166" s="222"/>
      <c r="BT166" s="216"/>
      <c r="BU166" s="212"/>
      <c r="BV166" s="224"/>
      <c r="BW166" s="216"/>
      <c r="BX166" s="212"/>
      <c r="BY166" s="223"/>
      <c r="BZ166" s="216"/>
      <c r="CA166" s="204"/>
      <c r="CB166" s="202"/>
      <c r="CC166" s="205"/>
      <c r="CD166" s="217"/>
      <c r="CE166" s="219"/>
      <c r="CF166" s="220"/>
      <c r="CG166" s="203"/>
      <c r="CH166" s="217"/>
      <c r="CI166" s="221"/>
      <c r="CJ166" s="222"/>
      <c r="CK166" s="216"/>
      <c r="CL166" s="212"/>
      <c r="CM166" s="224"/>
      <c r="CN166" s="216"/>
      <c r="CO166" s="212"/>
      <c r="CP166" s="223"/>
      <c r="CQ166" s="216"/>
      <c r="CR166" s="204"/>
      <c r="CS166" s="202"/>
      <c r="CT166" s="205"/>
      <c r="CU166" s="217"/>
      <c r="CV166" s="219"/>
      <c r="CW166" s="220"/>
      <c r="CX166" s="203"/>
      <c r="CY166" s="217"/>
      <c r="CZ166" s="221"/>
      <c r="DA166" s="222"/>
      <c r="DB166" s="216"/>
      <c r="DC166" s="212"/>
      <c r="DD166" s="224"/>
      <c r="DE166" s="216"/>
      <c r="DF166" s="212"/>
      <c r="DG166" s="223"/>
      <c r="DH166" s="216"/>
      <c r="DI166" s="204"/>
      <c r="DJ166" s="202"/>
      <c r="DK166" s="205"/>
      <c r="DL166" s="217"/>
      <c r="DM166" s="219"/>
      <c r="DN166" s="220"/>
      <c r="DO166" s="203"/>
      <c r="DP166" s="217"/>
      <c r="DQ166" s="221"/>
      <c r="DR166" s="222"/>
      <c r="DS166" s="216"/>
      <c r="DT166" s="212"/>
      <c r="DU166" s="224"/>
      <c r="DV166" s="216"/>
      <c r="DW166" s="212"/>
      <c r="DX166" s="223"/>
      <c r="DY166" s="216"/>
    </row>
    <row r="167" spans="1:129" ht="15.75" hidden="1" thickBot="1">
      <c r="A167" s="242"/>
      <c r="B167" s="243"/>
      <c r="C167" s="199"/>
      <c r="D167" s="200"/>
      <c r="E167" s="201"/>
      <c r="F167" s="202"/>
      <c r="G167" s="202"/>
      <c r="H167" s="202"/>
      <c r="I167" s="202"/>
      <c r="J167" s="202"/>
      <c r="K167" s="202"/>
      <c r="L167" s="203"/>
      <c r="M167" s="204"/>
      <c r="N167" s="202"/>
      <c r="O167" s="205"/>
      <c r="P167" s="217"/>
      <c r="Q167" s="219"/>
      <c r="R167" s="220"/>
      <c r="S167" s="203"/>
      <c r="T167" s="217"/>
      <c r="U167" s="221"/>
      <c r="V167" s="222"/>
      <c r="W167" s="216"/>
      <c r="X167" s="212"/>
      <c r="Y167" s="223"/>
      <c r="Z167" s="216"/>
      <c r="AA167" s="204"/>
      <c r="AB167" s="202"/>
      <c r="AC167" s="205"/>
      <c r="AD167" s="217"/>
      <c r="AE167" s="219"/>
      <c r="AF167" s="220"/>
      <c r="AG167" s="203"/>
      <c r="AH167" s="217"/>
      <c r="AI167" s="221"/>
      <c r="AJ167" s="222"/>
      <c r="AK167" s="216"/>
      <c r="AL167" s="212"/>
      <c r="AM167" s="224"/>
      <c r="AN167" s="216"/>
      <c r="AO167" s="212"/>
      <c r="AP167" s="223"/>
      <c r="AQ167" s="216"/>
      <c r="AR167" s="204"/>
      <c r="AS167" s="202"/>
      <c r="AT167" s="205"/>
      <c r="AU167" s="217"/>
      <c r="AV167" s="219"/>
      <c r="AW167" s="220"/>
      <c r="AX167" s="207"/>
      <c r="AY167" s="203"/>
      <c r="AZ167" s="246"/>
      <c r="BA167" s="221"/>
      <c r="BB167" s="222"/>
      <c r="BC167" s="216"/>
      <c r="BD167" s="212"/>
      <c r="BE167" s="224"/>
      <c r="BF167" s="216"/>
      <c r="BG167" s="212"/>
      <c r="BH167" s="223"/>
      <c r="BI167" s="216"/>
      <c r="BJ167" s="204"/>
      <c r="BK167" s="202"/>
      <c r="BL167" s="205"/>
      <c r="BM167" s="217"/>
      <c r="BN167" s="219"/>
      <c r="BO167" s="220"/>
      <c r="BP167" s="203"/>
      <c r="BQ167" s="217"/>
      <c r="BR167" s="221"/>
      <c r="BS167" s="222"/>
      <c r="BT167" s="216"/>
      <c r="BU167" s="212"/>
      <c r="BV167" s="224"/>
      <c r="BW167" s="216"/>
      <c r="BX167" s="212"/>
      <c r="BY167" s="223"/>
      <c r="BZ167" s="216"/>
      <c r="CA167" s="204"/>
      <c r="CB167" s="202"/>
      <c r="CC167" s="205"/>
      <c r="CD167" s="217"/>
      <c r="CE167" s="219"/>
      <c r="CF167" s="220"/>
      <c r="CG167" s="203"/>
      <c r="CH167" s="217"/>
      <c r="CI167" s="221"/>
      <c r="CJ167" s="222"/>
      <c r="CK167" s="216"/>
      <c r="CL167" s="212"/>
      <c r="CM167" s="224"/>
      <c r="CN167" s="216"/>
      <c r="CO167" s="212"/>
      <c r="CP167" s="223"/>
      <c r="CQ167" s="216"/>
      <c r="CR167" s="204"/>
      <c r="CS167" s="202"/>
      <c r="CT167" s="205"/>
      <c r="CU167" s="217"/>
      <c r="CV167" s="219"/>
      <c r="CW167" s="220"/>
      <c r="CX167" s="203"/>
      <c r="CY167" s="217"/>
      <c r="CZ167" s="221"/>
      <c r="DA167" s="222"/>
      <c r="DB167" s="216"/>
      <c r="DC167" s="212"/>
      <c r="DD167" s="224"/>
      <c r="DE167" s="216"/>
      <c r="DF167" s="212"/>
      <c r="DG167" s="223"/>
      <c r="DH167" s="216"/>
      <c r="DI167" s="204"/>
      <c r="DJ167" s="202"/>
      <c r="DK167" s="205"/>
      <c r="DL167" s="217"/>
      <c r="DM167" s="219"/>
      <c r="DN167" s="220"/>
      <c r="DO167" s="203"/>
      <c r="DP167" s="217"/>
      <c r="DQ167" s="221"/>
      <c r="DR167" s="222"/>
      <c r="DS167" s="216"/>
      <c r="DT167" s="212"/>
      <c r="DU167" s="224"/>
      <c r="DV167" s="216"/>
      <c r="DW167" s="212"/>
      <c r="DX167" s="223"/>
      <c r="DY167" s="216"/>
    </row>
    <row r="168" spans="1:129" ht="15.75" hidden="1" thickBot="1">
      <c r="A168" s="242"/>
      <c r="B168" s="243"/>
      <c r="C168" s="199"/>
      <c r="D168" s="200"/>
      <c r="E168" s="201"/>
      <c r="F168" s="202"/>
      <c r="G168" s="202"/>
      <c r="H168" s="202"/>
      <c r="I168" s="202"/>
      <c r="J168" s="202"/>
      <c r="K168" s="202"/>
      <c r="L168" s="203"/>
      <c r="M168" s="204"/>
      <c r="N168" s="202"/>
      <c r="O168" s="205"/>
      <c r="P168" s="217"/>
      <c r="Q168" s="219"/>
      <c r="R168" s="220"/>
      <c r="S168" s="203"/>
      <c r="T168" s="217"/>
      <c r="U168" s="221"/>
      <c r="V168" s="222"/>
      <c r="W168" s="216"/>
      <c r="X168" s="212"/>
      <c r="Y168" s="223"/>
      <c r="Z168" s="216"/>
      <c r="AA168" s="204"/>
      <c r="AB168" s="202"/>
      <c r="AC168" s="205"/>
      <c r="AD168" s="217"/>
      <c r="AE168" s="219"/>
      <c r="AF168" s="220"/>
      <c r="AG168" s="203"/>
      <c r="AH168" s="217"/>
      <c r="AI168" s="221"/>
      <c r="AJ168" s="222"/>
      <c r="AK168" s="216"/>
      <c r="AL168" s="212"/>
      <c r="AM168" s="224"/>
      <c r="AN168" s="216"/>
      <c r="AO168" s="212"/>
      <c r="AP168" s="223"/>
      <c r="AQ168" s="216"/>
      <c r="AR168" s="204"/>
      <c r="AS168" s="202"/>
      <c r="AT168" s="205"/>
      <c r="AU168" s="217"/>
      <c r="AV168" s="219"/>
      <c r="AW168" s="220"/>
      <c r="AX168" s="207"/>
      <c r="AY168" s="203"/>
      <c r="AZ168" s="246"/>
      <c r="BA168" s="221"/>
      <c r="BB168" s="222"/>
      <c r="BC168" s="216"/>
      <c r="BD168" s="212"/>
      <c r="BE168" s="224"/>
      <c r="BF168" s="216"/>
      <c r="BG168" s="212"/>
      <c r="BH168" s="223"/>
      <c r="BI168" s="216"/>
      <c r="BJ168" s="204"/>
      <c r="BK168" s="202"/>
      <c r="BL168" s="205"/>
      <c r="BM168" s="217"/>
      <c r="BN168" s="219"/>
      <c r="BO168" s="220"/>
      <c r="BP168" s="203"/>
      <c r="BQ168" s="217"/>
      <c r="BR168" s="221"/>
      <c r="BS168" s="222"/>
      <c r="BT168" s="216"/>
      <c r="BU168" s="212"/>
      <c r="BV168" s="224"/>
      <c r="BW168" s="216"/>
      <c r="BX168" s="212"/>
      <c r="BY168" s="223"/>
      <c r="BZ168" s="216"/>
      <c r="CA168" s="204"/>
      <c r="CB168" s="202"/>
      <c r="CC168" s="205"/>
      <c r="CD168" s="217"/>
      <c r="CE168" s="219"/>
      <c r="CF168" s="220"/>
      <c r="CG168" s="203"/>
      <c r="CH168" s="217"/>
      <c r="CI168" s="221"/>
      <c r="CJ168" s="222"/>
      <c r="CK168" s="216"/>
      <c r="CL168" s="212"/>
      <c r="CM168" s="224"/>
      <c r="CN168" s="216"/>
      <c r="CO168" s="212"/>
      <c r="CP168" s="223"/>
      <c r="CQ168" s="216"/>
      <c r="CR168" s="204"/>
      <c r="CS168" s="202"/>
      <c r="CT168" s="205"/>
      <c r="CU168" s="217"/>
      <c r="CV168" s="219"/>
      <c r="CW168" s="220"/>
      <c r="CX168" s="203"/>
      <c r="CY168" s="217"/>
      <c r="CZ168" s="221"/>
      <c r="DA168" s="222"/>
      <c r="DB168" s="216"/>
      <c r="DC168" s="212"/>
      <c r="DD168" s="224"/>
      <c r="DE168" s="216"/>
      <c r="DF168" s="212"/>
      <c r="DG168" s="223"/>
      <c r="DH168" s="216"/>
      <c r="DI168" s="204"/>
      <c r="DJ168" s="202"/>
      <c r="DK168" s="205"/>
      <c r="DL168" s="217"/>
      <c r="DM168" s="219"/>
      <c r="DN168" s="220"/>
      <c r="DO168" s="203"/>
      <c r="DP168" s="217"/>
      <c r="DQ168" s="221"/>
      <c r="DR168" s="222"/>
      <c r="DS168" s="216"/>
      <c r="DT168" s="212"/>
      <c r="DU168" s="224"/>
      <c r="DV168" s="216"/>
      <c r="DW168" s="212"/>
      <c r="DX168" s="223"/>
      <c r="DY168" s="216"/>
    </row>
    <row r="169" spans="1:129" ht="15.75" hidden="1" thickBot="1">
      <c r="A169" s="242"/>
      <c r="B169" s="243"/>
      <c r="C169" s="199"/>
      <c r="D169" s="200"/>
      <c r="E169" s="201"/>
      <c r="F169" s="202"/>
      <c r="G169" s="202"/>
      <c r="H169" s="202"/>
      <c r="I169" s="202"/>
      <c r="J169" s="202"/>
      <c r="K169" s="202"/>
      <c r="L169" s="203"/>
      <c r="M169" s="204"/>
      <c r="N169" s="202"/>
      <c r="O169" s="205"/>
      <c r="P169" s="217"/>
      <c r="Q169" s="219"/>
      <c r="R169" s="220"/>
      <c r="S169" s="203"/>
      <c r="T169" s="217"/>
      <c r="U169" s="221"/>
      <c r="V169" s="222"/>
      <c r="W169" s="216"/>
      <c r="X169" s="212"/>
      <c r="Y169" s="223"/>
      <c r="Z169" s="216"/>
      <c r="AA169" s="204"/>
      <c r="AB169" s="202"/>
      <c r="AC169" s="205"/>
      <c r="AD169" s="217"/>
      <c r="AE169" s="219"/>
      <c r="AF169" s="220"/>
      <c r="AG169" s="203"/>
      <c r="AH169" s="217"/>
      <c r="AI169" s="221"/>
      <c r="AJ169" s="222"/>
      <c r="AK169" s="216"/>
      <c r="AL169" s="212"/>
      <c r="AM169" s="224"/>
      <c r="AN169" s="216"/>
      <c r="AO169" s="212"/>
      <c r="AP169" s="223"/>
      <c r="AQ169" s="216"/>
      <c r="AR169" s="204"/>
      <c r="AS169" s="202"/>
      <c r="AT169" s="205"/>
      <c r="AU169" s="217"/>
      <c r="AV169" s="219"/>
      <c r="AW169" s="220"/>
      <c r="AX169" s="207"/>
      <c r="AY169" s="203"/>
      <c r="AZ169" s="246"/>
      <c r="BA169" s="221"/>
      <c r="BB169" s="222"/>
      <c r="BC169" s="216"/>
      <c r="BD169" s="212"/>
      <c r="BE169" s="224"/>
      <c r="BF169" s="216"/>
      <c r="BG169" s="212"/>
      <c r="BH169" s="223"/>
      <c r="BI169" s="216"/>
      <c r="BJ169" s="204"/>
      <c r="BK169" s="202"/>
      <c r="BL169" s="205"/>
      <c r="BM169" s="217"/>
      <c r="BN169" s="219"/>
      <c r="BO169" s="220"/>
      <c r="BP169" s="203"/>
      <c r="BQ169" s="217"/>
      <c r="BR169" s="221"/>
      <c r="BS169" s="222"/>
      <c r="BT169" s="216"/>
      <c r="BU169" s="212"/>
      <c r="BV169" s="224"/>
      <c r="BW169" s="216"/>
      <c r="BX169" s="212"/>
      <c r="BY169" s="223"/>
      <c r="BZ169" s="216"/>
      <c r="CA169" s="204"/>
      <c r="CB169" s="202"/>
      <c r="CC169" s="205"/>
      <c r="CD169" s="217"/>
      <c r="CE169" s="219"/>
      <c r="CF169" s="220"/>
      <c r="CG169" s="203"/>
      <c r="CH169" s="217"/>
      <c r="CI169" s="221"/>
      <c r="CJ169" s="222"/>
      <c r="CK169" s="216"/>
      <c r="CL169" s="212"/>
      <c r="CM169" s="224"/>
      <c r="CN169" s="216"/>
      <c r="CO169" s="212"/>
      <c r="CP169" s="223"/>
      <c r="CQ169" s="216"/>
      <c r="CR169" s="204"/>
      <c r="CS169" s="202"/>
      <c r="CT169" s="205"/>
      <c r="CU169" s="217"/>
      <c r="CV169" s="219"/>
      <c r="CW169" s="220"/>
      <c r="CX169" s="203"/>
      <c r="CY169" s="217"/>
      <c r="CZ169" s="221"/>
      <c r="DA169" s="222"/>
      <c r="DB169" s="216"/>
      <c r="DC169" s="212"/>
      <c r="DD169" s="224"/>
      <c r="DE169" s="216"/>
      <c r="DF169" s="212"/>
      <c r="DG169" s="223"/>
      <c r="DH169" s="216"/>
      <c r="DI169" s="204"/>
      <c r="DJ169" s="202"/>
      <c r="DK169" s="205"/>
      <c r="DL169" s="217"/>
      <c r="DM169" s="219"/>
      <c r="DN169" s="220"/>
      <c r="DO169" s="203"/>
      <c r="DP169" s="217"/>
      <c r="DQ169" s="221"/>
      <c r="DR169" s="222"/>
      <c r="DS169" s="216"/>
      <c r="DT169" s="212"/>
      <c r="DU169" s="224"/>
      <c r="DV169" s="216"/>
      <c r="DW169" s="212"/>
      <c r="DX169" s="223"/>
      <c r="DY169" s="216"/>
    </row>
    <row r="170" spans="1:129" ht="15.75" hidden="1" thickBot="1">
      <c r="A170" s="242"/>
      <c r="B170" s="243"/>
      <c r="C170" s="199"/>
      <c r="D170" s="200"/>
      <c r="E170" s="201"/>
      <c r="F170" s="202"/>
      <c r="G170" s="202"/>
      <c r="H170" s="202"/>
      <c r="I170" s="202"/>
      <c r="J170" s="202"/>
      <c r="K170" s="202"/>
      <c r="L170" s="203"/>
      <c r="M170" s="204"/>
      <c r="N170" s="202"/>
      <c r="O170" s="205"/>
      <c r="P170" s="217"/>
      <c r="Q170" s="219"/>
      <c r="R170" s="220"/>
      <c r="S170" s="203"/>
      <c r="T170" s="217"/>
      <c r="U170" s="221"/>
      <c r="V170" s="222"/>
      <c r="W170" s="216"/>
      <c r="X170" s="212"/>
      <c r="Y170" s="223"/>
      <c r="Z170" s="216"/>
      <c r="AA170" s="204"/>
      <c r="AB170" s="202"/>
      <c r="AC170" s="205"/>
      <c r="AD170" s="217"/>
      <c r="AE170" s="219"/>
      <c r="AF170" s="220"/>
      <c r="AG170" s="203"/>
      <c r="AH170" s="217"/>
      <c r="AI170" s="221"/>
      <c r="AJ170" s="222"/>
      <c r="AK170" s="216"/>
      <c r="AL170" s="212"/>
      <c r="AM170" s="224"/>
      <c r="AN170" s="216"/>
      <c r="AO170" s="212"/>
      <c r="AP170" s="223"/>
      <c r="AQ170" s="216"/>
      <c r="AR170" s="204"/>
      <c r="AS170" s="202"/>
      <c r="AT170" s="205"/>
      <c r="AU170" s="217"/>
      <c r="AV170" s="219"/>
      <c r="AW170" s="220"/>
      <c r="AX170" s="207"/>
      <c r="AY170" s="203"/>
      <c r="AZ170" s="246"/>
      <c r="BA170" s="221"/>
      <c r="BB170" s="222"/>
      <c r="BC170" s="216"/>
      <c r="BD170" s="212"/>
      <c r="BE170" s="224"/>
      <c r="BF170" s="216"/>
      <c r="BG170" s="212"/>
      <c r="BH170" s="223"/>
      <c r="BI170" s="216"/>
      <c r="BJ170" s="204"/>
      <c r="BK170" s="202"/>
      <c r="BL170" s="205"/>
      <c r="BM170" s="217"/>
      <c r="BN170" s="219"/>
      <c r="BO170" s="220"/>
      <c r="BP170" s="203"/>
      <c r="BQ170" s="217"/>
      <c r="BR170" s="221"/>
      <c r="BS170" s="222"/>
      <c r="BT170" s="216"/>
      <c r="BU170" s="212"/>
      <c r="BV170" s="224"/>
      <c r="BW170" s="216"/>
      <c r="BX170" s="212"/>
      <c r="BY170" s="223"/>
      <c r="BZ170" s="216"/>
      <c r="CA170" s="204"/>
      <c r="CB170" s="202"/>
      <c r="CC170" s="205"/>
      <c r="CD170" s="217"/>
      <c r="CE170" s="219"/>
      <c r="CF170" s="220"/>
      <c r="CG170" s="203"/>
      <c r="CH170" s="217"/>
      <c r="CI170" s="221"/>
      <c r="CJ170" s="222"/>
      <c r="CK170" s="216"/>
      <c r="CL170" s="212"/>
      <c r="CM170" s="224"/>
      <c r="CN170" s="216"/>
      <c r="CO170" s="212"/>
      <c r="CP170" s="223"/>
      <c r="CQ170" s="216"/>
      <c r="CR170" s="204"/>
      <c r="CS170" s="202"/>
      <c r="CT170" s="205"/>
      <c r="CU170" s="217"/>
      <c r="CV170" s="219"/>
      <c r="CW170" s="220"/>
      <c r="CX170" s="203"/>
      <c r="CY170" s="217"/>
      <c r="CZ170" s="221"/>
      <c r="DA170" s="222"/>
      <c r="DB170" s="216"/>
      <c r="DC170" s="212"/>
      <c r="DD170" s="224"/>
      <c r="DE170" s="216"/>
      <c r="DF170" s="212"/>
      <c r="DG170" s="223"/>
      <c r="DH170" s="216"/>
      <c r="DI170" s="204"/>
      <c r="DJ170" s="202"/>
      <c r="DK170" s="205"/>
      <c r="DL170" s="217"/>
      <c r="DM170" s="219"/>
      <c r="DN170" s="220"/>
      <c r="DO170" s="203"/>
      <c r="DP170" s="217"/>
      <c r="DQ170" s="221"/>
      <c r="DR170" s="222"/>
      <c r="DS170" s="216"/>
      <c r="DT170" s="212"/>
      <c r="DU170" s="224"/>
      <c r="DV170" s="216"/>
      <c r="DW170" s="212"/>
      <c r="DX170" s="223"/>
      <c r="DY170" s="216"/>
    </row>
    <row r="171" spans="1:129" ht="15.75" hidden="1" thickBot="1">
      <c r="A171" s="242"/>
      <c r="B171" s="243"/>
      <c r="C171" s="199"/>
      <c r="D171" s="200"/>
      <c r="E171" s="201"/>
      <c r="F171" s="202"/>
      <c r="G171" s="202"/>
      <c r="H171" s="202"/>
      <c r="I171" s="202"/>
      <c r="J171" s="202"/>
      <c r="K171" s="202"/>
      <c r="L171" s="203"/>
      <c r="M171" s="204"/>
      <c r="N171" s="202"/>
      <c r="O171" s="205"/>
      <c r="P171" s="217"/>
      <c r="Q171" s="219"/>
      <c r="R171" s="220"/>
      <c r="S171" s="203"/>
      <c r="T171" s="217"/>
      <c r="U171" s="221"/>
      <c r="V171" s="222"/>
      <c r="W171" s="216"/>
      <c r="X171" s="212"/>
      <c r="Y171" s="223"/>
      <c r="Z171" s="216"/>
      <c r="AA171" s="204"/>
      <c r="AB171" s="202"/>
      <c r="AC171" s="205"/>
      <c r="AD171" s="217"/>
      <c r="AE171" s="219"/>
      <c r="AF171" s="220"/>
      <c r="AG171" s="203"/>
      <c r="AH171" s="217"/>
      <c r="AI171" s="221"/>
      <c r="AJ171" s="222"/>
      <c r="AK171" s="216"/>
      <c r="AL171" s="212"/>
      <c r="AM171" s="224"/>
      <c r="AN171" s="216"/>
      <c r="AO171" s="212"/>
      <c r="AP171" s="223"/>
      <c r="AQ171" s="216"/>
      <c r="AR171" s="204"/>
      <c r="AS171" s="202"/>
      <c r="AT171" s="205"/>
      <c r="AU171" s="217"/>
      <c r="AV171" s="219"/>
      <c r="AW171" s="220"/>
      <c r="AX171" s="207"/>
      <c r="AY171" s="203"/>
      <c r="AZ171" s="246"/>
      <c r="BA171" s="221"/>
      <c r="BB171" s="222"/>
      <c r="BC171" s="216"/>
      <c r="BD171" s="212"/>
      <c r="BE171" s="224"/>
      <c r="BF171" s="216"/>
      <c r="BG171" s="212"/>
      <c r="BH171" s="223"/>
      <c r="BI171" s="216"/>
      <c r="BJ171" s="204"/>
      <c r="BK171" s="202"/>
      <c r="BL171" s="205"/>
      <c r="BM171" s="217"/>
      <c r="BN171" s="219"/>
      <c r="BO171" s="220"/>
      <c r="BP171" s="203"/>
      <c r="BQ171" s="217"/>
      <c r="BR171" s="221"/>
      <c r="BS171" s="222"/>
      <c r="BT171" s="216"/>
      <c r="BU171" s="212"/>
      <c r="BV171" s="224"/>
      <c r="BW171" s="216"/>
      <c r="BX171" s="212"/>
      <c r="BY171" s="223"/>
      <c r="BZ171" s="216"/>
      <c r="CA171" s="204"/>
      <c r="CB171" s="202"/>
      <c r="CC171" s="205"/>
      <c r="CD171" s="217"/>
      <c r="CE171" s="219"/>
      <c r="CF171" s="220"/>
      <c r="CG171" s="203"/>
      <c r="CH171" s="217"/>
      <c r="CI171" s="221"/>
      <c r="CJ171" s="222"/>
      <c r="CK171" s="216"/>
      <c r="CL171" s="212"/>
      <c r="CM171" s="224"/>
      <c r="CN171" s="216"/>
      <c r="CO171" s="212"/>
      <c r="CP171" s="223"/>
      <c r="CQ171" s="216"/>
      <c r="CR171" s="204"/>
      <c r="CS171" s="202"/>
      <c r="CT171" s="205"/>
      <c r="CU171" s="217"/>
      <c r="CV171" s="219"/>
      <c r="CW171" s="220"/>
      <c r="CX171" s="203"/>
      <c r="CY171" s="217"/>
      <c r="CZ171" s="221"/>
      <c r="DA171" s="222"/>
      <c r="DB171" s="216"/>
      <c r="DC171" s="212"/>
      <c r="DD171" s="224"/>
      <c r="DE171" s="216"/>
      <c r="DF171" s="212"/>
      <c r="DG171" s="223"/>
      <c r="DH171" s="216"/>
      <c r="DI171" s="204"/>
      <c r="DJ171" s="202"/>
      <c r="DK171" s="205"/>
      <c r="DL171" s="217"/>
      <c r="DM171" s="219"/>
      <c r="DN171" s="220"/>
      <c r="DO171" s="203"/>
      <c r="DP171" s="217"/>
      <c r="DQ171" s="221"/>
      <c r="DR171" s="222"/>
      <c r="DS171" s="216"/>
      <c r="DT171" s="212"/>
      <c r="DU171" s="224"/>
      <c r="DV171" s="216"/>
      <c r="DW171" s="212"/>
      <c r="DX171" s="223"/>
      <c r="DY171" s="216"/>
    </row>
    <row r="172" spans="1:129" ht="15.75" hidden="1" thickBot="1">
      <c r="A172" s="242"/>
      <c r="B172" s="243"/>
      <c r="C172" s="199"/>
      <c r="D172" s="200"/>
      <c r="E172" s="201"/>
      <c r="F172" s="202"/>
      <c r="G172" s="202"/>
      <c r="H172" s="202"/>
      <c r="I172" s="202"/>
      <c r="J172" s="202"/>
      <c r="K172" s="202"/>
      <c r="L172" s="203"/>
      <c r="M172" s="204"/>
      <c r="N172" s="202"/>
      <c r="O172" s="205"/>
      <c r="P172" s="217"/>
      <c r="Q172" s="219"/>
      <c r="R172" s="220"/>
      <c r="S172" s="203"/>
      <c r="T172" s="217"/>
      <c r="U172" s="221"/>
      <c r="V172" s="222"/>
      <c r="W172" s="216"/>
      <c r="X172" s="212"/>
      <c r="Y172" s="223"/>
      <c r="Z172" s="216"/>
      <c r="AA172" s="204"/>
      <c r="AB172" s="202"/>
      <c r="AC172" s="205"/>
      <c r="AD172" s="217"/>
      <c r="AE172" s="219"/>
      <c r="AF172" s="220"/>
      <c r="AG172" s="203"/>
      <c r="AH172" s="217"/>
      <c r="AI172" s="221"/>
      <c r="AJ172" s="222"/>
      <c r="AK172" s="216"/>
      <c r="AL172" s="212"/>
      <c r="AM172" s="224"/>
      <c r="AN172" s="216"/>
      <c r="AO172" s="212"/>
      <c r="AP172" s="223"/>
      <c r="AQ172" s="216"/>
      <c r="AR172" s="204"/>
      <c r="AS172" s="202"/>
      <c r="AT172" s="205"/>
      <c r="AU172" s="217"/>
      <c r="AV172" s="219"/>
      <c r="AW172" s="220"/>
      <c r="AX172" s="207"/>
      <c r="AY172" s="203"/>
      <c r="AZ172" s="246"/>
      <c r="BA172" s="221"/>
      <c r="BB172" s="222"/>
      <c r="BC172" s="216"/>
      <c r="BD172" s="212"/>
      <c r="BE172" s="224"/>
      <c r="BF172" s="216"/>
      <c r="BG172" s="212"/>
      <c r="BH172" s="223"/>
      <c r="BI172" s="216"/>
      <c r="BJ172" s="204"/>
      <c r="BK172" s="202"/>
      <c r="BL172" s="205"/>
      <c r="BM172" s="217"/>
      <c r="BN172" s="219"/>
      <c r="BO172" s="220"/>
      <c r="BP172" s="203"/>
      <c r="BQ172" s="217"/>
      <c r="BR172" s="221"/>
      <c r="BS172" s="222"/>
      <c r="BT172" s="216"/>
      <c r="BU172" s="212"/>
      <c r="BV172" s="224"/>
      <c r="BW172" s="216"/>
      <c r="BX172" s="212"/>
      <c r="BY172" s="223"/>
      <c r="BZ172" s="216"/>
      <c r="CA172" s="204"/>
      <c r="CB172" s="202"/>
      <c r="CC172" s="205"/>
      <c r="CD172" s="217"/>
      <c r="CE172" s="219"/>
      <c r="CF172" s="220"/>
      <c r="CG172" s="203"/>
      <c r="CH172" s="217"/>
      <c r="CI172" s="221"/>
      <c r="CJ172" s="222"/>
      <c r="CK172" s="216"/>
      <c r="CL172" s="212"/>
      <c r="CM172" s="224"/>
      <c r="CN172" s="216"/>
      <c r="CO172" s="212"/>
      <c r="CP172" s="223"/>
      <c r="CQ172" s="216"/>
      <c r="CR172" s="204"/>
      <c r="CS172" s="202"/>
      <c r="CT172" s="205"/>
      <c r="CU172" s="217"/>
      <c r="CV172" s="219"/>
      <c r="CW172" s="220"/>
      <c r="CX172" s="203"/>
      <c r="CY172" s="217"/>
      <c r="CZ172" s="221"/>
      <c r="DA172" s="222"/>
      <c r="DB172" s="216"/>
      <c r="DC172" s="212"/>
      <c r="DD172" s="224"/>
      <c r="DE172" s="216"/>
      <c r="DF172" s="212"/>
      <c r="DG172" s="223"/>
      <c r="DH172" s="216"/>
      <c r="DI172" s="204"/>
      <c r="DJ172" s="202"/>
      <c r="DK172" s="205"/>
      <c r="DL172" s="217"/>
      <c r="DM172" s="219"/>
      <c r="DN172" s="220"/>
      <c r="DO172" s="203"/>
      <c r="DP172" s="217"/>
      <c r="DQ172" s="221"/>
      <c r="DR172" s="222"/>
      <c r="DS172" s="216"/>
      <c r="DT172" s="212"/>
      <c r="DU172" s="224"/>
      <c r="DV172" s="216"/>
      <c r="DW172" s="212"/>
      <c r="DX172" s="223"/>
      <c r="DY172" s="216"/>
    </row>
    <row r="173" spans="1:129" ht="15.75" hidden="1" thickBot="1">
      <c r="A173" s="242"/>
      <c r="B173" s="243"/>
      <c r="C173" s="199"/>
      <c r="D173" s="200"/>
      <c r="E173" s="201"/>
      <c r="F173" s="202"/>
      <c r="G173" s="202"/>
      <c r="H173" s="202"/>
      <c r="I173" s="202"/>
      <c r="J173" s="202"/>
      <c r="K173" s="202"/>
      <c r="L173" s="203"/>
      <c r="M173" s="204"/>
      <c r="N173" s="202"/>
      <c r="O173" s="205"/>
      <c r="P173" s="217"/>
      <c r="Q173" s="219"/>
      <c r="R173" s="220"/>
      <c r="S173" s="203"/>
      <c r="T173" s="217"/>
      <c r="U173" s="221"/>
      <c r="V173" s="222"/>
      <c r="W173" s="216"/>
      <c r="X173" s="212"/>
      <c r="Y173" s="223"/>
      <c r="Z173" s="216"/>
      <c r="AA173" s="204"/>
      <c r="AB173" s="202"/>
      <c r="AC173" s="205"/>
      <c r="AD173" s="217"/>
      <c r="AE173" s="219"/>
      <c r="AF173" s="220"/>
      <c r="AG173" s="203"/>
      <c r="AH173" s="217"/>
      <c r="AI173" s="221"/>
      <c r="AJ173" s="222"/>
      <c r="AK173" s="216"/>
      <c r="AL173" s="212"/>
      <c r="AM173" s="224"/>
      <c r="AN173" s="216"/>
      <c r="AO173" s="212"/>
      <c r="AP173" s="223"/>
      <c r="AQ173" s="216"/>
      <c r="AR173" s="204"/>
      <c r="AS173" s="202"/>
      <c r="AT173" s="205"/>
      <c r="AU173" s="217"/>
      <c r="AV173" s="219"/>
      <c r="AW173" s="220"/>
      <c r="AX173" s="207"/>
      <c r="AY173" s="203"/>
      <c r="AZ173" s="246"/>
      <c r="BA173" s="221"/>
      <c r="BB173" s="222"/>
      <c r="BC173" s="216"/>
      <c r="BD173" s="212"/>
      <c r="BE173" s="224"/>
      <c r="BF173" s="216"/>
      <c r="BG173" s="212"/>
      <c r="BH173" s="223"/>
      <c r="BI173" s="216"/>
      <c r="BJ173" s="204"/>
      <c r="BK173" s="202"/>
      <c r="BL173" s="205"/>
      <c r="BM173" s="217"/>
      <c r="BN173" s="219"/>
      <c r="BO173" s="220"/>
      <c r="BP173" s="203"/>
      <c r="BQ173" s="217"/>
      <c r="BR173" s="221"/>
      <c r="BS173" s="222"/>
      <c r="BT173" s="216"/>
      <c r="BU173" s="212"/>
      <c r="BV173" s="224"/>
      <c r="BW173" s="216"/>
      <c r="BX173" s="212"/>
      <c r="BY173" s="223"/>
      <c r="BZ173" s="216"/>
      <c r="CA173" s="204"/>
      <c r="CB173" s="202"/>
      <c r="CC173" s="205"/>
      <c r="CD173" s="217"/>
      <c r="CE173" s="219"/>
      <c r="CF173" s="220"/>
      <c r="CG173" s="203"/>
      <c r="CH173" s="217"/>
      <c r="CI173" s="221"/>
      <c r="CJ173" s="222"/>
      <c r="CK173" s="216"/>
      <c r="CL173" s="212"/>
      <c r="CM173" s="224"/>
      <c r="CN173" s="216"/>
      <c r="CO173" s="212"/>
      <c r="CP173" s="223"/>
      <c r="CQ173" s="216"/>
      <c r="CR173" s="204"/>
      <c r="CS173" s="202"/>
      <c r="CT173" s="205"/>
      <c r="CU173" s="217"/>
      <c r="CV173" s="219"/>
      <c r="CW173" s="220"/>
      <c r="CX173" s="203"/>
      <c r="CY173" s="217"/>
      <c r="CZ173" s="221"/>
      <c r="DA173" s="222"/>
      <c r="DB173" s="216"/>
      <c r="DC173" s="212"/>
      <c r="DD173" s="224"/>
      <c r="DE173" s="216"/>
      <c r="DF173" s="212"/>
      <c r="DG173" s="223"/>
      <c r="DH173" s="216"/>
      <c r="DI173" s="204"/>
      <c r="DJ173" s="202"/>
      <c r="DK173" s="205"/>
      <c r="DL173" s="217"/>
      <c r="DM173" s="219"/>
      <c r="DN173" s="220"/>
      <c r="DO173" s="203"/>
      <c r="DP173" s="217"/>
      <c r="DQ173" s="221"/>
      <c r="DR173" s="222"/>
      <c r="DS173" s="216"/>
      <c r="DT173" s="212"/>
      <c r="DU173" s="224"/>
      <c r="DV173" s="216"/>
      <c r="DW173" s="212"/>
      <c r="DX173" s="223"/>
      <c r="DY173" s="216"/>
    </row>
    <row r="174" spans="1:129" ht="15.75" hidden="1" thickBot="1">
      <c r="A174" s="242"/>
      <c r="B174" s="243"/>
      <c r="C174" s="199"/>
      <c r="D174" s="200"/>
      <c r="E174" s="201"/>
      <c r="F174" s="202"/>
      <c r="G174" s="202"/>
      <c r="H174" s="202"/>
      <c r="I174" s="202"/>
      <c r="J174" s="202"/>
      <c r="K174" s="202"/>
      <c r="L174" s="203"/>
      <c r="M174" s="204"/>
      <c r="N174" s="202"/>
      <c r="O174" s="205"/>
      <c r="P174" s="217"/>
      <c r="Q174" s="219"/>
      <c r="R174" s="220"/>
      <c r="S174" s="203"/>
      <c r="T174" s="217"/>
      <c r="U174" s="221"/>
      <c r="V174" s="222"/>
      <c r="W174" s="216"/>
      <c r="X174" s="212"/>
      <c r="Y174" s="223"/>
      <c r="Z174" s="216"/>
      <c r="AA174" s="204"/>
      <c r="AB174" s="202"/>
      <c r="AC174" s="205"/>
      <c r="AD174" s="217"/>
      <c r="AE174" s="219"/>
      <c r="AF174" s="220"/>
      <c r="AG174" s="203"/>
      <c r="AH174" s="217"/>
      <c r="AI174" s="221"/>
      <c r="AJ174" s="222"/>
      <c r="AK174" s="216"/>
      <c r="AL174" s="212"/>
      <c r="AM174" s="224"/>
      <c r="AN174" s="216"/>
      <c r="AO174" s="212"/>
      <c r="AP174" s="223"/>
      <c r="AQ174" s="216"/>
      <c r="AR174" s="204"/>
      <c r="AS174" s="202"/>
      <c r="AT174" s="205"/>
      <c r="AU174" s="217"/>
      <c r="AV174" s="219"/>
      <c r="AW174" s="220"/>
      <c r="AX174" s="207"/>
      <c r="AY174" s="203"/>
      <c r="AZ174" s="217"/>
      <c r="BA174" s="221"/>
      <c r="BB174" s="222"/>
      <c r="BC174" s="216"/>
      <c r="BD174" s="212"/>
      <c r="BE174" s="224"/>
      <c r="BF174" s="216"/>
      <c r="BG174" s="212"/>
      <c r="BH174" s="223"/>
      <c r="BI174" s="216"/>
      <c r="BJ174" s="204"/>
      <c r="BK174" s="202"/>
      <c r="BL174" s="205"/>
      <c r="BM174" s="217"/>
      <c r="BN174" s="219"/>
      <c r="BO174" s="220"/>
      <c r="BP174" s="203"/>
      <c r="BQ174" s="217"/>
      <c r="BR174" s="221"/>
      <c r="BS174" s="222"/>
      <c r="BT174" s="216"/>
      <c r="BU174" s="212"/>
      <c r="BV174" s="224"/>
      <c r="BW174" s="216"/>
      <c r="BX174" s="212"/>
      <c r="BY174" s="223"/>
      <c r="BZ174" s="216"/>
      <c r="CA174" s="204"/>
      <c r="CB174" s="202"/>
      <c r="CC174" s="205"/>
      <c r="CD174" s="217"/>
      <c r="CE174" s="219"/>
      <c r="CF174" s="220"/>
      <c r="CG174" s="203"/>
      <c r="CH174" s="217"/>
      <c r="CI174" s="221"/>
      <c r="CJ174" s="222"/>
      <c r="CK174" s="216"/>
      <c r="CL174" s="212"/>
      <c r="CM174" s="224"/>
      <c r="CN174" s="216"/>
      <c r="CO174" s="212"/>
      <c r="CP174" s="223"/>
      <c r="CQ174" s="216"/>
      <c r="CR174" s="204"/>
      <c r="CS174" s="202"/>
      <c r="CT174" s="205"/>
      <c r="CU174" s="217"/>
      <c r="CV174" s="219"/>
      <c r="CW174" s="220"/>
      <c r="CX174" s="203"/>
      <c r="CY174" s="217"/>
      <c r="CZ174" s="221"/>
      <c r="DA174" s="222"/>
      <c r="DB174" s="216"/>
      <c r="DC174" s="212"/>
      <c r="DD174" s="224"/>
      <c r="DE174" s="216"/>
      <c r="DF174" s="212"/>
      <c r="DG174" s="223"/>
      <c r="DH174" s="216"/>
      <c r="DI174" s="204"/>
      <c r="DJ174" s="202"/>
      <c r="DK174" s="205"/>
      <c r="DL174" s="217"/>
      <c r="DM174" s="219"/>
      <c r="DN174" s="220"/>
      <c r="DO174" s="203"/>
      <c r="DP174" s="217"/>
      <c r="DQ174" s="221"/>
      <c r="DR174" s="222"/>
      <c r="DS174" s="216"/>
      <c r="DT174" s="212"/>
      <c r="DU174" s="224"/>
      <c r="DV174" s="216"/>
      <c r="DW174" s="212"/>
      <c r="DX174" s="223"/>
      <c r="DY174" s="216"/>
    </row>
    <row r="175" spans="1:129" ht="15.75" hidden="1" thickBot="1">
      <c r="A175" s="242"/>
      <c r="B175" s="243"/>
      <c r="C175" s="199"/>
      <c r="D175" s="200"/>
      <c r="E175" s="201"/>
      <c r="F175" s="202"/>
      <c r="G175" s="202"/>
      <c r="H175" s="202"/>
      <c r="I175" s="202"/>
      <c r="J175" s="202"/>
      <c r="K175" s="202"/>
      <c r="L175" s="203"/>
      <c r="M175" s="204"/>
      <c r="N175" s="202"/>
      <c r="O175" s="205"/>
      <c r="P175" s="217"/>
      <c r="Q175" s="219"/>
      <c r="R175" s="220"/>
      <c r="S175" s="203"/>
      <c r="T175" s="217"/>
      <c r="U175" s="221"/>
      <c r="V175" s="222"/>
      <c r="W175" s="216"/>
      <c r="X175" s="212"/>
      <c r="Y175" s="223"/>
      <c r="Z175" s="216"/>
      <c r="AA175" s="204"/>
      <c r="AB175" s="202"/>
      <c r="AC175" s="205"/>
      <c r="AD175" s="217"/>
      <c r="AE175" s="219"/>
      <c r="AF175" s="220"/>
      <c r="AG175" s="203"/>
      <c r="AH175" s="217"/>
      <c r="AI175" s="221"/>
      <c r="AJ175" s="222"/>
      <c r="AK175" s="216"/>
      <c r="AL175" s="212"/>
      <c r="AM175" s="224"/>
      <c r="AN175" s="216"/>
      <c r="AO175" s="212"/>
      <c r="AP175" s="223"/>
      <c r="AQ175" s="216"/>
      <c r="AR175" s="204"/>
      <c r="AS175" s="202"/>
      <c r="AT175" s="205"/>
      <c r="AU175" s="217"/>
      <c r="AV175" s="219"/>
      <c r="AW175" s="220"/>
      <c r="AX175" s="207"/>
      <c r="AY175" s="203"/>
      <c r="AZ175" s="217"/>
      <c r="BA175" s="221"/>
      <c r="BB175" s="222"/>
      <c r="BC175" s="216"/>
      <c r="BD175" s="212"/>
      <c r="BE175" s="224"/>
      <c r="BF175" s="216"/>
      <c r="BG175" s="212"/>
      <c r="BH175" s="223"/>
      <c r="BI175" s="216"/>
      <c r="BJ175" s="204"/>
      <c r="BK175" s="202"/>
      <c r="BL175" s="205"/>
      <c r="BM175" s="217"/>
      <c r="BN175" s="219"/>
      <c r="BO175" s="220"/>
      <c r="BP175" s="203"/>
      <c r="BQ175" s="217"/>
      <c r="BR175" s="221"/>
      <c r="BS175" s="222"/>
      <c r="BT175" s="216"/>
      <c r="BU175" s="212"/>
      <c r="BV175" s="224"/>
      <c r="BW175" s="216"/>
      <c r="BX175" s="212"/>
      <c r="BY175" s="223"/>
      <c r="BZ175" s="216"/>
      <c r="CA175" s="204"/>
      <c r="CB175" s="202"/>
      <c r="CC175" s="205"/>
      <c r="CD175" s="217"/>
      <c r="CE175" s="219"/>
      <c r="CF175" s="220"/>
      <c r="CG175" s="203"/>
      <c r="CH175" s="217"/>
      <c r="CI175" s="221"/>
      <c r="CJ175" s="222"/>
      <c r="CK175" s="216"/>
      <c r="CL175" s="212"/>
      <c r="CM175" s="224"/>
      <c r="CN175" s="216"/>
      <c r="CO175" s="212"/>
      <c r="CP175" s="223"/>
      <c r="CQ175" s="216"/>
      <c r="CR175" s="204"/>
      <c r="CS175" s="202"/>
      <c r="CT175" s="205"/>
      <c r="CU175" s="217"/>
      <c r="CV175" s="219"/>
      <c r="CW175" s="220"/>
      <c r="CX175" s="203"/>
      <c r="CY175" s="217"/>
      <c r="CZ175" s="221"/>
      <c r="DA175" s="222"/>
      <c r="DB175" s="216"/>
      <c r="DC175" s="212"/>
      <c r="DD175" s="224"/>
      <c r="DE175" s="216"/>
      <c r="DF175" s="212"/>
      <c r="DG175" s="223"/>
      <c r="DH175" s="216"/>
      <c r="DI175" s="204"/>
      <c r="DJ175" s="202"/>
      <c r="DK175" s="205"/>
      <c r="DL175" s="217"/>
      <c r="DM175" s="219"/>
      <c r="DN175" s="220"/>
      <c r="DO175" s="203"/>
      <c r="DP175" s="217"/>
      <c r="DQ175" s="221"/>
      <c r="DR175" s="222"/>
      <c r="DS175" s="216"/>
      <c r="DT175" s="212"/>
      <c r="DU175" s="224"/>
      <c r="DV175" s="216"/>
      <c r="DW175" s="212"/>
      <c r="DX175" s="223"/>
      <c r="DY175" s="216"/>
    </row>
    <row r="176" spans="1:129" ht="15.75" hidden="1" thickBot="1">
      <c r="A176" s="242"/>
      <c r="B176" s="243"/>
      <c r="C176" s="199"/>
      <c r="D176" s="200"/>
      <c r="E176" s="201"/>
      <c r="F176" s="202"/>
      <c r="G176" s="202"/>
      <c r="H176" s="202"/>
      <c r="I176" s="202"/>
      <c r="J176" s="202"/>
      <c r="K176" s="202"/>
      <c r="L176" s="203"/>
      <c r="M176" s="204"/>
      <c r="N176" s="202"/>
      <c r="O176" s="205"/>
      <c r="P176" s="217"/>
      <c r="Q176" s="219"/>
      <c r="R176" s="220"/>
      <c r="S176" s="203"/>
      <c r="T176" s="217"/>
      <c r="U176" s="221"/>
      <c r="V176" s="222"/>
      <c r="W176" s="216"/>
      <c r="X176" s="212"/>
      <c r="Y176" s="223"/>
      <c r="Z176" s="216"/>
      <c r="AA176" s="204"/>
      <c r="AB176" s="202"/>
      <c r="AC176" s="205"/>
      <c r="AD176" s="217"/>
      <c r="AE176" s="219"/>
      <c r="AF176" s="220"/>
      <c r="AG176" s="203"/>
      <c r="AH176" s="217"/>
      <c r="AI176" s="221"/>
      <c r="AJ176" s="222"/>
      <c r="AK176" s="216"/>
      <c r="AL176" s="212"/>
      <c r="AM176" s="224"/>
      <c r="AN176" s="216"/>
      <c r="AO176" s="212"/>
      <c r="AP176" s="223"/>
      <c r="AQ176" s="216"/>
      <c r="AR176" s="204"/>
      <c r="AS176" s="202"/>
      <c r="AT176" s="205"/>
      <c r="AU176" s="217"/>
      <c r="AV176" s="219"/>
      <c r="AW176" s="220"/>
      <c r="AX176" s="207"/>
      <c r="AY176" s="203"/>
      <c r="AZ176" s="217"/>
      <c r="BA176" s="221"/>
      <c r="BB176" s="222"/>
      <c r="BC176" s="216"/>
      <c r="BD176" s="212"/>
      <c r="BE176" s="224"/>
      <c r="BF176" s="216"/>
      <c r="BG176" s="212"/>
      <c r="BH176" s="223"/>
      <c r="BI176" s="216"/>
      <c r="BJ176" s="204"/>
      <c r="BK176" s="202"/>
      <c r="BL176" s="205"/>
      <c r="BM176" s="217"/>
      <c r="BN176" s="219"/>
      <c r="BO176" s="220"/>
      <c r="BP176" s="203"/>
      <c r="BQ176" s="217"/>
      <c r="BR176" s="221"/>
      <c r="BS176" s="222"/>
      <c r="BT176" s="216"/>
      <c r="BU176" s="212"/>
      <c r="BV176" s="224"/>
      <c r="BW176" s="216"/>
      <c r="BX176" s="212"/>
      <c r="BY176" s="223"/>
      <c r="BZ176" s="216"/>
      <c r="CA176" s="204"/>
      <c r="CB176" s="202"/>
      <c r="CC176" s="205"/>
      <c r="CD176" s="217"/>
      <c r="CE176" s="219"/>
      <c r="CF176" s="220"/>
      <c r="CG176" s="203"/>
      <c r="CH176" s="217"/>
      <c r="CI176" s="221"/>
      <c r="CJ176" s="222"/>
      <c r="CK176" s="216"/>
      <c r="CL176" s="212"/>
      <c r="CM176" s="224"/>
      <c r="CN176" s="216"/>
      <c r="CO176" s="212"/>
      <c r="CP176" s="223"/>
      <c r="CQ176" s="216"/>
      <c r="CR176" s="204"/>
      <c r="CS176" s="202"/>
      <c r="CT176" s="205"/>
      <c r="CU176" s="217"/>
      <c r="CV176" s="219"/>
      <c r="CW176" s="220"/>
      <c r="CX176" s="203"/>
      <c r="CY176" s="217"/>
      <c r="CZ176" s="221"/>
      <c r="DA176" s="222"/>
      <c r="DB176" s="216"/>
      <c r="DC176" s="212"/>
      <c r="DD176" s="224"/>
      <c r="DE176" s="216"/>
      <c r="DF176" s="212"/>
      <c r="DG176" s="223"/>
      <c r="DH176" s="216"/>
      <c r="DI176" s="204"/>
      <c r="DJ176" s="202"/>
      <c r="DK176" s="205"/>
      <c r="DL176" s="217"/>
      <c r="DM176" s="219"/>
      <c r="DN176" s="220"/>
      <c r="DO176" s="203"/>
      <c r="DP176" s="217"/>
      <c r="DQ176" s="221"/>
      <c r="DR176" s="222"/>
      <c r="DS176" s="216"/>
      <c r="DT176" s="212"/>
      <c r="DU176" s="224"/>
      <c r="DV176" s="216"/>
      <c r="DW176" s="212"/>
      <c r="DX176" s="223"/>
      <c r="DY176" s="216"/>
    </row>
    <row r="177" spans="1:129" ht="15.75" hidden="1" thickBot="1">
      <c r="A177" s="242"/>
      <c r="B177" s="243"/>
      <c r="C177" s="199"/>
      <c r="D177" s="200"/>
      <c r="E177" s="201"/>
      <c r="F177" s="202"/>
      <c r="G177" s="202"/>
      <c r="H177" s="202"/>
      <c r="I177" s="202"/>
      <c r="J177" s="202"/>
      <c r="K177" s="202"/>
      <c r="L177" s="203"/>
      <c r="M177" s="204"/>
      <c r="N177" s="202"/>
      <c r="O177" s="205"/>
      <c r="P177" s="217"/>
      <c r="Q177" s="219"/>
      <c r="R177" s="220"/>
      <c r="S177" s="203"/>
      <c r="T177" s="217"/>
      <c r="U177" s="221"/>
      <c r="V177" s="222"/>
      <c r="W177" s="216"/>
      <c r="X177" s="212"/>
      <c r="Y177" s="223"/>
      <c r="Z177" s="216"/>
      <c r="AA177" s="204"/>
      <c r="AB177" s="202"/>
      <c r="AC177" s="205"/>
      <c r="AD177" s="217"/>
      <c r="AE177" s="219"/>
      <c r="AF177" s="220"/>
      <c r="AG177" s="203"/>
      <c r="AH177" s="217"/>
      <c r="AI177" s="221"/>
      <c r="AJ177" s="222"/>
      <c r="AK177" s="216"/>
      <c r="AL177" s="212"/>
      <c r="AM177" s="224"/>
      <c r="AN177" s="216"/>
      <c r="AO177" s="212"/>
      <c r="AP177" s="223"/>
      <c r="AQ177" s="216"/>
      <c r="AR177" s="204"/>
      <c r="AS177" s="202"/>
      <c r="AT177" s="205"/>
      <c r="AU177" s="217"/>
      <c r="AV177" s="219"/>
      <c r="AW177" s="220"/>
      <c r="AX177" s="207"/>
      <c r="AY177" s="203"/>
      <c r="AZ177" s="217"/>
      <c r="BA177" s="221"/>
      <c r="BB177" s="222"/>
      <c r="BC177" s="216"/>
      <c r="BD177" s="212"/>
      <c r="BE177" s="224"/>
      <c r="BF177" s="216"/>
      <c r="BG177" s="212"/>
      <c r="BH177" s="223"/>
      <c r="BI177" s="216"/>
      <c r="BJ177" s="204"/>
      <c r="BK177" s="202"/>
      <c r="BL177" s="205"/>
      <c r="BM177" s="217"/>
      <c r="BN177" s="219"/>
      <c r="BO177" s="220"/>
      <c r="BP177" s="203"/>
      <c r="BQ177" s="217"/>
      <c r="BR177" s="221"/>
      <c r="BS177" s="222"/>
      <c r="BT177" s="216"/>
      <c r="BU177" s="212"/>
      <c r="BV177" s="224"/>
      <c r="BW177" s="216"/>
      <c r="BX177" s="212"/>
      <c r="BY177" s="223"/>
      <c r="BZ177" s="216"/>
      <c r="CA177" s="204"/>
      <c r="CB177" s="202"/>
      <c r="CC177" s="205"/>
      <c r="CD177" s="217"/>
      <c r="CE177" s="219"/>
      <c r="CF177" s="220"/>
      <c r="CG177" s="203"/>
      <c r="CH177" s="217"/>
      <c r="CI177" s="221"/>
      <c r="CJ177" s="222"/>
      <c r="CK177" s="216"/>
      <c r="CL177" s="212"/>
      <c r="CM177" s="224"/>
      <c r="CN177" s="216"/>
      <c r="CO177" s="212"/>
      <c r="CP177" s="223"/>
      <c r="CQ177" s="216"/>
      <c r="CR177" s="204"/>
      <c r="CS177" s="202"/>
      <c r="CT177" s="205"/>
      <c r="CU177" s="217"/>
      <c r="CV177" s="219"/>
      <c r="CW177" s="220"/>
      <c r="CX177" s="203"/>
      <c r="CY177" s="217"/>
      <c r="CZ177" s="221"/>
      <c r="DA177" s="222"/>
      <c r="DB177" s="216"/>
      <c r="DC177" s="212"/>
      <c r="DD177" s="224"/>
      <c r="DE177" s="216"/>
      <c r="DF177" s="212"/>
      <c r="DG177" s="223"/>
      <c r="DH177" s="216"/>
      <c r="DI177" s="204"/>
      <c r="DJ177" s="202"/>
      <c r="DK177" s="205"/>
      <c r="DL177" s="217"/>
      <c r="DM177" s="219"/>
      <c r="DN177" s="220"/>
      <c r="DO177" s="203"/>
      <c r="DP177" s="217"/>
      <c r="DQ177" s="221"/>
      <c r="DR177" s="222"/>
      <c r="DS177" s="216"/>
      <c r="DT177" s="212"/>
      <c r="DU177" s="224"/>
      <c r="DV177" s="216"/>
      <c r="DW177" s="212"/>
      <c r="DX177" s="223"/>
      <c r="DY177" s="216"/>
    </row>
    <row r="178" spans="1:129" ht="15.75" hidden="1" thickBot="1">
      <c r="A178" s="242"/>
      <c r="B178" s="243"/>
      <c r="C178" s="199"/>
      <c r="D178" s="200"/>
      <c r="E178" s="201"/>
      <c r="F178" s="202"/>
      <c r="G178" s="202"/>
      <c r="H178" s="202"/>
      <c r="I178" s="202"/>
      <c r="J178" s="202"/>
      <c r="K178" s="202"/>
      <c r="L178" s="203"/>
      <c r="M178" s="204"/>
      <c r="N178" s="202"/>
      <c r="O178" s="205"/>
      <c r="P178" s="217"/>
      <c r="Q178" s="219"/>
      <c r="R178" s="220"/>
      <c r="S178" s="203"/>
      <c r="T178" s="217"/>
      <c r="U178" s="221"/>
      <c r="V178" s="222"/>
      <c r="W178" s="216"/>
      <c r="X178" s="212"/>
      <c r="Y178" s="223"/>
      <c r="Z178" s="216"/>
      <c r="AA178" s="204"/>
      <c r="AB178" s="202"/>
      <c r="AC178" s="205"/>
      <c r="AD178" s="217"/>
      <c r="AE178" s="219"/>
      <c r="AF178" s="220"/>
      <c r="AG178" s="203"/>
      <c r="AH178" s="217"/>
      <c r="AI178" s="221"/>
      <c r="AJ178" s="222"/>
      <c r="AK178" s="216"/>
      <c r="AL178" s="212"/>
      <c r="AM178" s="224"/>
      <c r="AN178" s="216"/>
      <c r="AO178" s="212"/>
      <c r="AP178" s="223"/>
      <c r="AQ178" s="216"/>
      <c r="AR178" s="204"/>
      <c r="AS178" s="202"/>
      <c r="AT178" s="205"/>
      <c r="AU178" s="217"/>
      <c r="AV178" s="219"/>
      <c r="AW178" s="220"/>
      <c r="AX178" s="207"/>
      <c r="AY178" s="203"/>
      <c r="AZ178" s="217"/>
      <c r="BA178" s="221"/>
      <c r="BB178" s="222"/>
      <c r="BC178" s="216"/>
      <c r="BD178" s="212"/>
      <c r="BE178" s="224"/>
      <c r="BF178" s="216"/>
      <c r="BG178" s="212"/>
      <c r="BH178" s="223"/>
      <c r="BI178" s="216"/>
      <c r="BJ178" s="204"/>
      <c r="BK178" s="202"/>
      <c r="BL178" s="205"/>
      <c r="BM178" s="217"/>
      <c r="BN178" s="219"/>
      <c r="BO178" s="220"/>
      <c r="BP178" s="203"/>
      <c r="BQ178" s="217"/>
      <c r="BR178" s="221"/>
      <c r="BS178" s="222"/>
      <c r="BT178" s="216"/>
      <c r="BU178" s="212"/>
      <c r="BV178" s="224"/>
      <c r="BW178" s="216"/>
      <c r="BX178" s="212"/>
      <c r="BY178" s="223"/>
      <c r="BZ178" s="216"/>
      <c r="CA178" s="204"/>
      <c r="CB178" s="202"/>
      <c r="CC178" s="205"/>
      <c r="CD178" s="217"/>
      <c r="CE178" s="219"/>
      <c r="CF178" s="220"/>
      <c r="CG178" s="203"/>
      <c r="CH178" s="217"/>
      <c r="CI178" s="221"/>
      <c r="CJ178" s="222"/>
      <c r="CK178" s="216"/>
      <c r="CL178" s="212"/>
      <c r="CM178" s="224"/>
      <c r="CN178" s="216"/>
      <c r="CO178" s="212"/>
      <c r="CP178" s="223"/>
      <c r="CQ178" s="216"/>
      <c r="CR178" s="204"/>
      <c r="CS178" s="202"/>
      <c r="CT178" s="205"/>
      <c r="CU178" s="217"/>
      <c r="CV178" s="219"/>
      <c r="CW178" s="220"/>
      <c r="CX178" s="203"/>
      <c r="CY178" s="217"/>
      <c r="CZ178" s="221"/>
      <c r="DA178" s="222"/>
      <c r="DB178" s="216"/>
      <c r="DC178" s="212"/>
      <c r="DD178" s="224"/>
      <c r="DE178" s="216"/>
      <c r="DF178" s="212"/>
      <c r="DG178" s="223"/>
      <c r="DH178" s="216"/>
      <c r="DI178" s="204"/>
      <c r="DJ178" s="202"/>
      <c r="DK178" s="205"/>
      <c r="DL178" s="217"/>
      <c r="DM178" s="219"/>
      <c r="DN178" s="220"/>
      <c r="DO178" s="203"/>
      <c r="DP178" s="217"/>
      <c r="DQ178" s="221"/>
      <c r="DR178" s="222"/>
      <c r="DS178" s="216"/>
      <c r="DT178" s="212"/>
      <c r="DU178" s="224"/>
      <c r="DV178" s="216"/>
      <c r="DW178" s="212"/>
      <c r="DX178" s="223"/>
      <c r="DY178" s="216"/>
    </row>
    <row r="179" spans="1:129" ht="15.75" hidden="1" thickBot="1">
      <c r="A179" s="242"/>
      <c r="B179" s="243"/>
      <c r="C179" s="199"/>
      <c r="D179" s="200"/>
      <c r="E179" s="201"/>
      <c r="F179" s="202"/>
      <c r="G179" s="202"/>
      <c r="H179" s="202"/>
      <c r="I179" s="202"/>
      <c r="J179" s="202"/>
      <c r="K179" s="202"/>
      <c r="L179" s="203"/>
      <c r="M179" s="204"/>
      <c r="N179" s="202"/>
      <c r="O179" s="205"/>
      <c r="P179" s="217"/>
      <c r="Q179" s="219"/>
      <c r="R179" s="220"/>
      <c r="S179" s="203"/>
      <c r="T179" s="217"/>
      <c r="U179" s="221"/>
      <c r="V179" s="222"/>
      <c r="W179" s="216"/>
      <c r="X179" s="212"/>
      <c r="Y179" s="223"/>
      <c r="Z179" s="216"/>
      <c r="AA179" s="204"/>
      <c r="AB179" s="202"/>
      <c r="AC179" s="205"/>
      <c r="AD179" s="217"/>
      <c r="AE179" s="219"/>
      <c r="AF179" s="220"/>
      <c r="AG179" s="203"/>
      <c r="AH179" s="217"/>
      <c r="AI179" s="221"/>
      <c r="AJ179" s="222"/>
      <c r="AK179" s="216"/>
      <c r="AL179" s="212"/>
      <c r="AM179" s="224"/>
      <c r="AN179" s="216"/>
      <c r="AO179" s="212"/>
      <c r="AP179" s="223"/>
      <c r="AQ179" s="216"/>
      <c r="AR179" s="204"/>
      <c r="AS179" s="202"/>
      <c r="AT179" s="205"/>
      <c r="AU179" s="217"/>
      <c r="AV179" s="219"/>
      <c r="AW179" s="220"/>
      <c r="AX179" s="207"/>
      <c r="AY179" s="203"/>
      <c r="AZ179" s="246"/>
      <c r="BA179" s="221"/>
      <c r="BB179" s="222"/>
      <c r="BC179" s="216"/>
      <c r="BD179" s="212"/>
      <c r="BE179" s="224"/>
      <c r="BF179" s="216"/>
      <c r="BG179" s="212"/>
      <c r="BH179" s="223"/>
      <c r="BI179" s="216"/>
      <c r="BJ179" s="204"/>
      <c r="BK179" s="202"/>
      <c r="BL179" s="205"/>
      <c r="BM179" s="217"/>
      <c r="BN179" s="219"/>
      <c r="BO179" s="220"/>
      <c r="BP179" s="203"/>
      <c r="BQ179" s="217"/>
      <c r="BR179" s="221"/>
      <c r="BS179" s="222"/>
      <c r="BT179" s="216"/>
      <c r="BU179" s="212"/>
      <c r="BV179" s="224"/>
      <c r="BW179" s="216"/>
      <c r="BX179" s="212"/>
      <c r="BY179" s="223"/>
      <c r="BZ179" s="216"/>
      <c r="CA179" s="204"/>
      <c r="CB179" s="202"/>
      <c r="CC179" s="205"/>
      <c r="CD179" s="217"/>
      <c r="CE179" s="219"/>
      <c r="CF179" s="220"/>
      <c r="CG179" s="203"/>
      <c r="CH179" s="217"/>
      <c r="CI179" s="221"/>
      <c r="CJ179" s="222"/>
      <c r="CK179" s="216"/>
      <c r="CL179" s="212"/>
      <c r="CM179" s="224"/>
      <c r="CN179" s="216"/>
      <c r="CO179" s="212"/>
      <c r="CP179" s="223"/>
      <c r="CQ179" s="216"/>
      <c r="CR179" s="204"/>
      <c r="CS179" s="202"/>
      <c r="CT179" s="205"/>
      <c r="CU179" s="217"/>
      <c r="CV179" s="219"/>
      <c r="CW179" s="220"/>
      <c r="CX179" s="203"/>
      <c r="CY179" s="217"/>
      <c r="CZ179" s="221"/>
      <c r="DA179" s="222"/>
      <c r="DB179" s="216"/>
      <c r="DC179" s="212"/>
      <c r="DD179" s="224"/>
      <c r="DE179" s="216"/>
      <c r="DF179" s="212"/>
      <c r="DG179" s="223"/>
      <c r="DH179" s="216"/>
      <c r="DI179" s="204"/>
      <c r="DJ179" s="202"/>
      <c r="DK179" s="205"/>
      <c r="DL179" s="217"/>
      <c r="DM179" s="219"/>
      <c r="DN179" s="220"/>
      <c r="DO179" s="203"/>
      <c r="DP179" s="217"/>
      <c r="DQ179" s="221"/>
      <c r="DR179" s="222"/>
      <c r="DS179" s="216"/>
      <c r="DT179" s="212"/>
      <c r="DU179" s="224"/>
      <c r="DV179" s="216"/>
      <c r="DW179" s="212"/>
      <c r="DX179" s="223"/>
      <c r="DY179" s="216"/>
    </row>
    <row r="180" spans="1:129" ht="15.75" hidden="1" thickBot="1">
      <c r="A180" s="242"/>
      <c r="B180" s="243"/>
      <c r="C180" s="199"/>
      <c r="D180" s="200"/>
      <c r="E180" s="201"/>
      <c r="F180" s="202"/>
      <c r="G180" s="202"/>
      <c r="H180" s="202"/>
      <c r="I180" s="202"/>
      <c r="J180" s="202"/>
      <c r="K180" s="202"/>
      <c r="L180" s="203"/>
      <c r="M180" s="204"/>
      <c r="N180" s="202"/>
      <c r="O180" s="205"/>
      <c r="P180" s="217"/>
      <c r="Q180" s="219"/>
      <c r="R180" s="220"/>
      <c r="S180" s="203"/>
      <c r="T180" s="217"/>
      <c r="U180" s="221"/>
      <c r="V180" s="222"/>
      <c r="W180" s="216"/>
      <c r="X180" s="212"/>
      <c r="Y180" s="223"/>
      <c r="Z180" s="216"/>
      <c r="AA180" s="204"/>
      <c r="AB180" s="202"/>
      <c r="AC180" s="205"/>
      <c r="AD180" s="217"/>
      <c r="AE180" s="219"/>
      <c r="AF180" s="220"/>
      <c r="AG180" s="203"/>
      <c r="AH180" s="217"/>
      <c r="AI180" s="221"/>
      <c r="AJ180" s="222"/>
      <c r="AK180" s="216"/>
      <c r="AL180" s="212"/>
      <c r="AM180" s="224"/>
      <c r="AN180" s="216"/>
      <c r="AO180" s="212"/>
      <c r="AP180" s="223"/>
      <c r="AQ180" s="216"/>
      <c r="AR180" s="204"/>
      <c r="AS180" s="202"/>
      <c r="AT180" s="205"/>
      <c r="AU180" s="217"/>
      <c r="AV180" s="219"/>
      <c r="AW180" s="220"/>
      <c r="AX180" s="207"/>
      <c r="AY180" s="203"/>
      <c r="AZ180" s="217"/>
      <c r="BA180" s="221"/>
      <c r="BB180" s="222"/>
      <c r="BC180" s="216"/>
      <c r="BD180" s="212"/>
      <c r="BE180" s="224"/>
      <c r="BF180" s="216"/>
      <c r="BG180" s="212"/>
      <c r="BH180" s="223"/>
      <c r="BI180" s="216"/>
      <c r="BJ180" s="204"/>
      <c r="BK180" s="202"/>
      <c r="BL180" s="205"/>
      <c r="BM180" s="217"/>
      <c r="BN180" s="219"/>
      <c r="BO180" s="220"/>
      <c r="BP180" s="203"/>
      <c r="BQ180" s="217"/>
      <c r="BR180" s="221"/>
      <c r="BS180" s="222"/>
      <c r="BT180" s="216"/>
      <c r="BU180" s="212"/>
      <c r="BV180" s="224"/>
      <c r="BW180" s="216"/>
      <c r="BX180" s="212"/>
      <c r="BY180" s="223"/>
      <c r="BZ180" s="216"/>
      <c r="CA180" s="204"/>
      <c r="CB180" s="202"/>
      <c r="CC180" s="205"/>
      <c r="CD180" s="217"/>
      <c r="CE180" s="219"/>
      <c r="CF180" s="220"/>
      <c r="CG180" s="203"/>
      <c r="CH180" s="217"/>
      <c r="CI180" s="221"/>
      <c r="CJ180" s="222"/>
      <c r="CK180" s="216"/>
      <c r="CL180" s="212"/>
      <c r="CM180" s="224"/>
      <c r="CN180" s="216"/>
      <c r="CO180" s="212"/>
      <c r="CP180" s="223"/>
      <c r="CQ180" s="216"/>
      <c r="CR180" s="204"/>
      <c r="CS180" s="202"/>
      <c r="CT180" s="205"/>
      <c r="CU180" s="217"/>
      <c r="CV180" s="219"/>
      <c r="CW180" s="220"/>
      <c r="CX180" s="203"/>
      <c r="CY180" s="217"/>
      <c r="CZ180" s="221"/>
      <c r="DA180" s="222"/>
      <c r="DB180" s="216"/>
      <c r="DC180" s="212"/>
      <c r="DD180" s="224"/>
      <c r="DE180" s="216"/>
      <c r="DF180" s="212"/>
      <c r="DG180" s="223"/>
      <c r="DH180" s="216"/>
      <c r="DI180" s="204"/>
      <c r="DJ180" s="202"/>
      <c r="DK180" s="205"/>
      <c r="DL180" s="217"/>
      <c r="DM180" s="219"/>
      <c r="DN180" s="220"/>
      <c r="DO180" s="203"/>
      <c r="DP180" s="217"/>
      <c r="DQ180" s="221"/>
      <c r="DR180" s="222"/>
      <c r="DS180" s="216"/>
      <c r="DT180" s="212"/>
      <c r="DU180" s="224"/>
      <c r="DV180" s="216"/>
      <c r="DW180" s="212"/>
      <c r="DX180" s="223"/>
      <c r="DY180" s="216"/>
    </row>
    <row r="181" spans="1:129" ht="15.75" hidden="1" thickBot="1">
      <c r="A181" s="242"/>
      <c r="B181" s="243"/>
      <c r="C181" s="199"/>
      <c r="D181" s="200"/>
      <c r="E181" s="201"/>
      <c r="F181" s="202"/>
      <c r="G181" s="202"/>
      <c r="H181" s="202"/>
      <c r="I181" s="202"/>
      <c r="J181" s="202"/>
      <c r="K181" s="202"/>
      <c r="L181" s="203"/>
      <c r="M181" s="204"/>
      <c r="N181" s="202"/>
      <c r="O181" s="205"/>
      <c r="P181" s="217"/>
      <c r="Q181" s="219"/>
      <c r="R181" s="220"/>
      <c r="S181" s="203"/>
      <c r="T181" s="217"/>
      <c r="U181" s="221"/>
      <c r="V181" s="222"/>
      <c r="W181" s="216"/>
      <c r="X181" s="212"/>
      <c r="Y181" s="223"/>
      <c r="Z181" s="216"/>
      <c r="AA181" s="204"/>
      <c r="AB181" s="202"/>
      <c r="AC181" s="205"/>
      <c r="AD181" s="217"/>
      <c r="AE181" s="219"/>
      <c r="AF181" s="220"/>
      <c r="AG181" s="203"/>
      <c r="AH181" s="217"/>
      <c r="AI181" s="221"/>
      <c r="AJ181" s="222"/>
      <c r="AK181" s="216"/>
      <c r="AL181" s="212"/>
      <c r="AM181" s="224"/>
      <c r="AN181" s="216"/>
      <c r="AO181" s="212"/>
      <c r="AP181" s="223"/>
      <c r="AQ181" s="216"/>
      <c r="AR181" s="204"/>
      <c r="AS181" s="202"/>
      <c r="AT181" s="205"/>
      <c r="AU181" s="217"/>
      <c r="AV181" s="219"/>
      <c r="AW181" s="220"/>
      <c r="AX181" s="207"/>
      <c r="AY181" s="203"/>
      <c r="AZ181" s="217"/>
      <c r="BA181" s="221"/>
      <c r="BB181" s="222"/>
      <c r="BC181" s="216"/>
      <c r="BD181" s="212"/>
      <c r="BE181" s="224"/>
      <c r="BF181" s="216"/>
      <c r="BG181" s="212"/>
      <c r="BH181" s="223"/>
      <c r="BI181" s="216"/>
      <c r="BJ181" s="204"/>
      <c r="BK181" s="202"/>
      <c r="BL181" s="205"/>
      <c r="BM181" s="217"/>
      <c r="BN181" s="219"/>
      <c r="BO181" s="220"/>
      <c r="BP181" s="203"/>
      <c r="BQ181" s="217"/>
      <c r="BR181" s="221"/>
      <c r="BS181" s="222"/>
      <c r="BT181" s="216"/>
      <c r="BU181" s="212"/>
      <c r="BV181" s="224"/>
      <c r="BW181" s="216"/>
      <c r="BX181" s="212"/>
      <c r="BY181" s="223"/>
      <c r="BZ181" s="216"/>
      <c r="CA181" s="204"/>
      <c r="CB181" s="202"/>
      <c r="CC181" s="205"/>
      <c r="CD181" s="217"/>
      <c r="CE181" s="219"/>
      <c r="CF181" s="220"/>
      <c r="CG181" s="203"/>
      <c r="CH181" s="217"/>
      <c r="CI181" s="221"/>
      <c r="CJ181" s="222"/>
      <c r="CK181" s="216"/>
      <c r="CL181" s="212"/>
      <c r="CM181" s="224"/>
      <c r="CN181" s="216"/>
      <c r="CO181" s="212"/>
      <c r="CP181" s="223"/>
      <c r="CQ181" s="216"/>
      <c r="CR181" s="204"/>
      <c r="CS181" s="202"/>
      <c r="CT181" s="205"/>
      <c r="CU181" s="217"/>
      <c r="CV181" s="219"/>
      <c r="CW181" s="220"/>
      <c r="CX181" s="203"/>
      <c r="CY181" s="217"/>
      <c r="CZ181" s="221"/>
      <c r="DA181" s="222"/>
      <c r="DB181" s="216"/>
      <c r="DC181" s="212"/>
      <c r="DD181" s="224"/>
      <c r="DE181" s="216"/>
      <c r="DF181" s="212"/>
      <c r="DG181" s="223"/>
      <c r="DH181" s="216"/>
      <c r="DI181" s="204"/>
      <c r="DJ181" s="202"/>
      <c r="DK181" s="205"/>
      <c r="DL181" s="217"/>
      <c r="DM181" s="219"/>
      <c r="DN181" s="220"/>
      <c r="DO181" s="203"/>
      <c r="DP181" s="217"/>
      <c r="DQ181" s="221"/>
      <c r="DR181" s="222"/>
      <c r="DS181" s="216"/>
      <c r="DT181" s="212"/>
      <c r="DU181" s="224"/>
      <c r="DV181" s="216"/>
      <c r="DW181" s="212"/>
      <c r="DX181" s="223"/>
      <c r="DY181" s="216"/>
    </row>
    <row r="182" spans="1:129" ht="15.75" hidden="1" thickBot="1">
      <c r="A182" s="242"/>
      <c r="B182" s="243"/>
      <c r="C182" s="199"/>
      <c r="D182" s="200"/>
      <c r="E182" s="201"/>
      <c r="F182" s="202"/>
      <c r="G182" s="202"/>
      <c r="H182" s="202"/>
      <c r="I182" s="202"/>
      <c r="J182" s="202"/>
      <c r="K182" s="202"/>
      <c r="L182" s="203"/>
      <c r="M182" s="204"/>
      <c r="N182" s="202"/>
      <c r="O182" s="205"/>
      <c r="P182" s="217"/>
      <c r="Q182" s="219"/>
      <c r="R182" s="220"/>
      <c r="S182" s="203"/>
      <c r="T182" s="217"/>
      <c r="U182" s="221"/>
      <c r="V182" s="222"/>
      <c r="W182" s="216"/>
      <c r="X182" s="212"/>
      <c r="Y182" s="223"/>
      <c r="Z182" s="216"/>
      <c r="AA182" s="204"/>
      <c r="AB182" s="202"/>
      <c r="AC182" s="205"/>
      <c r="AD182" s="217"/>
      <c r="AE182" s="219"/>
      <c r="AF182" s="220"/>
      <c r="AG182" s="203"/>
      <c r="AH182" s="217"/>
      <c r="AI182" s="221"/>
      <c r="AJ182" s="222"/>
      <c r="AK182" s="216"/>
      <c r="AL182" s="212"/>
      <c r="AM182" s="224"/>
      <c r="AN182" s="216"/>
      <c r="AO182" s="212"/>
      <c r="AP182" s="223"/>
      <c r="AQ182" s="216"/>
      <c r="AR182" s="204"/>
      <c r="AS182" s="202"/>
      <c r="AT182" s="205"/>
      <c r="AU182" s="217"/>
      <c r="AV182" s="219"/>
      <c r="AW182" s="220"/>
      <c r="AX182" s="207"/>
      <c r="AY182" s="203"/>
      <c r="AZ182" s="217"/>
      <c r="BA182" s="221"/>
      <c r="BB182" s="222"/>
      <c r="BC182" s="216"/>
      <c r="BD182" s="212"/>
      <c r="BE182" s="224"/>
      <c r="BF182" s="216"/>
      <c r="BG182" s="212"/>
      <c r="BH182" s="223"/>
      <c r="BI182" s="216"/>
      <c r="BJ182" s="204"/>
      <c r="BK182" s="202"/>
      <c r="BL182" s="205"/>
      <c r="BM182" s="217"/>
      <c r="BN182" s="219"/>
      <c r="BO182" s="220"/>
      <c r="BP182" s="203"/>
      <c r="BQ182" s="217"/>
      <c r="BR182" s="221"/>
      <c r="BS182" s="222"/>
      <c r="BT182" s="216"/>
      <c r="BU182" s="212"/>
      <c r="BV182" s="224"/>
      <c r="BW182" s="216"/>
      <c r="BX182" s="212"/>
      <c r="BY182" s="223"/>
      <c r="BZ182" s="216"/>
      <c r="CA182" s="204"/>
      <c r="CB182" s="202"/>
      <c r="CC182" s="205"/>
      <c r="CD182" s="217"/>
      <c r="CE182" s="219"/>
      <c r="CF182" s="220"/>
      <c r="CG182" s="203"/>
      <c r="CH182" s="217"/>
      <c r="CI182" s="221"/>
      <c r="CJ182" s="222"/>
      <c r="CK182" s="216"/>
      <c r="CL182" s="212"/>
      <c r="CM182" s="224"/>
      <c r="CN182" s="216"/>
      <c r="CO182" s="212"/>
      <c r="CP182" s="223"/>
      <c r="CQ182" s="216"/>
      <c r="CR182" s="204"/>
      <c r="CS182" s="202"/>
      <c r="CT182" s="205"/>
      <c r="CU182" s="217"/>
      <c r="CV182" s="219"/>
      <c r="CW182" s="220"/>
      <c r="CX182" s="203"/>
      <c r="CY182" s="217"/>
      <c r="CZ182" s="221"/>
      <c r="DA182" s="222"/>
      <c r="DB182" s="216"/>
      <c r="DC182" s="212"/>
      <c r="DD182" s="224"/>
      <c r="DE182" s="216"/>
      <c r="DF182" s="212"/>
      <c r="DG182" s="223"/>
      <c r="DH182" s="216"/>
      <c r="DI182" s="204"/>
      <c r="DJ182" s="202"/>
      <c r="DK182" s="205"/>
      <c r="DL182" s="217"/>
      <c r="DM182" s="219"/>
      <c r="DN182" s="220"/>
      <c r="DO182" s="203"/>
      <c r="DP182" s="217"/>
      <c r="DQ182" s="221"/>
      <c r="DR182" s="222"/>
      <c r="DS182" s="216"/>
      <c r="DT182" s="212"/>
      <c r="DU182" s="224"/>
      <c r="DV182" s="216"/>
      <c r="DW182" s="212"/>
      <c r="DX182" s="223"/>
      <c r="DY182" s="216"/>
    </row>
    <row r="183" spans="1:129" ht="15.75" hidden="1" thickBot="1">
      <c r="A183" s="242"/>
      <c r="B183" s="243"/>
      <c r="C183" s="199"/>
      <c r="D183" s="200"/>
      <c r="E183" s="201"/>
      <c r="F183" s="202"/>
      <c r="G183" s="202"/>
      <c r="H183" s="202"/>
      <c r="I183" s="202"/>
      <c r="J183" s="202"/>
      <c r="K183" s="202"/>
      <c r="L183" s="203"/>
      <c r="M183" s="204"/>
      <c r="N183" s="202"/>
      <c r="O183" s="205"/>
      <c r="P183" s="217"/>
      <c r="Q183" s="219"/>
      <c r="R183" s="220"/>
      <c r="S183" s="203"/>
      <c r="T183" s="217"/>
      <c r="U183" s="221"/>
      <c r="V183" s="222"/>
      <c r="W183" s="216"/>
      <c r="X183" s="212"/>
      <c r="Y183" s="223"/>
      <c r="Z183" s="216"/>
      <c r="AA183" s="204"/>
      <c r="AB183" s="202"/>
      <c r="AC183" s="205"/>
      <c r="AD183" s="217"/>
      <c r="AE183" s="219"/>
      <c r="AF183" s="220"/>
      <c r="AG183" s="203"/>
      <c r="AH183" s="217"/>
      <c r="AI183" s="221"/>
      <c r="AJ183" s="222"/>
      <c r="AK183" s="216"/>
      <c r="AL183" s="212"/>
      <c r="AM183" s="224"/>
      <c r="AN183" s="216"/>
      <c r="AO183" s="212"/>
      <c r="AP183" s="223"/>
      <c r="AQ183" s="216"/>
      <c r="AR183" s="204"/>
      <c r="AS183" s="202"/>
      <c r="AT183" s="205"/>
      <c r="AU183" s="217"/>
      <c r="AV183" s="219"/>
      <c r="AW183" s="220"/>
      <c r="AX183" s="207"/>
      <c r="AY183" s="203"/>
      <c r="AZ183" s="217"/>
      <c r="BA183" s="221"/>
      <c r="BB183" s="222"/>
      <c r="BC183" s="216"/>
      <c r="BD183" s="212"/>
      <c r="BE183" s="224"/>
      <c r="BF183" s="216"/>
      <c r="BG183" s="212"/>
      <c r="BH183" s="223"/>
      <c r="BI183" s="216"/>
      <c r="BJ183" s="204"/>
      <c r="BK183" s="202"/>
      <c r="BL183" s="205"/>
      <c r="BM183" s="217"/>
      <c r="BN183" s="219"/>
      <c r="BO183" s="220"/>
      <c r="BP183" s="203"/>
      <c r="BQ183" s="217"/>
      <c r="BR183" s="221"/>
      <c r="BS183" s="222"/>
      <c r="BT183" s="216"/>
      <c r="BU183" s="212"/>
      <c r="BV183" s="224"/>
      <c r="BW183" s="216"/>
      <c r="BX183" s="212"/>
      <c r="BY183" s="223"/>
      <c r="BZ183" s="216"/>
      <c r="CA183" s="204"/>
      <c r="CB183" s="202"/>
      <c r="CC183" s="205"/>
      <c r="CD183" s="217"/>
      <c r="CE183" s="219"/>
      <c r="CF183" s="220"/>
      <c r="CG183" s="203"/>
      <c r="CH183" s="217"/>
      <c r="CI183" s="221"/>
      <c r="CJ183" s="222"/>
      <c r="CK183" s="216"/>
      <c r="CL183" s="212"/>
      <c r="CM183" s="224"/>
      <c r="CN183" s="216"/>
      <c r="CO183" s="212"/>
      <c r="CP183" s="223"/>
      <c r="CQ183" s="216"/>
      <c r="CR183" s="204"/>
      <c r="CS183" s="202"/>
      <c r="CT183" s="205"/>
      <c r="CU183" s="217"/>
      <c r="CV183" s="219"/>
      <c r="CW183" s="220"/>
      <c r="CX183" s="203"/>
      <c r="CY183" s="217"/>
      <c r="CZ183" s="221"/>
      <c r="DA183" s="222"/>
      <c r="DB183" s="216"/>
      <c r="DC183" s="212"/>
      <c r="DD183" s="224"/>
      <c r="DE183" s="216"/>
      <c r="DF183" s="212"/>
      <c r="DG183" s="223"/>
      <c r="DH183" s="216"/>
      <c r="DI183" s="204"/>
      <c r="DJ183" s="202"/>
      <c r="DK183" s="205"/>
      <c r="DL183" s="217"/>
      <c r="DM183" s="219"/>
      <c r="DN183" s="220"/>
      <c r="DO183" s="203"/>
      <c r="DP183" s="217"/>
      <c r="DQ183" s="221"/>
      <c r="DR183" s="222"/>
      <c r="DS183" s="216"/>
      <c r="DT183" s="212"/>
      <c r="DU183" s="224"/>
      <c r="DV183" s="216"/>
      <c r="DW183" s="212"/>
      <c r="DX183" s="223"/>
      <c r="DY183" s="216"/>
    </row>
    <row r="184" spans="1:129" ht="15.75" hidden="1" thickBot="1">
      <c r="A184" s="242"/>
      <c r="B184" s="243"/>
      <c r="C184" s="199"/>
      <c r="D184" s="200"/>
      <c r="E184" s="201"/>
      <c r="F184" s="202"/>
      <c r="G184" s="202"/>
      <c r="H184" s="202"/>
      <c r="I184" s="202"/>
      <c r="J184" s="202"/>
      <c r="K184" s="202"/>
      <c r="L184" s="203"/>
      <c r="M184" s="204"/>
      <c r="N184" s="202"/>
      <c r="O184" s="205"/>
      <c r="P184" s="217"/>
      <c r="Q184" s="219"/>
      <c r="R184" s="220"/>
      <c r="S184" s="203"/>
      <c r="T184" s="217"/>
      <c r="U184" s="221"/>
      <c r="V184" s="222"/>
      <c r="W184" s="216"/>
      <c r="X184" s="212"/>
      <c r="Y184" s="223"/>
      <c r="Z184" s="216"/>
      <c r="AA184" s="204"/>
      <c r="AB184" s="202"/>
      <c r="AC184" s="205"/>
      <c r="AD184" s="217"/>
      <c r="AE184" s="219"/>
      <c r="AF184" s="220"/>
      <c r="AG184" s="203"/>
      <c r="AH184" s="217"/>
      <c r="AI184" s="221"/>
      <c r="AJ184" s="222"/>
      <c r="AK184" s="216"/>
      <c r="AL184" s="212"/>
      <c r="AM184" s="224"/>
      <c r="AN184" s="216"/>
      <c r="AO184" s="212"/>
      <c r="AP184" s="223"/>
      <c r="AQ184" s="216"/>
      <c r="AR184" s="204"/>
      <c r="AS184" s="202"/>
      <c r="AT184" s="205"/>
      <c r="AU184" s="217"/>
      <c r="AV184" s="219"/>
      <c r="AW184" s="220"/>
      <c r="AX184" s="207"/>
      <c r="AY184" s="203"/>
      <c r="AZ184" s="217"/>
      <c r="BA184" s="221"/>
      <c r="BB184" s="222"/>
      <c r="BC184" s="216"/>
      <c r="BD184" s="212"/>
      <c r="BE184" s="224"/>
      <c r="BF184" s="216"/>
      <c r="BG184" s="212"/>
      <c r="BH184" s="223"/>
      <c r="BI184" s="216"/>
      <c r="BJ184" s="204"/>
      <c r="BK184" s="202"/>
      <c r="BL184" s="205"/>
      <c r="BM184" s="217"/>
      <c r="BN184" s="219"/>
      <c r="BO184" s="220"/>
      <c r="BP184" s="203"/>
      <c r="BQ184" s="217"/>
      <c r="BR184" s="221"/>
      <c r="BS184" s="222"/>
      <c r="BT184" s="216"/>
      <c r="BU184" s="212"/>
      <c r="BV184" s="224"/>
      <c r="BW184" s="216"/>
      <c r="BX184" s="212"/>
      <c r="BY184" s="223"/>
      <c r="BZ184" s="216"/>
      <c r="CA184" s="204"/>
      <c r="CB184" s="202"/>
      <c r="CC184" s="205"/>
      <c r="CD184" s="217"/>
      <c r="CE184" s="219"/>
      <c r="CF184" s="220"/>
      <c r="CG184" s="203"/>
      <c r="CH184" s="217"/>
      <c r="CI184" s="221"/>
      <c r="CJ184" s="222"/>
      <c r="CK184" s="216"/>
      <c r="CL184" s="212"/>
      <c r="CM184" s="224"/>
      <c r="CN184" s="216"/>
      <c r="CO184" s="212"/>
      <c r="CP184" s="223"/>
      <c r="CQ184" s="216"/>
      <c r="CR184" s="204"/>
      <c r="CS184" s="202"/>
      <c r="CT184" s="205"/>
      <c r="CU184" s="217"/>
      <c r="CV184" s="219"/>
      <c r="CW184" s="220"/>
      <c r="CX184" s="203"/>
      <c r="CY184" s="217"/>
      <c r="CZ184" s="221"/>
      <c r="DA184" s="222"/>
      <c r="DB184" s="216"/>
      <c r="DC184" s="212"/>
      <c r="DD184" s="224"/>
      <c r="DE184" s="216"/>
      <c r="DF184" s="212"/>
      <c r="DG184" s="223"/>
      <c r="DH184" s="216"/>
      <c r="DI184" s="204"/>
      <c r="DJ184" s="202"/>
      <c r="DK184" s="205"/>
      <c r="DL184" s="217"/>
      <c r="DM184" s="219"/>
      <c r="DN184" s="220"/>
      <c r="DO184" s="203"/>
      <c r="DP184" s="217"/>
      <c r="DQ184" s="221"/>
      <c r="DR184" s="222"/>
      <c r="DS184" s="216"/>
      <c r="DT184" s="212"/>
      <c r="DU184" s="224"/>
      <c r="DV184" s="216"/>
      <c r="DW184" s="212"/>
      <c r="DX184" s="223"/>
      <c r="DY184" s="216"/>
    </row>
    <row r="185" spans="1:129" ht="15.75" hidden="1" thickBot="1">
      <c r="A185" s="242"/>
      <c r="B185" s="243"/>
      <c r="C185" s="199"/>
      <c r="D185" s="200"/>
      <c r="E185" s="201"/>
      <c r="F185" s="202"/>
      <c r="G185" s="202"/>
      <c r="H185" s="202"/>
      <c r="I185" s="202"/>
      <c r="J185" s="202"/>
      <c r="K185" s="202"/>
      <c r="L185" s="203"/>
      <c r="M185" s="204"/>
      <c r="N185" s="202"/>
      <c r="O185" s="205"/>
      <c r="P185" s="217"/>
      <c r="Q185" s="219"/>
      <c r="R185" s="220"/>
      <c r="S185" s="203"/>
      <c r="T185" s="217"/>
      <c r="U185" s="221"/>
      <c r="V185" s="222"/>
      <c r="W185" s="216"/>
      <c r="X185" s="212"/>
      <c r="Y185" s="223"/>
      <c r="Z185" s="216"/>
      <c r="AA185" s="204"/>
      <c r="AB185" s="202"/>
      <c r="AC185" s="205"/>
      <c r="AD185" s="217"/>
      <c r="AE185" s="219"/>
      <c r="AF185" s="220"/>
      <c r="AG185" s="203"/>
      <c r="AH185" s="217"/>
      <c r="AI185" s="221"/>
      <c r="AJ185" s="222"/>
      <c r="AK185" s="216"/>
      <c r="AL185" s="212"/>
      <c r="AM185" s="224"/>
      <c r="AN185" s="216"/>
      <c r="AO185" s="212"/>
      <c r="AP185" s="223"/>
      <c r="AQ185" s="216"/>
      <c r="AR185" s="204"/>
      <c r="AS185" s="202"/>
      <c r="AT185" s="205"/>
      <c r="AU185" s="217"/>
      <c r="AV185" s="219"/>
      <c r="AW185" s="220"/>
      <c r="AX185" s="207"/>
      <c r="AY185" s="203"/>
      <c r="AZ185" s="217"/>
      <c r="BA185" s="221"/>
      <c r="BB185" s="222"/>
      <c r="BC185" s="216"/>
      <c r="BD185" s="212"/>
      <c r="BE185" s="224"/>
      <c r="BF185" s="216"/>
      <c r="BG185" s="212"/>
      <c r="BH185" s="223"/>
      <c r="BI185" s="216"/>
      <c r="BJ185" s="204"/>
      <c r="BK185" s="202"/>
      <c r="BL185" s="205"/>
      <c r="BM185" s="217"/>
      <c r="BN185" s="219"/>
      <c r="BO185" s="220"/>
      <c r="BP185" s="203"/>
      <c r="BQ185" s="217"/>
      <c r="BR185" s="221"/>
      <c r="BS185" s="222"/>
      <c r="BT185" s="216"/>
      <c r="BU185" s="212"/>
      <c r="BV185" s="224"/>
      <c r="BW185" s="216"/>
      <c r="BX185" s="212"/>
      <c r="BY185" s="223"/>
      <c r="BZ185" s="216"/>
      <c r="CA185" s="204"/>
      <c r="CB185" s="202"/>
      <c r="CC185" s="205"/>
      <c r="CD185" s="217"/>
      <c r="CE185" s="219"/>
      <c r="CF185" s="220"/>
      <c r="CG185" s="203"/>
      <c r="CH185" s="217"/>
      <c r="CI185" s="221"/>
      <c r="CJ185" s="222"/>
      <c r="CK185" s="216"/>
      <c r="CL185" s="212"/>
      <c r="CM185" s="224"/>
      <c r="CN185" s="216"/>
      <c r="CO185" s="212"/>
      <c r="CP185" s="223"/>
      <c r="CQ185" s="216"/>
      <c r="CR185" s="204"/>
      <c r="CS185" s="202"/>
      <c r="CT185" s="205"/>
      <c r="CU185" s="217"/>
      <c r="CV185" s="219"/>
      <c r="CW185" s="220"/>
      <c r="CX185" s="203"/>
      <c r="CY185" s="217"/>
      <c r="CZ185" s="221"/>
      <c r="DA185" s="222"/>
      <c r="DB185" s="216"/>
      <c r="DC185" s="212"/>
      <c r="DD185" s="224"/>
      <c r="DE185" s="216"/>
      <c r="DF185" s="212"/>
      <c r="DG185" s="223"/>
      <c r="DH185" s="216"/>
      <c r="DI185" s="204"/>
      <c r="DJ185" s="202"/>
      <c r="DK185" s="205"/>
      <c r="DL185" s="217"/>
      <c r="DM185" s="219"/>
      <c r="DN185" s="220"/>
      <c r="DO185" s="203"/>
      <c r="DP185" s="217"/>
      <c r="DQ185" s="221"/>
      <c r="DR185" s="222"/>
      <c r="DS185" s="216"/>
      <c r="DT185" s="212"/>
      <c r="DU185" s="224"/>
      <c r="DV185" s="216"/>
      <c r="DW185" s="212"/>
      <c r="DX185" s="223"/>
      <c r="DY185" s="216"/>
    </row>
    <row r="186" spans="1:129" ht="15.75" hidden="1" thickBot="1">
      <c r="A186" s="242"/>
      <c r="B186" s="243"/>
      <c r="C186" s="199"/>
      <c r="D186" s="200"/>
      <c r="E186" s="201"/>
      <c r="F186" s="202"/>
      <c r="G186" s="202"/>
      <c r="H186" s="202"/>
      <c r="I186" s="202"/>
      <c r="J186" s="202"/>
      <c r="K186" s="202"/>
      <c r="L186" s="203"/>
      <c r="M186" s="204"/>
      <c r="N186" s="202"/>
      <c r="O186" s="205"/>
      <c r="P186" s="217"/>
      <c r="Q186" s="219"/>
      <c r="R186" s="220"/>
      <c r="S186" s="203"/>
      <c r="T186" s="217"/>
      <c r="U186" s="221"/>
      <c r="V186" s="222"/>
      <c r="W186" s="216"/>
      <c r="X186" s="212"/>
      <c r="Y186" s="223"/>
      <c r="Z186" s="216"/>
      <c r="AA186" s="204"/>
      <c r="AB186" s="202"/>
      <c r="AC186" s="205"/>
      <c r="AD186" s="217"/>
      <c r="AE186" s="219"/>
      <c r="AF186" s="220"/>
      <c r="AG186" s="203"/>
      <c r="AH186" s="217"/>
      <c r="AI186" s="221"/>
      <c r="AJ186" s="222"/>
      <c r="AK186" s="216"/>
      <c r="AL186" s="212"/>
      <c r="AM186" s="224"/>
      <c r="AN186" s="216"/>
      <c r="AO186" s="212"/>
      <c r="AP186" s="223"/>
      <c r="AQ186" s="216"/>
      <c r="AR186" s="204"/>
      <c r="AS186" s="202"/>
      <c r="AT186" s="205"/>
      <c r="AU186" s="217"/>
      <c r="AV186" s="219"/>
      <c r="AW186" s="220"/>
      <c r="AX186" s="207"/>
      <c r="AY186" s="203"/>
      <c r="AZ186" s="217"/>
      <c r="BA186" s="221"/>
      <c r="BB186" s="222"/>
      <c r="BC186" s="216"/>
      <c r="BD186" s="212"/>
      <c r="BE186" s="224"/>
      <c r="BF186" s="216"/>
      <c r="BG186" s="212"/>
      <c r="BH186" s="223"/>
      <c r="BI186" s="216"/>
      <c r="BJ186" s="204"/>
      <c r="BK186" s="202"/>
      <c r="BL186" s="205"/>
      <c r="BM186" s="217"/>
      <c r="BN186" s="219"/>
      <c r="BO186" s="220"/>
      <c r="BP186" s="203"/>
      <c r="BQ186" s="217"/>
      <c r="BR186" s="221"/>
      <c r="BS186" s="222"/>
      <c r="BT186" s="216"/>
      <c r="BU186" s="212"/>
      <c r="BV186" s="224"/>
      <c r="BW186" s="216"/>
      <c r="BX186" s="212"/>
      <c r="BY186" s="223"/>
      <c r="BZ186" s="216"/>
      <c r="CA186" s="204"/>
      <c r="CB186" s="202"/>
      <c r="CC186" s="205"/>
      <c r="CD186" s="217"/>
      <c r="CE186" s="219"/>
      <c r="CF186" s="220"/>
      <c r="CG186" s="203"/>
      <c r="CH186" s="217"/>
      <c r="CI186" s="221"/>
      <c r="CJ186" s="222"/>
      <c r="CK186" s="216"/>
      <c r="CL186" s="212"/>
      <c r="CM186" s="224"/>
      <c r="CN186" s="216"/>
      <c r="CO186" s="212"/>
      <c r="CP186" s="223"/>
      <c r="CQ186" s="216"/>
      <c r="CR186" s="204"/>
      <c r="CS186" s="202"/>
      <c r="CT186" s="205"/>
      <c r="CU186" s="217"/>
      <c r="CV186" s="219"/>
      <c r="CW186" s="220"/>
      <c r="CX186" s="203"/>
      <c r="CY186" s="217"/>
      <c r="CZ186" s="221"/>
      <c r="DA186" s="222"/>
      <c r="DB186" s="216"/>
      <c r="DC186" s="212"/>
      <c r="DD186" s="224"/>
      <c r="DE186" s="216"/>
      <c r="DF186" s="212"/>
      <c r="DG186" s="223"/>
      <c r="DH186" s="216"/>
      <c r="DI186" s="204"/>
      <c r="DJ186" s="202"/>
      <c r="DK186" s="205"/>
      <c r="DL186" s="217"/>
      <c r="DM186" s="219"/>
      <c r="DN186" s="220"/>
      <c r="DO186" s="203"/>
      <c r="DP186" s="217"/>
      <c r="DQ186" s="221"/>
      <c r="DR186" s="222"/>
      <c r="DS186" s="216"/>
      <c r="DT186" s="212"/>
      <c r="DU186" s="224"/>
      <c r="DV186" s="216"/>
      <c r="DW186" s="212"/>
      <c r="DX186" s="223"/>
      <c r="DY186" s="216"/>
    </row>
    <row r="187" spans="1:129" ht="15.75" hidden="1" thickBot="1">
      <c r="A187" s="242"/>
      <c r="B187" s="243"/>
      <c r="C187" s="199"/>
      <c r="D187" s="200"/>
      <c r="E187" s="201"/>
      <c r="F187" s="202"/>
      <c r="G187" s="202"/>
      <c r="H187" s="202"/>
      <c r="I187" s="202"/>
      <c r="J187" s="202"/>
      <c r="K187" s="202"/>
      <c r="L187" s="203"/>
      <c r="M187" s="204"/>
      <c r="N187" s="202"/>
      <c r="O187" s="205"/>
      <c r="P187" s="217"/>
      <c r="Q187" s="219"/>
      <c r="R187" s="220"/>
      <c r="S187" s="203"/>
      <c r="T187" s="217"/>
      <c r="U187" s="221"/>
      <c r="V187" s="222"/>
      <c r="W187" s="216"/>
      <c r="X187" s="212"/>
      <c r="Y187" s="223"/>
      <c r="Z187" s="216"/>
      <c r="AA187" s="204"/>
      <c r="AB187" s="202"/>
      <c r="AC187" s="205"/>
      <c r="AD187" s="217"/>
      <c r="AE187" s="219"/>
      <c r="AF187" s="220"/>
      <c r="AG187" s="203"/>
      <c r="AH187" s="217"/>
      <c r="AI187" s="221"/>
      <c r="AJ187" s="222"/>
      <c r="AK187" s="216"/>
      <c r="AL187" s="212"/>
      <c r="AM187" s="224"/>
      <c r="AN187" s="216"/>
      <c r="AO187" s="212"/>
      <c r="AP187" s="223"/>
      <c r="AQ187" s="216"/>
      <c r="AR187" s="204"/>
      <c r="AS187" s="202"/>
      <c r="AT187" s="205"/>
      <c r="AU187" s="217"/>
      <c r="AV187" s="219"/>
      <c r="AW187" s="220"/>
      <c r="AX187" s="207"/>
      <c r="AY187" s="203"/>
      <c r="AZ187" s="217"/>
      <c r="BA187" s="221"/>
      <c r="BB187" s="222"/>
      <c r="BC187" s="216"/>
      <c r="BD187" s="212"/>
      <c r="BE187" s="224"/>
      <c r="BF187" s="216"/>
      <c r="BG187" s="212"/>
      <c r="BH187" s="223"/>
      <c r="BI187" s="216"/>
      <c r="BJ187" s="204"/>
      <c r="BK187" s="202"/>
      <c r="BL187" s="205"/>
      <c r="BM187" s="217"/>
      <c r="BN187" s="219"/>
      <c r="BO187" s="220"/>
      <c r="BP187" s="203"/>
      <c r="BQ187" s="217"/>
      <c r="BR187" s="221"/>
      <c r="BS187" s="222"/>
      <c r="BT187" s="216"/>
      <c r="BU187" s="212"/>
      <c r="BV187" s="224"/>
      <c r="BW187" s="216"/>
      <c r="BX187" s="212"/>
      <c r="BY187" s="223"/>
      <c r="BZ187" s="216"/>
      <c r="CA187" s="204"/>
      <c r="CB187" s="202"/>
      <c r="CC187" s="205"/>
      <c r="CD187" s="217"/>
      <c r="CE187" s="219"/>
      <c r="CF187" s="220"/>
      <c r="CG187" s="203"/>
      <c r="CH187" s="217"/>
      <c r="CI187" s="221"/>
      <c r="CJ187" s="222"/>
      <c r="CK187" s="216"/>
      <c r="CL187" s="212"/>
      <c r="CM187" s="224"/>
      <c r="CN187" s="216"/>
      <c r="CO187" s="212"/>
      <c r="CP187" s="223"/>
      <c r="CQ187" s="216"/>
      <c r="CR187" s="204"/>
      <c r="CS187" s="202"/>
      <c r="CT187" s="205"/>
      <c r="CU187" s="217"/>
      <c r="CV187" s="219"/>
      <c r="CW187" s="220"/>
      <c r="CX187" s="203"/>
      <c r="CY187" s="217"/>
      <c r="CZ187" s="221"/>
      <c r="DA187" s="222"/>
      <c r="DB187" s="216"/>
      <c r="DC187" s="212"/>
      <c r="DD187" s="224"/>
      <c r="DE187" s="216"/>
      <c r="DF187" s="212"/>
      <c r="DG187" s="223"/>
      <c r="DH187" s="216"/>
      <c r="DI187" s="204"/>
      <c r="DJ187" s="202"/>
      <c r="DK187" s="205"/>
      <c r="DL187" s="217"/>
      <c r="DM187" s="219"/>
      <c r="DN187" s="220"/>
      <c r="DO187" s="203"/>
      <c r="DP187" s="217"/>
      <c r="DQ187" s="221"/>
      <c r="DR187" s="222"/>
      <c r="DS187" s="216"/>
      <c r="DT187" s="212"/>
      <c r="DU187" s="224"/>
      <c r="DV187" s="216"/>
      <c r="DW187" s="212"/>
      <c r="DX187" s="223"/>
      <c r="DY187" s="216"/>
    </row>
    <row r="188" spans="1:129" ht="15.75" hidden="1" thickBot="1">
      <c r="A188" s="242"/>
      <c r="B188" s="243"/>
      <c r="C188" s="199"/>
      <c r="D188" s="200"/>
      <c r="E188" s="201"/>
      <c r="F188" s="202"/>
      <c r="G188" s="202"/>
      <c r="H188" s="202"/>
      <c r="I188" s="202"/>
      <c r="J188" s="202"/>
      <c r="K188" s="202"/>
      <c r="L188" s="203"/>
      <c r="M188" s="204"/>
      <c r="N188" s="202"/>
      <c r="O188" s="205"/>
      <c r="P188" s="217"/>
      <c r="Q188" s="219"/>
      <c r="R188" s="220"/>
      <c r="S188" s="203"/>
      <c r="T188" s="217"/>
      <c r="U188" s="221"/>
      <c r="V188" s="222"/>
      <c r="W188" s="216"/>
      <c r="X188" s="212"/>
      <c r="Y188" s="223"/>
      <c r="Z188" s="216"/>
      <c r="AA188" s="204"/>
      <c r="AB188" s="202"/>
      <c r="AC188" s="205"/>
      <c r="AD188" s="217"/>
      <c r="AE188" s="219"/>
      <c r="AF188" s="220"/>
      <c r="AG188" s="203"/>
      <c r="AH188" s="217"/>
      <c r="AI188" s="221"/>
      <c r="AJ188" s="222"/>
      <c r="AK188" s="216"/>
      <c r="AL188" s="212"/>
      <c r="AM188" s="224"/>
      <c r="AN188" s="216"/>
      <c r="AO188" s="212"/>
      <c r="AP188" s="223"/>
      <c r="AQ188" s="216"/>
      <c r="AR188" s="204"/>
      <c r="AS188" s="202"/>
      <c r="AT188" s="205"/>
      <c r="AU188" s="217"/>
      <c r="AV188" s="219"/>
      <c r="AW188" s="220"/>
      <c r="AX188" s="207"/>
      <c r="AY188" s="203"/>
      <c r="AZ188" s="246"/>
      <c r="BA188" s="221"/>
      <c r="BB188" s="222"/>
      <c r="BC188" s="216"/>
      <c r="BD188" s="212"/>
      <c r="BE188" s="224"/>
      <c r="BF188" s="216"/>
      <c r="BG188" s="212"/>
      <c r="BH188" s="223"/>
      <c r="BI188" s="216"/>
      <c r="BJ188" s="204"/>
      <c r="BK188" s="202"/>
      <c r="BL188" s="205"/>
      <c r="BM188" s="217"/>
      <c r="BN188" s="219"/>
      <c r="BO188" s="220"/>
      <c r="BP188" s="203"/>
      <c r="BQ188" s="212"/>
      <c r="BR188" s="221"/>
      <c r="BS188" s="222"/>
      <c r="BT188" s="216"/>
      <c r="BU188" s="212"/>
      <c r="BV188" s="224"/>
      <c r="BW188" s="216"/>
      <c r="BX188" s="212"/>
      <c r="BY188" s="223"/>
      <c r="BZ188" s="216"/>
      <c r="CA188" s="204"/>
      <c r="CB188" s="202"/>
      <c r="CC188" s="205"/>
      <c r="CD188" s="217"/>
      <c r="CE188" s="219"/>
      <c r="CF188" s="220"/>
      <c r="CG188" s="203"/>
      <c r="CH188" s="217"/>
      <c r="CI188" s="221"/>
      <c r="CJ188" s="222"/>
      <c r="CK188" s="216"/>
      <c r="CL188" s="212"/>
      <c r="CM188" s="224"/>
      <c r="CN188" s="216"/>
      <c r="CO188" s="212"/>
      <c r="CP188" s="223"/>
      <c r="CQ188" s="216"/>
      <c r="CR188" s="204"/>
      <c r="CS188" s="202"/>
      <c r="CT188" s="205"/>
      <c r="CU188" s="217"/>
      <c r="CV188" s="219"/>
      <c r="CW188" s="220"/>
      <c r="CX188" s="203"/>
      <c r="CY188" s="217"/>
      <c r="CZ188" s="221"/>
      <c r="DA188" s="222"/>
      <c r="DB188" s="216"/>
      <c r="DC188" s="212"/>
      <c r="DD188" s="224"/>
      <c r="DE188" s="216"/>
      <c r="DF188" s="212"/>
      <c r="DG188" s="223"/>
      <c r="DH188" s="216"/>
      <c r="DI188" s="204"/>
      <c r="DJ188" s="202"/>
      <c r="DK188" s="205"/>
      <c r="DL188" s="217"/>
      <c r="DM188" s="219"/>
      <c r="DN188" s="220"/>
      <c r="DO188" s="203"/>
      <c r="DP188" s="217"/>
      <c r="DQ188" s="221"/>
      <c r="DR188" s="222"/>
      <c r="DS188" s="216"/>
      <c r="DT188" s="212"/>
      <c r="DU188" s="224"/>
      <c r="DV188" s="216"/>
      <c r="DW188" s="212"/>
      <c r="DX188" s="223"/>
      <c r="DY188" s="216"/>
    </row>
    <row r="189" spans="1:129" ht="15.75" hidden="1" thickBot="1">
      <c r="A189" s="242"/>
      <c r="B189" s="243"/>
      <c r="C189" s="199"/>
      <c r="D189" s="200"/>
      <c r="E189" s="201"/>
      <c r="F189" s="202"/>
      <c r="G189" s="202"/>
      <c r="H189" s="202"/>
      <c r="I189" s="202"/>
      <c r="J189" s="202"/>
      <c r="K189" s="202"/>
      <c r="L189" s="203"/>
      <c r="M189" s="204"/>
      <c r="N189" s="202"/>
      <c r="O189" s="205"/>
      <c r="P189" s="217"/>
      <c r="Q189" s="219"/>
      <c r="R189" s="220"/>
      <c r="S189" s="203"/>
      <c r="T189" s="217"/>
      <c r="U189" s="221"/>
      <c r="V189" s="222"/>
      <c r="W189" s="216"/>
      <c r="X189" s="212"/>
      <c r="Y189" s="223"/>
      <c r="Z189" s="216"/>
      <c r="AA189" s="204"/>
      <c r="AB189" s="202"/>
      <c r="AC189" s="205"/>
      <c r="AD189" s="217"/>
      <c r="AE189" s="219"/>
      <c r="AF189" s="220"/>
      <c r="AG189" s="203"/>
      <c r="AH189" s="217"/>
      <c r="AI189" s="221"/>
      <c r="AJ189" s="222"/>
      <c r="AK189" s="216"/>
      <c r="AL189" s="212"/>
      <c r="AM189" s="224"/>
      <c r="AN189" s="216"/>
      <c r="AO189" s="212"/>
      <c r="AP189" s="223"/>
      <c r="AQ189" s="216"/>
      <c r="AR189" s="204"/>
      <c r="AS189" s="202"/>
      <c r="AT189" s="205"/>
      <c r="AU189" s="217"/>
      <c r="AV189" s="219"/>
      <c r="AW189" s="220"/>
      <c r="AX189" s="207"/>
      <c r="AY189" s="203"/>
      <c r="AZ189" s="217"/>
      <c r="BA189" s="221"/>
      <c r="BB189" s="222"/>
      <c r="BC189" s="216"/>
      <c r="BD189" s="212"/>
      <c r="BE189" s="224"/>
      <c r="BF189" s="216"/>
      <c r="BG189" s="212"/>
      <c r="BH189" s="223"/>
      <c r="BI189" s="216"/>
      <c r="BJ189" s="204"/>
      <c r="BK189" s="202"/>
      <c r="BL189" s="205"/>
      <c r="BM189" s="217"/>
      <c r="BN189" s="219"/>
      <c r="BO189" s="220"/>
      <c r="BP189" s="203"/>
      <c r="BQ189" s="217"/>
      <c r="BR189" s="221"/>
      <c r="BS189" s="222"/>
      <c r="BT189" s="216"/>
      <c r="BU189" s="212"/>
      <c r="BV189" s="224"/>
      <c r="BW189" s="216"/>
      <c r="BX189" s="212"/>
      <c r="BY189" s="223"/>
      <c r="BZ189" s="216"/>
      <c r="CA189" s="204"/>
      <c r="CB189" s="202"/>
      <c r="CC189" s="205"/>
      <c r="CD189" s="217"/>
      <c r="CE189" s="219"/>
      <c r="CF189" s="220"/>
      <c r="CG189" s="203"/>
      <c r="CH189" s="217"/>
      <c r="CI189" s="221"/>
      <c r="CJ189" s="222"/>
      <c r="CK189" s="216"/>
      <c r="CL189" s="212"/>
      <c r="CM189" s="224"/>
      <c r="CN189" s="216"/>
      <c r="CO189" s="212"/>
      <c r="CP189" s="223"/>
      <c r="CQ189" s="216"/>
      <c r="CR189" s="204"/>
      <c r="CS189" s="202"/>
      <c r="CT189" s="205"/>
      <c r="CU189" s="217"/>
      <c r="CV189" s="219"/>
      <c r="CW189" s="220"/>
      <c r="CX189" s="203"/>
      <c r="CY189" s="217"/>
      <c r="CZ189" s="221"/>
      <c r="DA189" s="222"/>
      <c r="DB189" s="216"/>
      <c r="DC189" s="212"/>
      <c r="DD189" s="224"/>
      <c r="DE189" s="216"/>
      <c r="DF189" s="212"/>
      <c r="DG189" s="223"/>
      <c r="DH189" s="216"/>
      <c r="DI189" s="204"/>
      <c r="DJ189" s="202"/>
      <c r="DK189" s="205"/>
      <c r="DL189" s="217"/>
      <c r="DM189" s="219"/>
      <c r="DN189" s="220"/>
      <c r="DO189" s="203"/>
      <c r="DP189" s="217"/>
      <c r="DQ189" s="221"/>
      <c r="DR189" s="222"/>
      <c r="DS189" s="216"/>
      <c r="DT189" s="212"/>
      <c r="DU189" s="224"/>
      <c r="DV189" s="216"/>
      <c r="DW189" s="212"/>
      <c r="DX189" s="223"/>
      <c r="DY189" s="216"/>
    </row>
    <row r="190" spans="1:129" ht="15.75" hidden="1" thickBot="1">
      <c r="A190" s="242"/>
      <c r="B190" s="243"/>
      <c r="C190" s="199"/>
      <c r="D190" s="200"/>
      <c r="E190" s="201"/>
      <c r="F190" s="202"/>
      <c r="G190" s="202"/>
      <c r="H190" s="202"/>
      <c r="I190" s="202"/>
      <c r="J190" s="202"/>
      <c r="K190" s="202"/>
      <c r="L190" s="203"/>
      <c r="M190" s="217"/>
      <c r="N190" s="202"/>
      <c r="O190" s="218"/>
      <c r="P190" s="217"/>
      <c r="Q190" s="219"/>
      <c r="R190" s="220"/>
      <c r="S190" s="203"/>
      <c r="T190" s="217"/>
      <c r="U190" s="221"/>
      <c r="V190" s="222"/>
      <c r="W190" s="216"/>
      <c r="X190" s="212"/>
      <c r="Y190" s="223"/>
      <c r="Z190" s="216"/>
      <c r="AA190" s="217"/>
      <c r="AB190" s="202"/>
      <c r="AC190" s="218"/>
      <c r="AD190" s="217"/>
      <c r="AE190" s="219"/>
      <c r="AF190" s="220"/>
      <c r="AG190" s="203"/>
      <c r="AH190" s="217"/>
      <c r="AI190" s="221"/>
      <c r="AJ190" s="222"/>
      <c r="AK190" s="216"/>
      <c r="AL190" s="212"/>
      <c r="AM190" s="224"/>
      <c r="AN190" s="216"/>
      <c r="AO190" s="212"/>
      <c r="AP190" s="223"/>
      <c r="AQ190" s="216"/>
      <c r="AR190" s="204"/>
      <c r="AS190" s="202"/>
      <c r="AT190" s="205"/>
      <c r="AU190" s="217"/>
      <c r="AV190" s="219"/>
      <c r="AW190" s="220"/>
      <c r="AX190" s="207"/>
      <c r="AY190" s="203"/>
      <c r="AZ190" s="217"/>
      <c r="BA190" s="221"/>
      <c r="BB190" s="222"/>
      <c r="BC190" s="216"/>
      <c r="BD190" s="212"/>
      <c r="BE190" s="224"/>
      <c r="BF190" s="216"/>
      <c r="BG190" s="212"/>
      <c r="BH190" s="223"/>
      <c r="BI190" s="216"/>
      <c r="BJ190" s="217"/>
      <c r="BK190" s="202"/>
      <c r="BL190" s="218"/>
      <c r="BM190" s="217"/>
      <c r="BN190" s="219"/>
      <c r="BO190" s="220"/>
      <c r="BP190" s="203"/>
      <c r="BQ190" s="217"/>
      <c r="BR190" s="221"/>
      <c r="BS190" s="222"/>
      <c r="BT190" s="216"/>
      <c r="BU190" s="212"/>
      <c r="BV190" s="224"/>
      <c r="BW190" s="216"/>
      <c r="BX190" s="212"/>
      <c r="BY190" s="223"/>
      <c r="BZ190" s="216"/>
      <c r="CA190" s="217"/>
      <c r="CB190" s="202"/>
      <c r="CC190" s="218"/>
      <c r="CD190" s="217"/>
      <c r="CE190" s="219"/>
      <c r="CF190" s="220"/>
      <c r="CG190" s="203"/>
      <c r="CH190" s="217"/>
      <c r="CI190" s="221"/>
      <c r="CJ190" s="222"/>
      <c r="CK190" s="216"/>
      <c r="CL190" s="212"/>
      <c r="CM190" s="224"/>
      <c r="CN190" s="216"/>
      <c r="CO190" s="212"/>
      <c r="CP190" s="223"/>
      <c r="CQ190" s="216"/>
      <c r="CR190" s="217"/>
      <c r="CS190" s="202"/>
      <c r="CT190" s="218"/>
      <c r="CU190" s="217"/>
      <c r="CV190" s="219"/>
      <c r="CW190" s="220"/>
      <c r="CX190" s="203"/>
      <c r="CY190" s="217"/>
      <c r="CZ190" s="221"/>
      <c r="DA190" s="222"/>
      <c r="DB190" s="216"/>
      <c r="DC190" s="212"/>
      <c r="DD190" s="224"/>
      <c r="DE190" s="216"/>
      <c r="DF190" s="212"/>
      <c r="DG190" s="223"/>
      <c r="DH190" s="216"/>
      <c r="DI190" s="217"/>
      <c r="DJ190" s="202"/>
      <c r="DK190" s="218"/>
      <c r="DL190" s="217"/>
      <c r="DM190" s="219"/>
      <c r="DN190" s="220"/>
      <c r="DO190" s="203"/>
      <c r="DP190" s="217"/>
      <c r="DQ190" s="221"/>
      <c r="DR190" s="222"/>
      <c r="DS190" s="216"/>
      <c r="DT190" s="212"/>
      <c r="DU190" s="224"/>
      <c r="DV190" s="216"/>
      <c r="DW190" s="212"/>
      <c r="DX190" s="223"/>
      <c r="DY190" s="216"/>
    </row>
    <row r="191" spans="1:129" ht="15.75" thickBot="1">
      <c r="A191" s="347" t="s">
        <v>127</v>
      </c>
      <c r="B191" s="348"/>
      <c r="C191" s="182">
        <f>[9]Daily!C223</f>
        <v>1116</v>
      </c>
      <c r="D191" s="183">
        <f>[9]Daily!D223</f>
        <v>1718.0999999999995</v>
      </c>
      <c r="E191" s="184">
        <f>D191-G191-I191</f>
        <v>844.19999999999959</v>
      </c>
      <c r="F191" s="185">
        <f>[9]Daily!E223</f>
        <v>0</v>
      </c>
      <c r="G191" s="185">
        <f>[9]Daily!F223</f>
        <v>855.89999999999986</v>
      </c>
      <c r="H191" s="185">
        <f>[9]Daily!G223</f>
        <v>327.59999999999991</v>
      </c>
      <c r="I191" s="185">
        <f>[9]Daily!H223</f>
        <v>18</v>
      </c>
      <c r="J191" s="185">
        <f>[9]Daily!I223</f>
        <v>0</v>
      </c>
      <c r="K191" s="185">
        <f>[9]Daily!J223</f>
        <v>516.5999999999998</v>
      </c>
      <c r="L191" s="186">
        <f>[9]Daily!K223</f>
        <v>2494.8499999999894</v>
      </c>
      <c r="M191" s="187">
        <f>[9]Daily!L223</f>
        <v>234</v>
      </c>
      <c r="N191" s="185">
        <f>[9]Daily!M223</f>
        <v>521.99999999999989</v>
      </c>
      <c r="O191" s="188">
        <f>[9]Daily!N223</f>
        <v>292.04999999999899</v>
      </c>
      <c r="P191" s="187">
        <f>[9]Daily!O223</f>
        <v>0</v>
      </c>
      <c r="Q191" s="189">
        <f>[9]Daily!P223</f>
        <v>0</v>
      </c>
      <c r="R191" s="190">
        <f>[9]Daily!Q223</f>
        <v>0</v>
      </c>
      <c r="S191" s="186">
        <f>[9]Daily!R223</f>
        <v>0</v>
      </c>
      <c r="T191" s="187">
        <f>[9]Daily!S223</f>
        <v>-18</v>
      </c>
      <c r="U191" s="191">
        <f>[9]Daily!T223</f>
        <v>0</v>
      </c>
      <c r="V191" s="192">
        <f>[9]Daily!U223</f>
        <v>18</v>
      </c>
      <c r="W191" s="186">
        <f>[9]Daily!V223</f>
        <v>191.70000000000002</v>
      </c>
      <c r="X191" s="193">
        <f>[9]Daily!Z223</f>
        <v>252</v>
      </c>
      <c r="Y191" s="194">
        <f>[9]Daily!AA223</f>
        <v>503.99999999999989</v>
      </c>
      <c r="Z191" s="195">
        <f>[9]Daily!AB223</f>
        <v>100.34999999999896</v>
      </c>
      <c r="AA191" s="187">
        <f>[9]Daily!AC223</f>
        <v>36</v>
      </c>
      <c r="AB191" s="185">
        <f>[9]Daily!AD223</f>
        <v>0</v>
      </c>
      <c r="AC191" s="188">
        <f>[9]Daily!AE223</f>
        <v>401.39999999999969</v>
      </c>
      <c r="AD191" s="187">
        <f>[9]Daily!AF223</f>
        <v>0</v>
      </c>
      <c r="AE191" s="189">
        <f>[9]Daily!AG223</f>
        <v>0</v>
      </c>
      <c r="AF191" s="190">
        <f>[9]Daily!AH223</f>
        <v>0</v>
      </c>
      <c r="AG191" s="186">
        <f>[9]Daily!AI223</f>
        <v>46.8</v>
      </c>
      <c r="AH191" s="187">
        <f>[9]Daily!AJ223</f>
        <v>36</v>
      </c>
      <c r="AI191" s="191">
        <f>[9]Daily!AK223</f>
        <v>0</v>
      </c>
      <c r="AJ191" s="192">
        <f>[9]Daily!AL223</f>
        <v>0</v>
      </c>
      <c r="AK191" s="186">
        <f>[9]Daily!AM223</f>
        <v>354.59999999999968</v>
      </c>
      <c r="AL191" s="193">
        <f>[9]Daily!AN223</f>
        <v>0</v>
      </c>
      <c r="AM191" s="196">
        <f>[9]Daily!AO223</f>
        <v>0</v>
      </c>
      <c r="AN191" s="195">
        <f>[9]Daily!AP223</f>
        <v>0</v>
      </c>
      <c r="AO191" s="193">
        <f>[9]Daily!AQ223</f>
        <v>0</v>
      </c>
      <c r="AP191" s="194">
        <f>[9]Daily!AR223</f>
        <v>0</v>
      </c>
      <c r="AQ191" s="195">
        <f>[9]Daily!AS223</f>
        <v>0</v>
      </c>
      <c r="AR191" s="187">
        <f>[9]Daily!AT223</f>
        <v>540</v>
      </c>
      <c r="AS191" s="185">
        <f>[9]Daily!AU223</f>
        <v>855.89999999999986</v>
      </c>
      <c r="AT191" s="188">
        <f>[9]Daily!AV223</f>
        <v>797.449999999993</v>
      </c>
      <c r="AU191" s="187">
        <f>[9]Daily!AW223</f>
        <v>324</v>
      </c>
      <c r="AV191" s="189">
        <f>[9]Daily!AX223</f>
        <v>0</v>
      </c>
      <c r="AW191" s="190">
        <f>[9]Daily!AY223</f>
        <v>74.7</v>
      </c>
      <c r="AX191" s="190">
        <f>[9]Daily!AZ223</f>
        <v>781.2</v>
      </c>
      <c r="AY191" s="186">
        <f>[9]Daily!BA223</f>
        <v>315.04999999999421</v>
      </c>
      <c r="AZ191" s="187">
        <f>[9]Daily!BB223</f>
        <v>0</v>
      </c>
      <c r="BA191" s="191">
        <f>[9]Daily!BC223</f>
        <v>0</v>
      </c>
      <c r="BB191" s="192">
        <f>[9]Daily!BD223</f>
        <v>0</v>
      </c>
      <c r="BC191" s="186">
        <f>[9]Daily!BE223</f>
        <v>266.39999999999878</v>
      </c>
      <c r="BD191" s="193">
        <f>[9]Daily!BF223</f>
        <v>216</v>
      </c>
      <c r="BE191" s="196">
        <f>[9]Daily!BG223</f>
        <v>0</v>
      </c>
      <c r="BF191" s="195">
        <f>[9]Daily!BH223</f>
        <v>216</v>
      </c>
      <c r="BG191" s="193">
        <f>[9]Daily!BI223</f>
        <v>0</v>
      </c>
      <c r="BH191" s="194">
        <f>[9]Daily!BJ223</f>
        <v>0</v>
      </c>
      <c r="BI191" s="195">
        <f>[9]Daily!BK223</f>
        <v>0</v>
      </c>
      <c r="BJ191" s="187">
        <f>[9]Daily!BL223</f>
        <v>0</v>
      </c>
      <c r="BK191" s="185">
        <f>[9]Daily!BM223</f>
        <v>0</v>
      </c>
      <c r="BL191" s="188">
        <f>[9]Daily!BN223</f>
        <v>9.2370555648813024E-14</v>
      </c>
      <c r="BM191" s="187">
        <f>[9]Daily!BO223</f>
        <v>0</v>
      </c>
      <c r="BN191" s="189">
        <f>[9]Daily!BP223</f>
        <v>0</v>
      </c>
      <c r="BO191" s="190">
        <f>[9]Daily!BQ223</f>
        <v>0</v>
      </c>
      <c r="BP191" s="186">
        <f>[9]Daily!BR223</f>
        <v>0</v>
      </c>
      <c r="BQ191" s="187">
        <f>[9]Daily!BS223</f>
        <v>0</v>
      </c>
      <c r="BR191" s="191">
        <f>[9]Daily!BT223</f>
        <v>0</v>
      </c>
      <c r="BS191" s="192">
        <f>[9]Daily!BU223</f>
        <v>0</v>
      </c>
      <c r="BT191" s="186">
        <f>[9]Daily!BV223</f>
        <v>0</v>
      </c>
      <c r="BU191" s="193">
        <f>[9]Daily!BW223</f>
        <v>0</v>
      </c>
      <c r="BV191" s="196">
        <f>[9]Daily!BX223</f>
        <v>0</v>
      </c>
      <c r="BW191" s="195">
        <f>[9]Daily!BY223</f>
        <v>0</v>
      </c>
      <c r="BX191" s="193">
        <f>[9]Daily!BZ223</f>
        <v>0</v>
      </c>
      <c r="BY191" s="194">
        <f>[9]Daily!CA223</f>
        <v>0</v>
      </c>
      <c r="BZ191" s="195">
        <f>[9]Daily!CB223</f>
        <v>9.2370555648813024E-14</v>
      </c>
      <c r="CA191" s="187">
        <f>[9]Daily!CC223</f>
        <v>270</v>
      </c>
      <c r="CB191" s="185">
        <f>[9]Daily!CD223</f>
        <v>327.59999999999991</v>
      </c>
      <c r="CC191" s="188">
        <f>[9]Daily!CE223</f>
        <v>229.49999999999795</v>
      </c>
      <c r="CD191" s="187">
        <f>[9]Daily!CF223</f>
        <v>0</v>
      </c>
      <c r="CE191" s="189">
        <f>[9]Daily!CG223</f>
        <v>0</v>
      </c>
      <c r="CF191" s="190">
        <f>[9]Daily!CH223</f>
        <v>0</v>
      </c>
      <c r="CG191" s="186">
        <f>[9]Daily!CI223</f>
        <v>0</v>
      </c>
      <c r="CH191" s="187">
        <f>[9]Daily!CJ223</f>
        <v>270</v>
      </c>
      <c r="CI191" s="191">
        <f>[9]Daily!CK223</f>
        <v>327.59999999999991</v>
      </c>
      <c r="CJ191" s="192">
        <f>[9]Daily!CL223</f>
        <v>0</v>
      </c>
      <c r="CK191" s="186">
        <f>[9]Daily!CM223</f>
        <v>229.49999999999795</v>
      </c>
      <c r="CL191" s="193">
        <f>[9]Daily!CN223</f>
        <v>0</v>
      </c>
      <c r="CM191" s="196">
        <f>[9]Daily!CO223</f>
        <v>0</v>
      </c>
      <c r="CN191" s="195">
        <f>[9]Daily!CP223</f>
        <v>0</v>
      </c>
      <c r="CO191" s="193">
        <f>[9]Daily!CQ223</f>
        <v>0</v>
      </c>
      <c r="CP191" s="194">
        <f>[9]Daily!CR223</f>
        <v>0</v>
      </c>
      <c r="CQ191" s="195">
        <f>[9]Daily!CS223</f>
        <v>0</v>
      </c>
      <c r="CR191" s="187">
        <f>[9]Daily!CT223</f>
        <v>36</v>
      </c>
      <c r="CS191" s="185">
        <f>[9]Daily!CU223</f>
        <v>12.6</v>
      </c>
      <c r="CT191" s="188">
        <f>[9]Daily!CV223</f>
        <v>255.6</v>
      </c>
      <c r="CU191" s="187">
        <f>[9]Daily!CW223</f>
        <v>0</v>
      </c>
      <c r="CV191" s="189">
        <f>[9]Daily!CX223</f>
        <v>0</v>
      </c>
      <c r="CW191" s="190">
        <f>[9]Daily!CY223</f>
        <v>0</v>
      </c>
      <c r="CX191" s="186">
        <f>[9]Daily!CZ223</f>
        <v>0</v>
      </c>
      <c r="CY191" s="187">
        <f>[9]Daily!DA223</f>
        <v>23.4</v>
      </c>
      <c r="CZ191" s="191">
        <f>[9]Daily!DB223</f>
        <v>0</v>
      </c>
      <c r="DA191" s="192">
        <f>[9]Daily!DC223</f>
        <v>0</v>
      </c>
      <c r="DB191" s="186">
        <f>[9]Daily!DD223</f>
        <v>255.6</v>
      </c>
      <c r="DC191" s="193">
        <f>[9]Daily!DE223</f>
        <v>0</v>
      </c>
      <c r="DD191" s="196">
        <f>[9]Daily!DF223</f>
        <v>0</v>
      </c>
      <c r="DE191" s="195">
        <f>[9]Daily!DG223</f>
        <v>0</v>
      </c>
      <c r="DF191" s="193">
        <f>[9]Daily!DH223</f>
        <v>12.6</v>
      </c>
      <c r="DG191" s="194">
        <f>[9]Daily!DI223</f>
        <v>12.6</v>
      </c>
      <c r="DH191" s="195">
        <f>[9]Daily!DJ223</f>
        <v>0</v>
      </c>
      <c r="DI191" s="187">
        <f>[9]Daily!DK223</f>
        <v>0</v>
      </c>
      <c r="DJ191" s="185">
        <f>[9]Daily!DL223</f>
        <v>0</v>
      </c>
      <c r="DK191" s="188">
        <f>[9]Daily!DM223</f>
        <v>518.85</v>
      </c>
      <c r="DL191" s="187">
        <f>[9]Daily!DN223</f>
        <v>0</v>
      </c>
      <c r="DM191" s="189">
        <f>[9]Daily!DO223</f>
        <v>0</v>
      </c>
      <c r="DN191" s="190">
        <f>[9]Daily!DP223</f>
        <v>0</v>
      </c>
      <c r="DO191" s="186">
        <f>[9]Daily!DQ223</f>
        <v>150.30000000000001</v>
      </c>
      <c r="DP191" s="187">
        <f>[9]Daily!DR223</f>
        <v>0</v>
      </c>
      <c r="DQ191" s="191">
        <f>[9]Daily!DS223</f>
        <v>0</v>
      </c>
      <c r="DR191" s="192">
        <f>[9]Daily!DT223</f>
        <v>0</v>
      </c>
      <c r="DS191" s="186">
        <f>[9]Daily!DU223</f>
        <v>368.55</v>
      </c>
      <c r="DT191" s="193">
        <f>[9]Daily!DV223</f>
        <v>0</v>
      </c>
      <c r="DU191" s="196">
        <f>[9]Daily!DW223</f>
        <v>0</v>
      </c>
      <c r="DV191" s="195">
        <f>[9]Daily!DX223</f>
        <v>0</v>
      </c>
      <c r="DW191" s="193">
        <f>[9]Daily!DY223</f>
        <v>0</v>
      </c>
      <c r="DX191" s="194">
        <f>[9]Daily!DZ223</f>
        <v>0</v>
      </c>
      <c r="DY191" s="195">
        <f>[9]Daily!EA223</f>
        <v>0</v>
      </c>
    </row>
    <row r="192" spans="1:129" ht="15.75" hidden="1" thickBot="1">
      <c r="A192" s="197"/>
      <c r="B192" s="198"/>
      <c r="C192" s="199"/>
      <c r="D192" s="200"/>
      <c r="E192" s="201"/>
      <c r="F192" s="202"/>
      <c r="G192" s="202"/>
      <c r="H192" s="202"/>
      <c r="I192" s="202"/>
      <c r="J192" s="202"/>
      <c r="K192" s="202"/>
      <c r="L192" s="203"/>
      <c r="M192" s="204"/>
      <c r="N192" s="202"/>
      <c r="O192" s="205"/>
      <c r="P192" s="204"/>
      <c r="Q192" s="206"/>
      <c r="R192" s="207"/>
      <c r="S192" s="203"/>
      <c r="T192" s="217"/>
      <c r="U192" s="208"/>
      <c r="V192" s="209"/>
      <c r="W192" s="203"/>
      <c r="X192" s="217"/>
      <c r="Y192" s="210"/>
      <c r="Z192" s="203"/>
      <c r="AA192" s="204"/>
      <c r="AB192" s="202"/>
      <c r="AC192" s="205"/>
      <c r="AD192" s="217"/>
      <c r="AE192" s="206"/>
      <c r="AF192" s="207"/>
      <c r="AG192" s="203"/>
      <c r="AH192" s="217"/>
      <c r="AI192" s="208"/>
      <c r="AJ192" s="209"/>
      <c r="AK192" s="203"/>
      <c r="AL192" s="217"/>
      <c r="AM192" s="211"/>
      <c r="AN192" s="203"/>
      <c r="AO192" s="199"/>
      <c r="AP192" s="210"/>
      <c r="AQ192" s="203"/>
      <c r="AR192" s="204"/>
      <c r="AS192" s="202"/>
      <c r="AT192" s="205"/>
      <c r="AU192" s="204"/>
      <c r="AV192" s="206"/>
      <c r="AW192" s="207"/>
      <c r="AX192" s="207"/>
      <c r="AY192" s="203"/>
      <c r="AZ192" s="204"/>
      <c r="BA192" s="208"/>
      <c r="BB192" s="209"/>
      <c r="BC192" s="203"/>
      <c r="BD192" s="217"/>
      <c r="BE192" s="211"/>
      <c r="BF192" s="203"/>
      <c r="BG192" s="199"/>
      <c r="BH192" s="210"/>
      <c r="BI192" s="203"/>
      <c r="BJ192" s="204"/>
      <c r="BK192" s="202"/>
      <c r="BL192" s="205"/>
      <c r="BM192" s="204"/>
      <c r="BN192" s="206"/>
      <c r="BO192" s="207"/>
      <c r="BP192" s="203"/>
      <c r="BQ192" s="204"/>
      <c r="BR192" s="208"/>
      <c r="BS192" s="209"/>
      <c r="BT192" s="203"/>
      <c r="BU192" s="217"/>
      <c r="BV192" s="211"/>
      <c r="BW192" s="203"/>
      <c r="BX192" s="199"/>
      <c r="BY192" s="210"/>
      <c r="BZ192" s="203"/>
      <c r="CA192" s="204"/>
      <c r="CB192" s="202"/>
      <c r="CC192" s="205"/>
      <c r="CD192" s="204"/>
      <c r="CE192" s="206"/>
      <c r="CF192" s="207"/>
      <c r="CG192" s="203"/>
      <c r="CH192" s="204"/>
      <c r="CI192" s="208"/>
      <c r="CJ192" s="209"/>
      <c r="CK192" s="203"/>
      <c r="CL192" s="217"/>
      <c r="CM192" s="211"/>
      <c r="CN192" s="203"/>
      <c r="CO192" s="199"/>
      <c r="CP192" s="210"/>
      <c r="CQ192" s="203"/>
      <c r="CR192" s="204"/>
      <c r="CS192" s="202"/>
      <c r="CT192" s="205"/>
      <c r="CU192" s="204"/>
      <c r="CV192" s="206"/>
      <c r="CW192" s="207"/>
      <c r="CX192" s="203"/>
      <c r="CY192" s="204"/>
      <c r="CZ192" s="208"/>
      <c r="DA192" s="209"/>
      <c r="DB192" s="203"/>
      <c r="DC192" s="217"/>
      <c r="DD192" s="211"/>
      <c r="DE192" s="203"/>
      <c r="DF192" s="199"/>
      <c r="DG192" s="210"/>
      <c r="DH192" s="203"/>
      <c r="DI192" s="204"/>
      <c r="DJ192" s="202"/>
      <c r="DK192" s="205"/>
      <c r="DL192" s="204"/>
      <c r="DM192" s="206"/>
      <c r="DN192" s="207"/>
      <c r="DO192" s="203"/>
      <c r="DP192" s="204"/>
      <c r="DQ192" s="208"/>
      <c r="DR192" s="209"/>
      <c r="DS192" s="203"/>
      <c r="DT192" s="217"/>
      <c r="DU192" s="211"/>
      <c r="DV192" s="203"/>
      <c r="DW192" s="199"/>
      <c r="DX192" s="210"/>
      <c r="DY192" s="203"/>
    </row>
    <row r="193" spans="1:129" ht="15.75" hidden="1" thickBot="1">
      <c r="A193" s="242"/>
      <c r="B193" s="243"/>
      <c r="C193" s="199"/>
      <c r="D193" s="200"/>
      <c r="E193" s="201"/>
      <c r="F193" s="202"/>
      <c r="G193" s="202"/>
      <c r="H193" s="202"/>
      <c r="I193" s="202"/>
      <c r="J193" s="202"/>
      <c r="K193" s="202"/>
      <c r="L193" s="203"/>
      <c r="M193" s="204"/>
      <c r="N193" s="202"/>
      <c r="O193" s="205"/>
      <c r="P193" s="217"/>
      <c r="Q193" s="219"/>
      <c r="R193" s="220"/>
      <c r="S193" s="203"/>
      <c r="T193" s="217"/>
      <c r="U193" s="221"/>
      <c r="V193" s="222"/>
      <c r="W193" s="216"/>
      <c r="X193" s="212"/>
      <c r="Y193" s="223"/>
      <c r="Z193" s="216"/>
      <c r="AA193" s="204"/>
      <c r="AB193" s="202"/>
      <c r="AC193" s="205"/>
      <c r="AD193" s="217"/>
      <c r="AE193" s="219"/>
      <c r="AF193" s="220"/>
      <c r="AG193" s="203"/>
      <c r="AH193" s="217"/>
      <c r="AI193" s="221"/>
      <c r="AJ193" s="222"/>
      <c r="AK193" s="216"/>
      <c r="AL193" s="212"/>
      <c r="AM193" s="224"/>
      <c r="AN193" s="216"/>
      <c r="AO193" s="212"/>
      <c r="AP193" s="223"/>
      <c r="AQ193" s="216"/>
      <c r="AR193" s="204"/>
      <c r="AS193" s="202"/>
      <c r="AT193" s="205"/>
      <c r="AU193" s="217"/>
      <c r="AV193" s="219"/>
      <c r="AW193" s="220"/>
      <c r="AX193" s="207"/>
      <c r="AY193" s="203"/>
      <c r="AZ193" s="217"/>
      <c r="BA193" s="221"/>
      <c r="BB193" s="222"/>
      <c r="BC193" s="216"/>
      <c r="BD193" s="212"/>
      <c r="BE193" s="224"/>
      <c r="BF193" s="216"/>
      <c r="BG193" s="212"/>
      <c r="BH193" s="223"/>
      <c r="BI193" s="216"/>
      <c r="BJ193" s="204"/>
      <c r="BK193" s="202"/>
      <c r="BL193" s="205"/>
      <c r="BM193" s="217"/>
      <c r="BN193" s="219"/>
      <c r="BO193" s="220"/>
      <c r="BP193" s="203"/>
      <c r="BQ193" s="217"/>
      <c r="BR193" s="221"/>
      <c r="BS193" s="222"/>
      <c r="BT193" s="216"/>
      <c r="BU193" s="212"/>
      <c r="BV193" s="224"/>
      <c r="BW193" s="216"/>
      <c r="BX193" s="212"/>
      <c r="BY193" s="223"/>
      <c r="BZ193" s="216"/>
      <c r="CA193" s="204"/>
      <c r="CB193" s="202"/>
      <c r="CC193" s="205"/>
      <c r="CD193" s="217"/>
      <c r="CE193" s="219"/>
      <c r="CF193" s="220"/>
      <c r="CG193" s="203"/>
      <c r="CH193" s="217"/>
      <c r="CI193" s="221"/>
      <c r="CJ193" s="222"/>
      <c r="CK193" s="216"/>
      <c r="CL193" s="212"/>
      <c r="CM193" s="224"/>
      <c r="CN193" s="216"/>
      <c r="CO193" s="212"/>
      <c r="CP193" s="223"/>
      <c r="CQ193" s="216"/>
      <c r="CR193" s="204"/>
      <c r="CS193" s="202"/>
      <c r="CT193" s="205"/>
      <c r="CU193" s="217"/>
      <c r="CV193" s="219"/>
      <c r="CW193" s="220"/>
      <c r="CX193" s="203"/>
      <c r="CY193" s="217"/>
      <c r="CZ193" s="221"/>
      <c r="DA193" s="222"/>
      <c r="DB193" s="216"/>
      <c r="DC193" s="212"/>
      <c r="DD193" s="224"/>
      <c r="DE193" s="216"/>
      <c r="DF193" s="212"/>
      <c r="DG193" s="223"/>
      <c r="DH193" s="216"/>
      <c r="DI193" s="204"/>
      <c r="DJ193" s="202"/>
      <c r="DK193" s="205"/>
      <c r="DL193" s="217"/>
      <c r="DM193" s="219"/>
      <c r="DN193" s="220"/>
      <c r="DO193" s="203"/>
      <c r="DP193" s="217"/>
      <c r="DQ193" s="221"/>
      <c r="DR193" s="222"/>
      <c r="DS193" s="216"/>
      <c r="DT193" s="212"/>
      <c r="DU193" s="224"/>
      <c r="DV193" s="216"/>
      <c r="DW193" s="212"/>
      <c r="DX193" s="223"/>
      <c r="DY193" s="216"/>
    </row>
    <row r="194" spans="1:129" ht="15.75" hidden="1" thickBot="1">
      <c r="A194" s="242"/>
      <c r="B194" s="243"/>
      <c r="C194" s="199"/>
      <c r="D194" s="200"/>
      <c r="E194" s="201"/>
      <c r="F194" s="202"/>
      <c r="G194" s="202"/>
      <c r="H194" s="202"/>
      <c r="I194" s="202"/>
      <c r="J194" s="202"/>
      <c r="K194" s="202"/>
      <c r="L194" s="203"/>
      <c r="M194" s="204"/>
      <c r="N194" s="202"/>
      <c r="O194" s="205"/>
      <c r="P194" s="217"/>
      <c r="Q194" s="219"/>
      <c r="R194" s="220"/>
      <c r="S194" s="203"/>
      <c r="T194" s="217"/>
      <c r="U194" s="221"/>
      <c r="V194" s="222"/>
      <c r="W194" s="216"/>
      <c r="X194" s="212"/>
      <c r="Y194" s="223"/>
      <c r="Z194" s="216"/>
      <c r="AA194" s="204"/>
      <c r="AB194" s="202"/>
      <c r="AC194" s="205"/>
      <c r="AD194" s="217"/>
      <c r="AE194" s="219"/>
      <c r="AF194" s="220"/>
      <c r="AG194" s="203"/>
      <c r="AH194" s="217"/>
      <c r="AI194" s="221"/>
      <c r="AJ194" s="222"/>
      <c r="AK194" s="216"/>
      <c r="AL194" s="212"/>
      <c r="AM194" s="224"/>
      <c r="AN194" s="216"/>
      <c r="AO194" s="212"/>
      <c r="AP194" s="223"/>
      <c r="AQ194" s="216"/>
      <c r="AR194" s="204"/>
      <c r="AS194" s="202"/>
      <c r="AT194" s="205"/>
      <c r="AU194" s="217"/>
      <c r="AV194" s="219"/>
      <c r="AW194" s="220"/>
      <c r="AX194" s="207"/>
      <c r="AY194" s="203"/>
      <c r="AZ194" s="217"/>
      <c r="BA194" s="221"/>
      <c r="BB194" s="222"/>
      <c r="BC194" s="216"/>
      <c r="BD194" s="212"/>
      <c r="BE194" s="224"/>
      <c r="BF194" s="216"/>
      <c r="BG194" s="212"/>
      <c r="BH194" s="223"/>
      <c r="BI194" s="216"/>
      <c r="BJ194" s="204"/>
      <c r="BK194" s="202"/>
      <c r="BL194" s="205"/>
      <c r="BM194" s="217"/>
      <c r="BN194" s="219"/>
      <c r="BO194" s="220"/>
      <c r="BP194" s="203"/>
      <c r="BQ194" s="217"/>
      <c r="BR194" s="221"/>
      <c r="BS194" s="222"/>
      <c r="BT194" s="216"/>
      <c r="BU194" s="212"/>
      <c r="BV194" s="224"/>
      <c r="BW194" s="216"/>
      <c r="BX194" s="212"/>
      <c r="BY194" s="223"/>
      <c r="BZ194" s="216"/>
      <c r="CA194" s="204"/>
      <c r="CB194" s="202"/>
      <c r="CC194" s="205"/>
      <c r="CD194" s="217"/>
      <c r="CE194" s="219"/>
      <c r="CF194" s="220"/>
      <c r="CG194" s="203"/>
      <c r="CH194" s="217"/>
      <c r="CI194" s="221"/>
      <c r="CJ194" s="222"/>
      <c r="CK194" s="216"/>
      <c r="CL194" s="212"/>
      <c r="CM194" s="224"/>
      <c r="CN194" s="216"/>
      <c r="CO194" s="212"/>
      <c r="CP194" s="223"/>
      <c r="CQ194" s="216"/>
      <c r="CR194" s="204"/>
      <c r="CS194" s="202"/>
      <c r="CT194" s="205"/>
      <c r="CU194" s="217"/>
      <c r="CV194" s="219"/>
      <c r="CW194" s="220"/>
      <c r="CX194" s="203"/>
      <c r="CY194" s="217"/>
      <c r="CZ194" s="221"/>
      <c r="DA194" s="222"/>
      <c r="DB194" s="216"/>
      <c r="DC194" s="212"/>
      <c r="DD194" s="224"/>
      <c r="DE194" s="216"/>
      <c r="DF194" s="212"/>
      <c r="DG194" s="223"/>
      <c r="DH194" s="216"/>
      <c r="DI194" s="204"/>
      <c r="DJ194" s="202"/>
      <c r="DK194" s="205"/>
      <c r="DL194" s="217"/>
      <c r="DM194" s="219"/>
      <c r="DN194" s="220"/>
      <c r="DO194" s="203"/>
      <c r="DP194" s="217"/>
      <c r="DQ194" s="221"/>
      <c r="DR194" s="222"/>
      <c r="DS194" s="216"/>
      <c r="DT194" s="212"/>
      <c r="DU194" s="224"/>
      <c r="DV194" s="216"/>
      <c r="DW194" s="212"/>
      <c r="DX194" s="223"/>
      <c r="DY194" s="216"/>
    </row>
    <row r="195" spans="1:129" ht="15.75" hidden="1" thickBot="1">
      <c r="A195" s="242"/>
      <c r="B195" s="243"/>
      <c r="C195" s="199"/>
      <c r="D195" s="200"/>
      <c r="E195" s="201"/>
      <c r="F195" s="202"/>
      <c r="G195" s="202"/>
      <c r="H195" s="202"/>
      <c r="I195" s="202"/>
      <c r="J195" s="202"/>
      <c r="K195" s="202"/>
      <c r="L195" s="203"/>
      <c r="M195" s="204"/>
      <c r="N195" s="202"/>
      <c r="O195" s="205"/>
      <c r="P195" s="217"/>
      <c r="Q195" s="219"/>
      <c r="R195" s="220"/>
      <c r="S195" s="203"/>
      <c r="T195" s="217"/>
      <c r="U195" s="221"/>
      <c r="V195" s="222"/>
      <c r="W195" s="216"/>
      <c r="X195" s="212"/>
      <c r="Y195" s="223"/>
      <c r="Z195" s="216"/>
      <c r="AA195" s="204"/>
      <c r="AB195" s="202"/>
      <c r="AC195" s="205"/>
      <c r="AD195" s="217"/>
      <c r="AE195" s="219"/>
      <c r="AF195" s="220"/>
      <c r="AG195" s="203"/>
      <c r="AH195" s="217"/>
      <c r="AI195" s="221"/>
      <c r="AJ195" s="222"/>
      <c r="AK195" s="216"/>
      <c r="AL195" s="212"/>
      <c r="AM195" s="224"/>
      <c r="AN195" s="216"/>
      <c r="AO195" s="212"/>
      <c r="AP195" s="223"/>
      <c r="AQ195" s="216"/>
      <c r="AR195" s="204"/>
      <c r="AS195" s="202"/>
      <c r="AT195" s="205"/>
      <c r="AU195" s="217"/>
      <c r="AV195" s="219"/>
      <c r="AW195" s="220"/>
      <c r="AX195" s="207"/>
      <c r="AY195" s="203"/>
      <c r="AZ195" s="217"/>
      <c r="BA195" s="221"/>
      <c r="BB195" s="222"/>
      <c r="BC195" s="216"/>
      <c r="BD195" s="212"/>
      <c r="BE195" s="224"/>
      <c r="BF195" s="216"/>
      <c r="BG195" s="212"/>
      <c r="BH195" s="223"/>
      <c r="BI195" s="216"/>
      <c r="BJ195" s="204"/>
      <c r="BK195" s="202"/>
      <c r="BL195" s="205"/>
      <c r="BM195" s="217"/>
      <c r="BN195" s="219"/>
      <c r="BO195" s="220"/>
      <c r="BP195" s="203"/>
      <c r="BQ195" s="217"/>
      <c r="BR195" s="221"/>
      <c r="BS195" s="222"/>
      <c r="BT195" s="216"/>
      <c r="BU195" s="212"/>
      <c r="BV195" s="224"/>
      <c r="BW195" s="216"/>
      <c r="BX195" s="212"/>
      <c r="BY195" s="223"/>
      <c r="BZ195" s="216"/>
      <c r="CA195" s="204"/>
      <c r="CB195" s="202"/>
      <c r="CC195" s="205"/>
      <c r="CD195" s="217"/>
      <c r="CE195" s="219"/>
      <c r="CF195" s="220"/>
      <c r="CG195" s="203"/>
      <c r="CH195" s="217"/>
      <c r="CI195" s="221"/>
      <c r="CJ195" s="222"/>
      <c r="CK195" s="216"/>
      <c r="CL195" s="212"/>
      <c r="CM195" s="224"/>
      <c r="CN195" s="216"/>
      <c r="CO195" s="212"/>
      <c r="CP195" s="223"/>
      <c r="CQ195" s="216"/>
      <c r="CR195" s="204"/>
      <c r="CS195" s="202"/>
      <c r="CT195" s="205"/>
      <c r="CU195" s="217"/>
      <c r="CV195" s="219"/>
      <c r="CW195" s="220"/>
      <c r="CX195" s="203"/>
      <c r="CY195" s="217"/>
      <c r="CZ195" s="221"/>
      <c r="DA195" s="222"/>
      <c r="DB195" s="216"/>
      <c r="DC195" s="212"/>
      <c r="DD195" s="224"/>
      <c r="DE195" s="216"/>
      <c r="DF195" s="212"/>
      <c r="DG195" s="223"/>
      <c r="DH195" s="216"/>
      <c r="DI195" s="204"/>
      <c r="DJ195" s="202"/>
      <c r="DK195" s="205"/>
      <c r="DL195" s="217"/>
      <c r="DM195" s="219"/>
      <c r="DN195" s="220"/>
      <c r="DO195" s="203"/>
      <c r="DP195" s="217"/>
      <c r="DQ195" s="221"/>
      <c r="DR195" s="222"/>
      <c r="DS195" s="216"/>
      <c r="DT195" s="212"/>
      <c r="DU195" s="224"/>
      <c r="DV195" s="216"/>
      <c r="DW195" s="212"/>
      <c r="DX195" s="223"/>
      <c r="DY195" s="216"/>
    </row>
    <row r="196" spans="1:129" ht="15.75" hidden="1" thickBot="1">
      <c r="A196" s="242"/>
      <c r="B196" s="243"/>
      <c r="C196" s="199"/>
      <c r="D196" s="200"/>
      <c r="E196" s="201"/>
      <c r="F196" s="202"/>
      <c r="G196" s="202"/>
      <c r="H196" s="202"/>
      <c r="I196" s="202"/>
      <c r="J196" s="202"/>
      <c r="K196" s="202"/>
      <c r="L196" s="203"/>
      <c r="M196" s="204"/>
      <c r="N196" s="202"/>
      <c r="O196" s="205"/>
      <c r="P196" s="217"/>
      <c r="Q196" s="219"/>
      <c r="R196" s="220"/>
      <c r="S196" s="203"/>
      <c r="T196" s="217"/>
      <c r="U196" s="221"/>
      <c r="V196" s="222"/>
      <c r="W196" s="216"/>
      <c r="X196" s="212"/>
      <c r="Y196" s="223"/>
      <c r="Z196" s="216"/>
      <c r="AA196" s="204"/>
      <c r="AB196" s="202"/>
      <c r="AC196" s="205"/>
      <c r="AD196" s="217"/>
      <c r="AE196" s="219"/>
      <c r="AF196" s="220"/>
      <c r="AG196" s="203"/>
      <c r="AH196" s="217"/>
      <c r="AI196" s="221"/>
      <c r="AJ196" s="222"/>
      <c r="AK196" s="216"/>
      <c r="AL196" s="212"/>
      <c r="AM196" s="224"/>
      <c r="AN196" s="216"/>
      <c r="AO196" s="212"/>
      <c r="AP196" s="223"/>
      <c r="AQ196" s="216"/>
      <c r="AR196" s="204"/>
      <c r="AS196" s="202"/>
      <c r="AT196" s="205"/>
      <c r="AU196" s="217"/>
      <c r="AV196" s="219"/>
      <c r="AW196" s="220"/>
      <c r="AX196" s="207"/>
      <c r="AY196" s="203"/>
      <c r="AZ196" s="246"/>
      <c r="BA196" s="221"/>
      <c r="BB196" s="222"/>
      <c r="BC196" s="216"/>
      <c r="BD196" s="212"/>
      <c r="BE196" s="224"/>
      <c r="BF196" s="216"/>
      <c r="BG196" s="212"/>
      <c r="BH196" s="223"/>
      <c r="BI196" s="216"/>
      <c r="BJ196" s="204"/>
      <c r="BK196" s="202"/>
      <c r="BL196" s="205"/>
      <c r="BM196" s="217"/>
      <c r="BN196" s="219"/>
      <c r="BO196" s="220"/>
      <c r="BP196" s="203"/>
      <c r="BQ196" s="217"/>
      <c r="BR196" s="221"/>
      <c r="BS196" s="222"/>
      <c r="BT196" s="216"/>
      <c r="BU196" s="212"/>
      <c r="BV196" s="224"/>
      <c r="BW196" s="216"/>
      <c r="BX196" s="212"/>
      <c r="BY196" s="223"/>
      <c r="BZ196" s="216"/>
      <c r="CA196" s="204"/>
      <c r="CB196" s="202"/>
      <c r="CC196" s="205"/>
      <c r="CD196" s="217"/>
      <c r="CE196" s="219"/>
      <c r="CF196" s="220"/>
      <c r="CG196" s="203"/>
      <c r="CH196" s="217"/>
      <c r="CI196" s="221"/>
      <c r="CJ196" s="222"/>
      <c r="CK196" s="216"/>
      <c r="CL196" s="212"/>
      <c r="CM196" s="224"/>
      <c r="CN196" s="216"/>
      <c r="CO196" s="212"/>
      <c r="CP196" s="223"/>
      <c r="CQ196" s="216"/>
      <c r="CR196" s="204"/>
      <c r="CS196" s="202"/>
      <c r="CT196" s="205"/>
      <c r="CU196" s="217"/>
      <c r="CV196" s="219"/>
      <c r="CW196" s="220"/>
      <c r="CX196" s="203"/>
      <c r="CY196" s="217"/>
      <c r="CZ196" s="221"/>
      <c r="DA196" s="222"/>
      <c r="DB196" s="216"/>
      <c r="DC196" s="212"/>
      <c r="DD196" s="224"/>
      <c r="DE196" s="216"/>
      <c r="DF196" s="212"/>
      <c r="DG196" s="223"/>
      <c r="DH196" s="216"/>
      <c r="DI196" s="204"/>
      <c r="DJ196" s="202"/>
      <c r="DK196" s="205"/>
      <c r="DL196" s="217"/>
      <c r="DM196" s="219"/>
      <c r="DN196" s="220"/>
      <c r="DO196" s="203"/>
      <c r="DP196" s="217"/>
      <c r="DQ196" s="221"/>
      <c r="DR196" s="222"/>
      <c r="DS196" s="216"/>
      <c r="DT196" s="212"/>
      <c r="DU196" s="224"/>
      <c r="DV196" s="216"/>
      <c r="DW196" s="212"/>
      <c r="DX196" s="223"/>
      <c r="DY196" s="216"/>
    </row>
    <row r="197" spans="1:129" ht="15.75" hidden="1" thickBot="1">
      <c r="A197" s="242"/>
      <c r="B197" s="243"/>
      <c r="C197" s="199"/>
      <c r="D197" s="200"/>
      <c r="E197" s="201"/>
      <c r="F197" s="202"/>
      <c r="G197" s="202"/>
      <c r="H197" s="202"/>
      <c r="I197" s="202"/>
      <c r="J197" s="202"/>
      <c r="K197" s="202"/>
      <c r="L197" s="203"/>
      <c r="M197" s="204"/>
      <c r="N197" s="202"/>
      <c r="O197" s="205"/>
      <c r="P197" s="217"/>
      <c r="Q197" s="219"/>
      <c r="R197" s="220"/>
      <c r="S197" s="203"/>
      <c r="T197" s="217"/>
      <c r="U197" s="221"/>
      <c r="V197" s="222"/>
      <c r="W197" s="216"/>
      <c r="X197" s="212"/>
      <c r="Y197" s="223"/>
      <c r="Z197" s="216"/>
      <c r="AA197" s="204"/>
      <c r="AB197" s="202"/>
      <c r="AC197" s="205"/>
      <c r="AD197" s="217"/>
      <c r="AE197" s="219"/>
      <c r="AF197" s="220"/>
      <c r="AG197" s="203"/>
      <c r="AH197" s="217"/>
      <c r="AI197" s="221"/>
      <c r="AJ197" s="222"/>
      <c r="AK197" s="216"/>
      <c r="AL197" s="212"/>
      <c r="AM197" s="224"/>
      <c r="AN197" s="216"/>
      <c r="AO197" s="212"/>
      <c r="AP197" s="223"/>
      <c r="AQ197" s="216"/>
      <c r="AR197" s="204"/>
      <c r="AS197" s="202"/>
      <c r="AT197" s="205"/>
      <c r="AU197" s="217"/>
      <c r="AV197" s="219"/>
      <c r="AW197" s="220"/>
      <c r="AX197" s="207"/>
      <c r="AY197" s="203"/>
      <c r="AZ197" s="217"/>
      <c r="BA197" s="221"/>
      <c r="BB197" s="222"/>
      <c r="BC197" s="216"/>
      <c r="BD197" s="212"/>
      <c r="BE197" s="224"/>
      <c r="BF197" s="216"/>
      <c r="BG197" s="212"/>
      <c r="BH197" s="223"/>
      <c r="BI197" s="216"/>
      <c r="BJ197" s="204"/>
      <c r="BK197" s="202"/>
      <c r="BL197" s="205"/>
      <c r="BM197" s="217"/>
      <c r="BN197" s="219"/>
      <c r="BO197" s="220"/>
      <c r="BP197" s="203"/>
      <c r="BQ197" s="217"/>
      <c r="BR197" s="221"/>
      <c r="BS197" s="222"/>
      <c r="BT197" s="216"/>
      <c r="BU197" s="212"/>
      <c r="BV197" s="224"/>
      <c r="BW197" s="216"/>
      <c r="BX197" s="212"/>
      <c r="BY197" s="223"/>
      <c r="BZ197" s="216"/>
      <c r="CA197" s="204"/>
      <c r="CB197" s="202"/>
      <c r="CC197" s="205"/>
      <c r="CD197" s="217"/>
      <c r="CE197" s="219"/>
      <c r="CF197" s="220"/>
      <c r="CG197" s="203"/>
      <c r="CH197" s="217"/>
      <c r="CI197" s="221"/>
      <c r="CJ197" s="222"/>
      <c r="CK197" s="216"/>
      <c r="CL197" s="212"/>
      <c r="CM197" s="224"/>
      <c r="CN197" s="216"/>
      <c r="CO197" s="212"/>
      <c r="CP197" s="223"/>
      <c r="CQ197" s="216"/>
      <c r="CR197" s="204"/>
      <c r="CS197" s="202"/>
      <c r="CT197" s="205"/>
      <c r="CU197" s="217"/>
      <c r="CV197" s="219"/>
      <c r="CW197" s="220"/>
      <c r="CX197" s="203"/>
      <c r="CY197" s="217"/>
      <c r="CZ197" s="221"/>
      <c r="DA197" s="222"/>
      <c r="DB197" s="216"/>
      <c r="DC197" s="212"/>
      <c r="DD197" s="224"/>
      <c r="DE197" s="216"/>
      <c r="DF197" s="212"/>
      <c r="DG197" s="223"/>
      <c r="DH197" s="216"/>
      <c r="DI197" s="204"/>
      <c r="DJ197" s="202"/>
      <c r="DK197" s="205"/>
      <c r="DL197" s="217"/>
      <c r="DM197" s="219"/>
      <c r="DN197" s="220"/>
      <c r="DO197" s="203"/>
      <c r="DP197" s="217"/>
      <c r="DQ197" s="221"/>
      <c r="DR197" s="222"/>
      <c r="DS197" s="216"/>
      <c r="DT197" s="212"/>
      <c r="DU197" s="224"/>
      <c r="DV197" s="216"/>
      <c r="DW197" s="212"/>
      <c r="DX197" s="223"/>
      <c r="DY197" s="216"/>
    </row>
    <row r="198" spans="1:129" ht="15.75" hidden="1" thickBot="1">
      <c r="A198" s="242"/>
      <c r="B198" s="243"/>
      <c r="C198" s="199"/>
      <c r="D198" s="200"/>
      <c r="E198" s="201"/>
      <c r="F198" s="202"/>
      <c r="G198" s="202"/>
      <c r="H198" s="202"/>
      <c r="I198" s="202"/>
      <c r="J198" s="202"/>
      <c r="K198" s="202"/>
      <c r="L198" s="203"/>
      <c r="M198" s="204"/>
      <c r="N198" s="202"/>
      <c r="O198" s="205"/>
      <c r="P198" s="217"/>
      <c r="Q198" s="219"/>
      <c r="R198" s="220"/>
      <c r="S198" s="203"/>
      <c r="T198" s="217"/>
      <c r="U198" s="221"/>
      <c r="V198" s="222"/>
      <c r="W198" s="216"/>
      <c r="X198" s="212"/>
      <c r="Y198" s="223"/>
      <c r="Z198" s="216"/>
      <c r="AA198" s="204"/>
      <c r="AB198" s="202"/>
      <c r="AC198" s="205"/>
      <c r="AD198" s="217"/>
      <c r="AE198" s="219"/>
      <c r="AF198" s="220"/>
      <c r="AG198" s="203"/>
      <c r="AH198" s="217"/>
      <c r="AI198" s="221"/>
      <c r="AJ198" s="222"/>
      <c r="AK198" s="216"/>
      <c r="AL198" s="212"/>
      <c r="AM198" s="224"/>
      <c r="AN198" s="216"/>
      <c r="AO198" s="212"/>
      <c r="AP198" s="223"/>
      <c r="AQ198" s="216"/>
      <c r="AR198" s="204"/>
      <c r="AS198" s="202"/>
      <c r="AT198" s="205"/>
      <c r="AU198" s="217"/>
      <c r="AV198" s="219"/>
      <c r="AW198" s="220"/>
      <c r="AX198" s="207"/>
      <c r="AY198" s="203"/>
      <c r="AZ198" s="246"/>
      <c r="BA198" s="221"/>
      <c r="BB198" s="222"/>
      <c r="BC198" s="216"/>
      <c r="BD198" s="212"/>
      <c r="BE198" s="224"/>
      <c r="BF198" s="216"/>
      <c r="BG198" s="212"/>
      <c r="BH198" s="223"/>
      <c r="BI198" s="216"/>
      <c r="BJ198" s="204"/>
      <c r="BK198" s="202"/>
      <c r="BL198" s="205"/>
      <c r="BM198" s="217"/>
      <c r="BN198" s="219"/>
      <c r="BO198" s="220"/>
      <c r="BP198" s="203"/>
      <c r="BQ198" s="217"/>
      <c r="BR198" s="221"/>
      <c r="BS198" s="222"/>
      <c r="BT198" s="216"/>
      <c r="BU198" s="212"/>
      <c r="BV198" s="224"/>
      <c r="BW198" s="216"/>
      <c r="BX198" s="212"/>
      <c r="BY198" s="223"/>
      <c r="BZ198" s="216"/>
      <c r="CA198" s="204"/>
      <c r="CB198" s="202"/>
      <c r="CC198" s="205"/>
      <c r="CD198" s="217"/>
      <c r="CE198" s="219"/>
      <c r="CF198" s="220"/>
      <c r="CG198" s="203"/>
      <c r="CH198" s="217"/>
      <c r="CI198" s="221"/>
      <c r="CJ198" s="222"/>
      <c r="CK198" s="216"/>
      <c r="CL198" s="212"/>
      <c r="CM198" s="224"/>
      <c r="CN198" s="216"/>
      <c r="CO198" s="212"/>
      <c r="CP198" s="223"/>
      <c r="CQ198" s="216"/>
      <c r="CR198" s="204"/>
      <c r="CS198" s="202"/>
      <c r="CT198" s="205"/>
      <c r="CU198" s="217"/>
      <c r="CV198" s="219"/>
      <c r="CW198" s="220"/>
      <c r="CX198" s="203"/>
      <c r="CY198" s="217"/>
      <c r="CZ198" s="221"/>
      <c r="DA198" s="222"/>
      <c r="DB198" s="216"/>
      <c r="DC198" s="212"/>
      <c r="DD198" s="224"/>
      <c r="DE198" s="216"/>
      <c r="DF198" s="212"/>
      <c r="DG198" s="223"/>
      <c r="DH198" s="216"/>
      <c r="DI198" s="204"/>
      <c r="DJ198" s="202"/>
      <c r="DK198" s="205"/>
      <c r="DL198" s="217"/>
      <c r="DM198" s="219"/>
      <c r="DN198" s="220"/>
      <c r="DO198" s="203"/>
      <c r="DP198" s="217"/>
      <c r="DQ198" s="221"/>
      <c r="DR198" s="222"/>
      <c r="DS198" s="216"/>
      <c r="DT198" s="212"/>
      <c r="DU198" s="224"/>
      <c r="DV198" s="216"/>
      <c r="DW198" s="212"/>
      <c r="DX198" s="223"/>
      <c r="DY198" s="216"/>
    </row>
    <row r="199" spans="1:129" ht="15.75" hidden="1" thickBot="1">
      <c r="A199" s="242"/>
      <c r="B199" s="243"/>
      <c r="C199" s="199"/>
      <c r="D199" s="200"/>
      <c r="E199" s="201"/>
      <c r="F199" s="202"/>
      <c r="G199" s="202"/>
      <c r="H199" s="202"/>
      <c r="I199" s="202"/>
      <c r="J199" s="202"/>
      <c r="K199" s="202"/>
      <c r="L199" s="203"/>
      <c r="M199" s="204"/>
      <c r="N199" s="202"/>
      <c r="O199" s="205"/>
      <c r="P199" s="217"/>
      <c r="Q199" s="219"/>
      <c r="R199" s="220"/>
      <c r="S199" s="203"/>
      <c r="T199" s="217"/>
      <c r="U199" s="221"/>
      <c r="V199" s="222"/>
      <c r="W199" s="216"/>
      <c r="X199" s="212"/>
      <c r="Y199" s="223"/>
      <c r="Z199" s="216"/>
      <c r="AA199" s="204"/>
      <c r="AB199" s="202"/>
      <c r="AC199" s="205"/>
      <c r="AD199" s="217"/>
      <c r="AE199" s="219"/>
      <c r="AF199" s="220"/>
      <c r="AG199" s="203"/>
      <c r="AH199" s="217"/>
      <c r="AI199" s="221"/>
      <c r="AJ199" s="222"/>
      <c r="AK199" s="216"/>
      <c r="AL199" s="212"/>
      <c r="AM199" s="224"/>
      <c r="AN199" s="216"/>
      <c r="AO199" s="212"/>
      <c r="AP199" s="223"/>
      <c r="AQ199" s="216"/>
      <c r="AR199" s="204"/>
      <c r="AS199" s="202"/>
      <c r="AT199" s="205"/>
      <c r="AU199" s="217"/>
      <c r="AV199" s="219"/>
      <c r="AW199" s="220"/>
      <c r="AX199" s="207"/>
      <c r="AY199" s="203"/>
      <c r="AZ199" s="246"/>
      <c r="BA199" s="221"/>
      <c r="BB199" s="222"/>
      <c r="BC199" s="216"/>
      <c r="BD199" s="212"/>
      <c r="BE199" s="224"/>
      <c r="BF199" s="216"/>
      <c r="BG199" s="212"/>
      <c r="BH199" s="223"/>
      <c r="BI199" s="216"/>
      <c r="BJ199" s="204"/>
      <c r="BK199" s="202"/>
      <c r="BL199" s="205"/>
      <c r="BM199" s="217"/>
      <c r="BN199" s="219"/>
      <c r="BO199" s="220"/>
      <c r="BP199" s="203"/>
      <c r="BQ199" s="217"/>
      <c r="BR199" s="221"/>
      <c r="BS199" s="222"/>
      <c r="BT199" s="216"/>
      <c r="BU199" s="212"/>
      <c r="BV199" s="224"/>
      <c r="BW199" s="216"/>
      <c r="BX199" s="212"/>
      <c r="BY199" s="223"/>
      <c r="BZ199" s="216"/>
      <c r="CA199" s="204"/>
      <c r="CB199" s="202"/>
      <c r="CC199" s="205"/>
      <c r="CD199" s="217"/>
      <c r="CE199" s="219"/>
      <c r="CF199" s="220"/>
      <c r="CG199" s="203"/>
      <c r="CH199" s="217"/>
      <c r="CI199" s="221"/>
      <c r="CJ199" s="222"/>
      <c r="CK199" s="216"/>
      <c r="CL199" s="212"/>
      <c r="CM199" s="224"/>
      <c r="CN199" s="216"/>
      <c r="CO199" s="212"/>
      <c r="CP199" s="223"/>
      <c r="CQ199" s="216"/>
      <c r="CR199" s="204"/>
      <c r="CS199" s="202"/>
      <c r="CT199" s="205"/>
      <c r="CU199" s="217"/>
      <c r="CV199" s="219"/>
      <c r="CW199" s="220"/>
      <c r="CX199" s="203"/>
      <c r="CY199" s="217"/>
      <c r="CZ199" s="221"/>
      <c r="DA199" s="222"/>
      <c r="DB199" s="216"/>
      <c r="DC199" s="212"/>
      <c r="DD199" s="224"/>
      <c r="DE199" s="216"/>
      <c r="DF199" s="212"/>
      <c r="DG199" s="223"/>
      <c r="DH199" s="216"/>
      <c r="DI199" s="204"/>
      <c r="DJ199" s="202"/>
      <c r="DK199" s="205"/>
      <c r="DL199" s="217"/>
      <c r="DM199" s="219"/>
      <c r="DN199" s="220"/>
      <c r="DO199" s="203"/>
      <c r="DP199" s="217"/>
      <c r="DQ199" s="221"/>
      <c r="DR199" s="222"/>
      <c r="DS199" s="216"/>
      <c r="DT199" s="212"/>
      <c r="DU199" s="224"/>
      <c r="DV199" s="216"/>
      <c r="DW199" s="212"/>
      <c r="DX199" s="223"/>
      <c r="DY199" s="216"/>
    </row>
    <row r="200" spans="1:129" ht="15.75" hidden="1" thickBot="1">
      <c r="A200" s="242"/>
      <c r="B200" s="243"/>
      <c r="C200" s="199"/>
      <c r="D200" s="200"/>
      <c r="E200" s="201"/>
      <c r="F200" s="202"/>
      <c r="G200" s="202"/>
      <c r="H200" s="202"/>
      <c r="I200" s="202"/>
      <c r="J200" s="202"/>
      <c r="K200" s="202"/>
      <c r="L200" s="203"/>
      <c r="M200" s="204"/>
      <c r="N200" s="202"/>
      <c r="O200" s="205"/>
      <c r="P200" s="217"/>
      <c r="Q200" s="219"/>
      <c r="R200" s="220"/>
      <c r="S200" s="203"/>
      <c r="T200" s="217"/>
      <c r="U200" s="221"/>
      <c r="V200" s="222"/>
      <c r="W200" s="216"/>
      <c r="X200" s="212"/>
      <c r="Y200" s="223"/>
      <c r="Z200" s="216"/>
      <c r="AA200" s="204"/>
      <c r="AB200" s="202"/>
      <c r="AC200" s="205"/>
      <c r="AD200" s="217"/>
      <c r="AE200" s="219"/>
      <c r="AF200" s="220"/>
      <c r="AG200" s="203"/>
      <c r="AH200" s="217"/>
      <c r="AI200" s="221"/>
      <c r="AJ200" s="222"/>
      <c r="AK200" s="216"/>
      <c r="AL200" s="212"/>
      <c r="AM200" s="224"/>
      <c r="AN200" s="216"/>
      <c r="AO200" s="212"/>
      <c r="AP200" s="223"/>
      <c r="AQ200" s="216"/>
      <c r="AR200" s="204"/>
      <c r="AS200" s="202"/>
      <c r="AT200" s="205"/>
      <c r="AU200" s="217"/>
      <c r="AV200" s="219"/>
      <c r="AW200" s="220"/>
      <c r="AX200" s="207"/>
      <c r="AY200" s="203"/>
      <c r="AZ200" s="246"/>
      <c r="BA200" s="221"/>
      <c r="BB200" s="222"/>
      <c r="BC200" s="216"/>
      <c r="BD200" s="212"/>
      <c r="BE200" s="224"/>
      <c r="BF200" s="216"/>
      <c r="BG200" s="212"/>
      <c r="BH200" s="223"/>
      <c r="BI200" s="216"/>
      <c r="BJ200" s="204"/>
      <c r="BK200" s="202"/>
      <c r="BL200" s="205"/>
      <c r="BM200" s="217"/>
      <c r="BN200" s="219"/>
      <c r="BO200" s="220"/>
      <c r="BP200" s="203"/>
      <c r="BQ200" s="217"/>
      <c r="BR200" s="221"/>
      <c r="BS200" s="222"/>
      <c r="BT200" s="216"/>
      <c r="BU200" s="212"/>
      <c r="BV200" s="224"/>
      <c r="BW200" s="216"/>
      <c r="BX200" s="212"/>
      <c r="BY200" s="223"/>
      <c r="BZ200" s="216"/>
      <c r="CA200" s="204"/>
      <c r="CB200" s="202"/>
      <c r="CC200" s="205"/>
      <c r="CD200" s="217"/>
      <c r="CE200" s="219"/>
      <c r="CF200" s="220"/>
      <c r="CG200" s="203"/>
      <c r="CH200" s="217"/>
      <c r="CI200" s="221"/>
      <c r="CJ200" s="222"/>
      <c r="CK200" s="216"/>
      <c r="CL200" s="212"/>
      <c r="CM200" s="224"/>
      <c r="CN200" s="216"/>
      <c r="CO200" s="212"/>
      <c r="CP200" s="223"/>
      <c r="CQ200" s="216"/>
      <c r="CR200" s="204"/>
      <c r="CS200" s="202"/>
      <c r="CT200" s="205"/>
      <c r="CU200" s="217"/>
      <c r="CV200" s="219"/>
      <c r="CW200" s="220"/>
      <c r="CX200" s="203"/>
      <c r="CY200" s="217"/>
      <c r="CZ200" s="221"/>
      <c r="DA200" s="222"/>
      <c r="DB200" s="216"/>
      <c r="DC200" s="212"/>
      <c r="DD200" s="224"/>
      <c r="DE200" s="216"/>
      <c r="DF200" s="212"/>
      <c r="DG200" s="223"/>
      <c r="DH200" s="216"/>
      <c r="DI200" s="204"/>
      <c r="DJ200" s="202"/>
      <c r="DK200" s="205"/>
      <c r="DL200" s="217"/>
      <c r="DM200" s="219"/>
      <c r="DN200" s="220"/>
      <c r="DO200" s="203"/>
      <c r="DP200" s="217"/>
      <c r="DQ200" s="221"/>
      <c r="DR200" s="222"/>
      <c r="DS200" s="216"/>
      <c r="DT200" s="212"/>
      <c r="DU200" s="224"/>
      <c r="DV200" s="216"/>
      <c r="DW200" s="212"/>
      <c r="DX200" s="223"/>
      <c r="DY200" s="216"/>
    </row>
    <row r="201" spans="1:129" ht="15.75" hidden="1" thickBot="1">
      <c r="A201" s="242"/>
      <c r="B201" s="243"/>
      <c r="C201" s="199"/>
      <c r="D201" s="200"/>
      <c r="E201" s="201"/>
      <c r="F201" s="202"/>
      <c r="G201" s="202"/>
      <c r="H201" s="202"/>
      <c r="I201" s="202"/>
      <c r="J201" s="202"/>
      <c r="K201" s="202"/>
      <c r="L201" s="203"/>
      <c r="M201" s="204"/>
      <c r="N201" s="202"/>
      <c r="O201" s="205"/>
      <c r="P201" s="217"/>
      <c r="Q201" s="219"/>
      <c r="R201" s="220"/>
      <c r="S201" s="203"/>
      <c r="T201" s="217"/>
      <c r="U201" s="221"/>
      <c r="V201" s="222"/>
      <c r="W201" s="216"/>
      <c r="X201" s="212"/>
      <c r="Y201" s="223"/>
      <c r="Z201" s="216"/>
      <c r="AA201" s="204"/>
      <c r="AB201" s="202"/>
      <c r="AC201" s="205"/>
      <c r="AD201" s="217"/>
      <c r="AE201" s="219"/>
      <c r="AF201" s="220"/>
      <c r="AG201" s="203"/>
      <c r="AH201" s="217"/>
      <c r="AI201" s="221"/>
      <c r="AJ201" s="222"/>
      <c r="AK201" s="216"/>
      <c r="AL201" s="212"/>
      <c r="AM201" s="224"/>
      <c r="AN201" s="216"/>
      <c r="AO201" s="212"/>
      <c r="AP201" s="223"/>
      <c r="AQ201" s="216"/>
      <c r="AR201" s="204"/>
      <c r="AS201" s="202"/>
      <c r="AT201" s="205"/>
      <c r="AU201" s="217"/>
      <c r="AV201" s="219"/>
      <c r="AW201" s="220"/>
      <c r="AX201" s="207"/>
      <c r="AY201" s="203"/>
      <c r="AZ201" s="217"/>
      <c r="BA201" s="221"/>
      <c r="BB201" s="222"/>
      <c r="BC201" s="216"/>
      <c r="BD201" s="212"/>
      <c r="BE201" s="224"/>
      <c r="BF201" s="216"/>
      <c r="BG201" s="212"/>
      <c r="BH201" s="223"/>
      <c r="BI201" s="216"/>
      <c r="BJ201" s="204"/>
      <c r="BK201" s="202"/>
      <c r="BL201" s="205"/>
      <c r="BM201" s="217"/>
      <c r="BN201" s="219"/>
      <c r="BO201" s="220"/>
      <c r="BP201" s="203"/>
      <c r="BQ201" s="217"/>
      <c r="BR201" s="221"/>
      <c r="BS201" s="222"/>
      <c r="BT201" s="216"/>
      <c r="BU201" s="212"/>
      <c r="BV201" s="224"/>
      <c r="BW201" s="216"/>
      <c r="BX201" s="212"/>
      <c r="BY201" s="223"/>
      <c r="BZ201" s="216"/>
      <c r="CA201" s="204"/>
      <c r="CB201" s="202"/>
      <c r="CC201" s="205"/>
      <c r="CD201" s="217"/>
      <c r="CE201" s="219"/>
      <c r="CF201" s="220"/>
      <c r="CG201" s="203"/>
      <c r="CH201" s="217"/>
      <c r="CI201" s="221"/>
      <c r="CJ201" s="222"/>
      <c r="CK201" s="216"/>
      <c r="CL201" s="212"/>
      <c r="CM201" s="224"/>
      <c r="CN201" s="216"/>
      <c r="CO201" s="212"/>
      <c r="CP201" s="223"/>
      <c r="CQ201" s="216"/>
      <c r="CR201" s="204"/>
      <c r="CS201" s="202"/>
      <c r="CT201" s="205"/>
      <c r="CU201" s="217"/>
      <c r="CV201" s="219"/>
      <c r="CW201" s="220"/>
      <c r="CX201" s="203"/>
      <c r="CY201" s="217"/>
      <c r="CZ201" s="221"/>
      <c r="DA201" s="222"/>
      <c r="DB201" s="216"/>
      <c r="DC201" s="212"/>
      <c r="DD201" s="224"/>
      <c r="DE201" s="216"/>
      <c r="DF201" s="212"/>
      <c r="DG201" s="223"/>
      <c r="DH201" s="216"/>
      <c r="DI201" s="204"/>
      <c r="DJ201" s="202"/>
      <c r="DK201" s="205"/>
      <c r="DL201" s="217"/>
      <c r="DM201" s="219"/>
      <c r="DN201" s="220"/>
      <c r="DO201" s="203"/>
      <c r="DP201" s="217"/>
      <c r="DQ201" s="221"/>
      <c r="DR201" s="222"/>
      <c r="DS201" s="216"/>
      <c r="DT201" s="212"/>
      <c r="DU201" s="224"/>
      <c r="DV201" s="216"/>
      <c r="DW201" s="212"/>
      <c r="DX201" s="223"/>
      <c r="DY201" s="216"/>
    </row>
    <row r="202" spans="1:129" ht="15.75" hidden="1" thickBot="1">
      <c r="A202" s="242"/>
      <c r="B202" s="243"/>
      <c r="C202" s="199"/>
      <c r="D202" s="200"/>
      <c r="E202" s="201"/>
      <c r="F202" s="202"/>
      <c r="G202" s="202"/>
      <c r="H202" s="202"/>
      <c r="I202" s="202"/>
      <c r="J202" s="202"/>
      <c r="K202" s="202"/>
      <c r="L202" s="203"/>
      <c r="M202" s="204"/>
      <c r="N202" s="202"/>
      <c r="O202" s="205"/>
      <c r="P202" s="217"/>
      <c r="Q202" s="219"/>
      <c r="R202" s="220"/>
      <c r="S202" s="203"/>
      <c r="T202" s="217"/>
      <c r="U202" s="221"/>
      <c r="V202" s="222"/>
      <c r="W202" s="216"/>
      <c r="X202" s="212"/>
      <c r="Y202" s="223"/>
      <c r="Z202" s="216"/>
      <c r="AA202" s="204"/>
      <c r="AB202" s="202"/>
      <c r="AC202" s="205"/>
      <c r="AD202" s="217"/>
      <c r="AE202" s="219"/>
      <c r="AF202" s="220"/>
      <c r="AG202" s="203"/>
      <c r="AH202" s="217"/>
      <c r="AI202" s="221"/>
      <c r="AJ202" s="222"/>
      <c r="AK202" s="216"/>
      <c r="AL202" s="212"/>
      <c r="AM202" s="224"/>
      <c r="AN202" s="216"/>
      <c r="AO202" s="212"/>
      <c r="AP202" s="223"/>
      <c r="AQ202" s="216"/>
      <c r="AR202" s="204"/>
      <c r="AS202" s="202"/>
      <c r="AT202" s="205"/>
      <c r="AU202" s="217"/>
      <c r="AV202" s="219"/>
      <c r="AW202" s="220"/>
      <c r="AX202" s="207"/>
      <c r="AY202" s="203"/>
      <c r="AZ202" s="217"/>
      <c r="BA202" s="221"/>
      <c r="BB202" s="222"/>
      <c r="BC202" s="216"/>
      <c r="BD202" s="212"/>
      <c r="BE202" s="224"/>
      <c r="BF202" s="216"/>
      <c r="BG202" s="212"/>
      <c r="BH202" s="223"/>
      <c r="BI202" s="216"/>
      <c r="BJ202" s="204"/>
      <c r="BK202" s="202"/>
      <c r="BL202" s="205"/>
      <c r="BM202" s="217"/>
      <c r="BN202" s="219"/>
      <c r="BO202" s="220"/>
      <c r="BP202" s="203"/>
      <c r="BQ202" s="217"/>
      <c r="BR202" s="221"/>
      <c r="BS202" s="222"/>
      <c r="BT202" s="216"/>
      <c r="BU202" s="212"/>
      <c r="BV202" s="224"/>
      <c r="BW202" s="216"/>
      <c r="BX202" s="212"/>
      <c r="BY202" s="223"/>
      <c r="BZ202" s="216"/>
      <c r="CA202" s="204"/>
      <c r="CB202" s="202"/>
      <c r="CC202" s="205"/>
      <c r="CD202" s="217"/>
      <c r="CE202" s="219"/>
      <c r="CF202" s="220"/>
      <c r="CG202" s="203"/>
      <c r="CH202" s="217"/>
      <c r="CI202" s="221"/>
      <c r="CJ202" s="222"/>
      <c r="CK202" s="216"/>
      <c r="CL202" s="212"/>
      <c r="CM202" s="224"/>
      <c r="CN202" s="216"/>
      <c r="CO202" s="212"/>
      <c r="CP202" s="223"/>
      <c r="CQ202" s="216"/>
      <c r="CR202" s="204"/>
      <c r="CS202" s="202"/>
      <c r="CT202" s="205"/>
      <c r="CU202" s="217"/>
      <c r="CV202" s="219"/>
      <c r="CW202" s="220"/>
      <c r="CX202" s="203"/>
      <c r="CY202" s="217"/>
      <c r="CZ202" s="221"/>
      <c r="DA202" s="222"/>
      <c r="DB202" s="216"/>
      <c r="DC202" s="212"/>
      <c r="DD202" s="224"/>
      <c r="DE202" s="216"/>
      <c r="DF202" s="212"/>
      <c r="DG202" s="223"/>
      <c r="DH202" s="216"/>
      <c r="DI202" s="204"/>
      <c r="DJ202" s="202"/>
      <c r="DK202" s="205"/>
      <c r="DL202" s="217"/>
      <c r="DM202" s="219"/>
      <c r="DN202" s="220"/>
      <c r="DO202" s="203"/>
      <c r="DP202" s="217"/>
      <c r="DQ202" s="221"/>
      <c r="DR202" s="222"/>
      <c r="DS202" s="216"/>
      <c r="DT202" s="212"/>
      <c r="DU202" s="224"/>
      <c r="DV202" s="216"/>
      <c r="DW202" s="212"/>
      <c r="DX202" s="223"/>
      <c r="DY202" s="216"/>
    </row>
    <row r="203" spans="1:129" ht="15.75" hidden="1" thickBot="1">
      <c r="A203" s="242"/>
      <c r="B203" s="243"/>
      <c r="C203" s="199"/>
      <c r="D203" s="200"/>
      <c r="E203" s="201"/>
      <c r="F203" s="202"/>
      <c r="G203" s="202"/>
      <c r="H203" s="202"/>
      <c r="I203" s="202"/>
      <c r="J203" s="202"/>
      <c r="K203" s="202"/>
      <c r="L203" s="203"/>
      <c r="M203" s="204"/>
      <c r="N203" s="202"/>
      <c r="O203" s="205"/>
      <c r="P203" s="217"/>
      <c r="Q203" s="219"/>
      <c r="R203" s="220"/>
      <c r="S203" s="203"/>
      <c r="T203" s="212"/>
      <c r="U203" s="221"/>
      <c r="V203" s="222"/>
      <c r="W203" s="216"/>
      <c r="X203" s="212"/>
      <c r="Y203" s="223"/>
      <c r="Z203" s="216"/>
      <c r="AA203" s="204"/>
      <c r="AB203" s="202"/>
      <c r="AC203" s="205"/>
      <c r="AD203" s="217"/>
      <c r="AE203" s="219"/>
      <c r="AF203" s="220"/>
      <c r="AG203" s="203"/>
      <c r="AH203" s="217"/>
      <c r="AI203" s="221"/>
      <c r="AJ203" s="222"/>
      <c r="AK203" s="216"/>
      <c r="AL203" s="212"/>
      <c r="AM203" s="224"/>
      <c r="AN203" s="216"/>
      <c r="AO203" s="212"/>
      <c r="AP203" s="223"/>
      <c r="AQ203" s="216"/>
      <c r="AR203" s="204"/>
      <c r="AS203" s="202"/>
      <c r="AT203" s="205"/>
      <c r="AU203" s="217"/>
      <c r="AV203" s="219"/>
      <c r="AW203" s="220"/>
      <c r="AX203" s="207"/>
      <c r="AY203" s="203"/>
      <c r="AZ203" s="204"/>
      <c r="BA203" s="221"/>
      <c r="BB203" s="222"/>
      <c r="BC203" s="216"/>
      <c r="BD203" s="212"/>
      <c r="BE203" s="224"/>
      <c r="BF203" s="216"/>
      <c r="BG203" s="212"/>
      <c r="BH203" s="223"/>
      <c r="BI203" s="216"/>
      <c r="BJ203" s="204"/>
      <c r="BK203" s="202"/>
      <c r="BL203" s="205"/>
      <c r="BM203" s="217"/>
      <c r="BN203" s="219"/>
      <c r="BO203" s="220"/>
      <c r="BP203" s="203"/>
      <c r="BQ203" s="217"/>
      <c r="BR203" s="221"/>
      <c r="BS203" s="222"/>
      <c r="BT203" s="216"/>
      <c r="BU203" s="212"/>
      <c r="BV203" s="224"/>
      <c r="BW203" s="216"/>
      <c r="BX203" s="212"/>
      <c r="BY203" s="223"/>
      <c r="BZ203" s="216"/>
      <c r="CA203" s="204"/>
      <c r="CB203" s="202"/>
      <c r="CC203" s="205"/>
      <c r="CD203" s="217"/>
      <c r="CE203" s="219"/>
      <c r="CF203" s="220"/>
      <c r="CG203" s="203"/>
      <c r="CH203" s="217"/>
      <c r="CI203" s="221"/>
      <c r="CJ203" s="222"/>
      <c r="CK203" s="216"/>
      <c r="CL203" s="212"/>
      <c r="CM203" s="224"/>
      <c r="CN203" s="216"/>
      <c r="CO203" s="212"/>
      <c r="CP203" s="223"/>
      <c r="CQ203" s="216"/>
      <c r="CR203" s="204"/>
      <c r="CS203" s="202"/>
      <c r="CT203" s="205"/>
      <c r="CU203" s="217"/>
      <c r="CV203" s="219"/>
      <c r="CW203" s="220"/>
      <c r="CX203" s="203"/>
      <c r="CY203" s="217"/>
      <c r="CZ203" s="221"/>
      <c r="DA203" s="222"/>
      <c r="DB203" s="216"/>
      <c r="DC203" s="212"/>
      <c r="DD203" s="224"/>
      <c r="DE203" s="216"/>
      <c r="DF203" s="212"/>
      <c r="DG203" s="223"/>
      <c r="DH203" s="216"/>
      <c r="DI203" s="204"/>
      <c r="DJ203" s="202"/>
      <c r="DK203" s="205"/>
      <c r="DL203" s="217"/>
      <c r="DM203" s="219"/>
      <c r="DN203" s="220"/>
      <c r="DO203" s="203"/>
      <c r="DP203" s="217"/>
      <c r="DQ203" s="221"/>
      <c r="DR203" s="222"/>
      <c r="DS203" s="216"/>
      <c r="DT203" s="212"/>
      <c r="DU203" s="224"/>
      <c r="DV203" s="216"/>
      <c r="DW203" s="212"/>
      <c r="DX203" s="223"/>
      <c r="DY203" s="216"/>
    </row>
    <row r="204" spans="1:129" ht="15.75" hidden="1" thickBot="1">
      <c r="A204" s="242"/>
      <c r="B204" s="243"/>
      <c r="C204" s="199"/>
      <c r="D204" s="200"/>
      <c r="E204" s="201"/>
      <c r="F204" s="202"/>
      <c r="G204" s="202"/>
      <c r="H204" s="202"/>
      <c r="I204" s="202"/>
      <c r="J204" s="202"/>
      <c r="K204" s="202"/>
      <c r="L204" s="203"/>
      <c r="M204" s="204"/>
      <c r="N204" s="202"/>
      <c r="O204" s="205"/>
      <c r="P204" s="217"/>
      <c r="Q204" s="219"/>
      <c r="R204" s="220"/>
      <c r="S204" s="203"/>
      <c r="T204" s="217"/>
      <c r="U204" s="221"/>
      <c r="V204" s="222"/>
      <c r="W204" s="216"/>
      <c r="X204" s="212"/>
      <c r="Y204" s="223"/>
      <c r="Z204" s="216"/>
      <c r="AA204" s="204"/>
      <c r="AB204" s="202"/>
      <c r="AC204" s="205"/>
      <c r="AD204" s="217"/>
      <c r="AE204" s="219"/>
      <c r="AF204" s="220"/>
      <c r="AG204" s="203"/>
      <c r="AH204" s="217"/>
      <c r="AI204" s="221"/>
      <c r="AJ204" s="222"/>
      <c r="AK204" s="216"/>
      <c r="AL204" s="212"/>
      <c r="AM204" s="224"/>
      <c r="AN204" s="216"/>
      <c r="AO204" s="212"/>
      <c r="AP204" s="223"/>
      <c r="AQ204" s="216"/>
      <c r="AR204" s="204"/>
      <c r="AS204" s="202"/>
      <c r="AT204" s="205"/>
      <c r="AU204" s="217"/>
      <c r="AV204" s="219"/>
      <c r="AW204" s="220"/>
      <c r="AX204" s="207"/>
      <c r="AY204" s="203"/>
      <c r="AZ204" s="217"/>
      <c r="BA204" s="221"/>
      <c r="BB204" s="222"/>
      <c r="BC204" s="216"/>
      <c r="BD204" s="212"/>
      <c r="BE204" s="224"/>
      <c r="BF204" s="216"/>
      <c r="BG204" s="212"/>
      <c r="BH204" s="223"/>
      <c r="BI204" s="216"/>
      <c r="BJ204" s="204"/>
      <c r="BK204" s="202"/>
      <c r="BL204" s="205"/>
      <c r="BM204" s="217"/>
      <c r="BN204" s="219"/>
      <c r="BO204" s="220"/>
      <c r="BP204" s="203"/>
      <c r="BQ204" s="217"/>
      <c r="BR204" s="221"/>
      <c r="BS204" s="222"/>
      <c r="BT204" s="216"/>
      <c r="BU204" s="212"/>
      <c r="BV204" s="224"/>
      <c r="BW204" s="216"/>
      <c r="BX204" s="212"/>
      <c r="BY204" s="223"/>
      <c r="BZ204" s="216"/>
      <c r="CA204" s="204"/>
      <c r="CB204" s="202"/>
      <c r="CC204" s="205"/>
      <c r="CD204" s="217"/>
      <c r="CE204" s="219"/>
      <c r="CF204" s="220"/>
      <c r="CG204" s="203"/>
      <c r="CH204" s="217"/>
      <c r="CI204" s="221"/>
      <c r="CJ204" s="222"/>
      <c r="CK204" s="216"/>
      <c r="CL204" s="212"/>
      <c r="CM204" s="224"/>
      <c r="CN204" s="216"/>
      <c r="CO204" s="212"/>
      <c r="CP204" s="223"/>
      <c r="CQ204" s="216"/>
      <c r="CR204" s="204"/>
      <c r="CS204" s="202"/>
      <c r="CT204" s="205"/>
      <c r="CU204" s="217"/>
      <c r="CV204" s="219"/>
      <c r="CW204" s="220"/>
      <c r="CX204" s="203"/>
      <c r="CY204" s="217"/>
      <c r="CZ204" s="221"/>
      <c r="DA204" s="222"/>
      <c r="DB204" s="216"/>
      <c r="DC204" s="212"/>
      <c r="DD204" s="224"/>
      <c r="DE204" s="216"/>
      <c r="DF204" s="212"/>
      <c r="DG204" s="223"/>
      <c r="DH204" s="216"/>
      <c r="DI204" s="204"/>
      <c r="DJ204" s="202"/>
      <c r="DK204" s="205"/>
      <c r="DL204" s="217"/>
      <c r="DM204" s="219"/>
      <c r="DN204" s="220"/>
      <c r="DO204" s="203"/>
      <c r="DP204" s="217"/>
      <c r="DQ204" s="221"/>
      <c r="DR204" s="222"/>
      <c r="DS204" s="216"/>
      <c r="DT204" s="212"/>
      <c r="DU204" s="224"/>
      <c r="DV204" s="216"/>
      <c r="DW204" s="212"/>
      <c r="DX204" s="223"/>
      <c r="DY204" s="216"/>
    </row>
    <row r="205" spans="1:129" ht="15.75" hidden="1" thickBot="1">
      <c r="A205" s="242"/>
      <c r="B205" s="243"/>
      <c r="C205" s="199"/>
      <c r="D205" s="200"/>
      <c r="E205" s="201"/>
      <c r="F205" s="202"/>
      <c r="G205" s="202"/>
      <c r="H205" s="202"/>
      <c r="I205" s="202"/>
      <c r="J205" s="202"/>
      <c r="K205" s="202"/>
      <c r="L205" s="203"/>
      <c r="M205" s="204"/>
      <c r="N205" s="202"/>
      <c r="O205" s="205"/>
      <c r="P205" s="217"/>
      <c r="Q205" s="219"/>
      <c r="R205" s="220"/>
      <c r="S205" s="203"/>
      <c r="T205" s="217"/>
      <c r="U205" s="221"/>
      <c r="V205" s="222"/>
      <c r="W205" s="216"/>
      <c r="X205" s="212"/>
      <c r="Y205" s="223"/>
      <c r="Z205" s="216"/>
      <c r="AA205" s="204"/>
      <c r="AB205" s="202"/>
      <c r="AC205" s="205"/>
      <c r="AD205" s="217"/>
      <c r="AE205" s="219"/>
      <c r="AF205" s="220"/>
      <c r="AG205" s="203"/>
      <c r="AH205" s="217"/>
      <c r="AI205" s="221"/>
      <c r="AJ205" s="222"/>
      <c r="AK205" s="216"/>
      <c r="AL205" s="212"/>
      <c r="AM205" s="224"/>
      <c r="AN205" s="216"/>
      <c r="AO205" s="212"/>
      <c r="AP205" s="223"/>
      <c r="AQ205" s="216"/>
      <c r="AR205" s="204"/>
      <c r="AS205" s="202"/>
      <c r="AT205" s="205"/>
      <c r="AU205" s="217"/>
      <c r="AV205" s="219"/>
      <c r="AW205" s="220"/>
      <c r="AX205" s="207"/>
      <c r="AY205" s="203"/>
      <c r="AZ205" s="217"/>
      <c r="BA205" s="221"/>
      <c r="BB205" s="222"/>
      <c r="BC205" s="216"/>
      <c r="BD205" s="212"/>
      <c r="BE205" s="224"/>
      <c r="BF205" s="216"/>
      <c r="BG205" s="212"/>
      <c r="BH205" s="223"/>
      <c r="BI205" s="216"/>
      <c r="BJ205" s="204"/>
      <c r="BK205" s="202"/>
      <c r="BL205" s="205"/>
      <c r="BM205" s="217"/>
      <c r="BN205" s="219"/>
      <c r="BO205" s="220"/>
      <c r="BP205" s="203"/>
      <c r="BQ205" s="217"/>
      <c r="BR205" s="221"/>
      <c r="BS205" s="222"/>
      <c r="BT205" s="216"/>
      <c r="BU205" s="212"/>
      <c r="BV205" s="224"/>
      <c r="BW205" s="216"/>
      <c r="BX205" s="212"/>
      <c r="BY205" s="223"/>
      <c r="BZ205" s="216"/>
      <c r="CA205" s="204"/>
      <c r="CB205" s="202"/>
      <c r="CC205" s="205"/>
      <c r="CD205" s="217"/>
      <c r="CE205" s="219"/>
      <c r="CF205" s="220"/>
      <c r="CG205" s="203"/>
      <c r="CH205" s="217"/>
      <c r="CI205" s="221"/>
      <c r="CJ205" s="222"/>
      <c r="CK205" s="216"/>
      <c r="CL205" s="212"/>
      <c r="CM205" s="224"/>
      <c r="CN205" s="216"/>
      <c r="CO205" s="212"/>
      <c r="CP205" s="223"/>
      <c r="CQ205" s="216"/>
      <c r="CR205" s="204"/>
      <c r="CS205" s="202"/>
      <c r="CT205" s="205"/>
      <c r="CU205" s="217"/>
      <c r="CV205" s="219"/>
      <c r="CW205" s="220"/>
      <c r="CX205" s="203"/>
      <c r="CY205" s="217"/>
      <c r="CZ205" s="221"/>
      <c r="DA205" s="222"/>
      <c r="DB205" s="216"/>
      <c r="DC205" s="212"/>
      <c r="DD205" s="224"/>
      <c r="DE205" s="216"/>
      <c r="DF205" s="212"/>
      <c r="DG205" s="223"/>
      <c r="DH205" s="216"/>
      <c r="DI205" s="204"/>
      <c r="DJ205" s="202"/>
      <c r="DK205" s="205"/>
      <c r="DL205" s="217"/>
      <c r="DM205" s="219"/>
      <c r="DN205" s="220"/>
      <c r="DO205" s="203"/>
      <c r="DP205" s="217"/>
      <c r="DQ205" s="221"/>
      <c r="DR205" s="222"/>
      <c r="DS205" s="216"/>
      <c r="DT205" s="212"/>
      <c r="DU205" s="224"/>
      <c r="DV205" s="216"/>
      <c r="DW205" s="212"/>
      <c r="DX205" s="223"/>
      <c r="DY205" s="216"/>
    </row>
    <row r="206" spans="1:129" ht="15.75" hidden="1" thickBot="1">
      <c r="A206" s="242"/>
      <c r="B206" s="243"/>
      <c r="C206" s="199"/>
      <c r="D206" s="200"/>
      <c r="E206" s="201"/>
      <c r="F206" s="202"/>
      <c r="G206" s="202"/>
      <c r="H206" s="202"/>
      <c r="I206" s="202"/>
      <c r="J206" s="202"/>
      <c r="K206" s="202"/>
      <c r="L206" s="203"/>
      <c r="M206" s="204"/>
      <c r="N206" s="202"/>
      <c r="O206" s="205"/>
      <c r="P206" s="217"/>
      <c r="Q206" s="219"/>
      <c r="R206" s="220"/>
      <c r="S206" s="203"/>
      <c r="T206" s="217"/>
      <c r="U206" s="221"/>
      <c r="V206" s="222"/>
      <c r="W206" s="216"/>
      <c r="X206" s="212"/>
      <c r="Y206" s="223"/>
      <c r="Z206" s="216"/>
      <c r="AA206" s="204"/>
      <c r="AB206" s="202"/>
      <c r="AC206" s="205"/>
      <c r="AD206" s="217"/>
      <c r="AE206" s="219"/>
      <c r="AF206" s="220"/>
      <c r="AG206" s="203"/>
      <c r="AH206" s="217"/>
      <c r="AI206" s="221"/>
      <c r="AJ206" s="222"/>
      <c r="AK206" s="216"/>
      <c r="AL206" s="212"/>
      <c r="AM206" s="224"/>
      <c r="AN206" s="216"/>
      <c r="AO206" s="212"/>
      <c r="AP206" s="223"/>
      <c r="AQ206" s="216"/>
      <c r="AR206" s="204"/>
      <c r="AS206" s="202"/>
      <c r="AT206" s="205"/>
      <c r="AU206" s="217"/>
      <c r="AV206" s="219"/>
      <c r="AW206" s="220"/>
      <c r="AX206" s="207"/>
      <c r="AY206" s="203"/>
      <c r="AZ206" s="217"/>
      <c r="BA206" s="221"/>
      <c r="BB206" s="222"/>
      <c r="BC206" s="216"/>
      <c r="BD206" s="212"/>
      <c r="BE206" s="224"/>
      <c r="BF206" s="216"/>
      <c r="BG206" s="212"/>
      <c r="BH206" s="223"/>
      <c r="BI206" s="216"/>
      <c r="BJ206" s="204"/>
      <c r="BK206" s="202"/>
      <c r="BL206" s="205"/>
      <c r="BM206" s="217"/>
      <c r="BN206" s="219"/>
      <c r="BO206" s="220"/>
      <c r="BP206" s="203"/>
      <c r="BQ206" s="217"/>
      <c r="BR206" s="221"/>
      <c r="BS206" s="222"/>
      <c r="BT206" s="216"/>
      <c r="BU206" s="212"/>
      <c r="BV206" s="224"/>
      <c r="BW206" s="216"/>
      <c r="BX206" s="212"/>
      <c r="BY206" s="223"/>
      <c r="BZ206" s="216"/>
      <c r="CA206" s="204"/>
      <c r="CB206" s="202"/>
      <c r="CC206" s="205"/>
      <c r="CD206" s="217"/>
      <c r="CE206" s="219"/>
      <c r="CF206" s="220"/>
      <c r="CG206" s="203"/>
      <c r="CH206" s="217"/>
      <c r="CI206" s="221"/>
      <c r="CJ206" s="222"/>
      <c r="CK206" s="216"/>
      <c r="CL206" s="212"/>
      <c r="CM206" s="224"/>
      <c r="CN206" s="216"/>
      <c r="CO206" s="212"/>
      <c r="CP206" s="223"/>
      <c r="CQ206" s="216"/>
      <c r="CR206" s="204"/>
      <c r="CS206" s="202"/>
      <c r="CT206" s="205"/>
      <c r="CU206" s="217"/>
      <c r="CV206" s="219"/>
      <c r="CW206" s="220"/>
      <c r="CX206" s="203"/>
      <c r="CY206" s="217"/>
      <c r="CZ206" s="221"/>
      <c r="DA206" s="222"/>
      <c r="DB206" s="216"/>
      <c r="DC206" s="212"/>
      <c r="DD206" s="224"/>
      <c r="DE206" s="216"/>
      <c r="DF206" s="212"/>
      <c r="DG206" s="223"/>
      <c r="DH206" s="216"/>
      <c r="DI206" s="204"/>
      <c r="DJ206" s="202"/>
      <c r="DK206" s="205"/>
      <c r="DL206" s="217"/>
      <c r="DM206" s="219"/>
      <c r="DN206" s="220"/>
      <c r="DO206" s="203"/>
      <c r="DP206" s="217"/>
      <c r="DQ206" s="221"/>
      <c r="DR206" s="222"/>
      <c r="DS206" s="216"/>
      <c r="DT206" s="212"/>
      <c r="DU206" s="224"/>
      <c r="DV206" s="216"/>
      <c r="DW206" s="212"/>
      <c r="DX206" s="223"/>
      <c r="DY206" s="216"/>
    </row>
    <row r="207" spans="1:129" ht="15.75" hidden="1" thickBot="1">
      <c r="A207" s="242"/>
      <c r="B207" s="243"/>
      <c r="C207" s="199"/>
      <c r="D207" s="200"/>
      <c r="E207" s="201"/>
      <c r="F207" s="202"/>
      <c r="G207" s="202"/>
      <c r="H207" s="202"/>
      <c r="I207" s="202"/>
      <c r="J207" s="202"/>
      <c r="K207" s="202"/>
      <c r="L207" s="203"/>
      <c r="M207" s="204"/>
      <c r="N207" s="202"/>
      <c r="O207" s="205"/>
      <c r="P207" s="217"/>
      <c r="Q207" s="219"/>
      <c r="R207" s="220"/>
      <c r="S207" s="203"/>
      <c r="T207" s="217"/>
      <c r="U207" s="221"/>
      <c r="V207" s="222"/>
      <c r="W207" s="216"/>
      <c r="X207" s="212"/>
      <c r="Y207" s="223"/>
      <c r="Z207" s="216"/>
      <c r="AA207" s="204"/>
      <c r="AB207" s="202"/>
      <c r="AC207" s="205"/>
      <c r="AD207" s="217"/>
      <c r="AE207" s="219"/>
      <c r="AF207" s="220"/>
      <c r="AG207" s="203"/>
      <c r="AH207" s="217"/>
      <c r="AI207" s="221"/>
      <c r="AJ207" s="222"/>
      <c r="AK207" s="216"/>
      <c r="AL207" s="212"/>
      <c r="AM207" s="224"/>
      <c r="AN207" s="216"/>
      <c r="AO207" s="212"/>
      <c r="AP207" s="223"/>
      <c r="AQ207" s="216"/>
      <c r="AR207" s="204"/>
      <c r="AS207" s="202"/>
      <c r="AT207" s="205"/>
      <c r="AU207" s="217"/>
      <c r="AV207" s="219"/>
      <c r="AW207" s="220"/>
      <c r="AX207" s="207"/>
      <c r="AY207" s="203"/>
      <c r="AZ207" s="217"/>
      <c r="BA207" s="221"/>
      <c r="BB207" s="222"/>
      <c r="BC207" s="216"/>
      <c r="BD207" s="212"/>
      <c r="BE207" s="224"/>
      <c r="BF207" s="216"/>
      <c r="BG207" s="212"/>
      <c r="BH207" s="223"/>
      <c r="BI207" s="216"/>
      <c r="BJ207" s="204"/>
      <c r="BK207" s="202"/>
      <c r="BL207" s="205"/>
      <c r="BM207" s="217"/>
      <c r="BN207" s="219"/>
      <c r="BO207" s="220"/>
      <c r="BP207" s="203"/>
      <c r="BQ207" s="217"/>
      <c r="BR207" s="221"/>
      <c r="BS207" s="222"/>
      <c r="BT207" s="216"/>
      <c r="BU207" s="212"/>
      <c r="BV207" s="224"/>
      <c r="BW207" s="216"/>
      <c r="BX207" s="212"/>
      <c r="BY207" s="223"/>
      <c r="BZ207" s="216"/>
      <c r="CA207" s="204"/>
      <c r="CB207" s="202"/>
      <c r="CC207" s="205"/>
      <c r="CD207" s="217"/>
      <c r="CE207" s="219"/>
      <c r="CF207" s="220"/>
      <c r="CG207" s="203"/>
      <c r="CH207" s="217"/>
      <c r="CI207" s="221"/>
      <c r="CJ207" s="222"/>
      <c r="CK207" s="216"/>
      <c r="CL207" s="212"/>
      <c r="CM207" s="224"/>
      <c r="CN207" s="216"/>
      <c r="CO207" s="212"/>
      <c r="CP207" s="223"/>
      <c r="CQ207" s="216"/>
      <c r="CR207" s="204"/>
      <c r="CS207" s="202"/>
      <c r="CT207" s="205"/>
      <c r="CU207" s="217"/>
      <c r="CV207" s="219"/>
      <c r="CW207" s="220"/>
      <c r="CX207" s="203"/>
      <c r="CY207" s="217"/>
      <c r="CZ207" s="221"/>
      <c r="DA207" s="222"/>
      <c r="DB207" s="216"/>
      <c r="DC207" s="212"/>
      <c r="DD207" s="224"/>
      <c r="DE207" s="216"/>
      <c r="DF207" s="212"/>
      <c r="DG207" s="223"/>
      <c r="DH207" s="216"/>
      <c r="DI207" s="204"/>
      <c r="DJ207" s="202"/>
      <c r="DK207" s="205"/>
      <c r="DL207" s="217"/>
      <c r="DM207" s="219"/>
      <c r="DN207" s="220"/>
      <c r="DO207" s="203"/>
      <c r="DP207" s="217"/>
      <c r="DQ207" s="221"/>
      <c r="DR207" s="222"/>
      <c r="DS207" s="216"/>
      <c r="DT207" s="212"/>
      <c r="DU207" s="224"/>
      <c r="DV207" s="216"/>
      <c r="DW207" s="212"/>
      <c r="DX207" s="223"/>
      <c r="DY207" s="216"/>
    </row>
    <row r="208" spans="1:129" ht="15.75" hidden="1" thickBot="1">
      <c r="A208" s="242"/>
      <c r="B208" s="243"/>
      <c r="C208" s="199"/>
      <c r="D208" s="200"/>
      <c r="E208" s="201"/>
      <c r="F208" s="202"/>
      <c r="G208" s="202"/>
      <c r="H208" s="202"/>
      <c r="I208" s="202"/>
      <c r="J208" s="202"/>
      <c r="K208" s="202"/>
      <c r="L208" s="203"/>
      <c r="M208" s="204"/>
      <c r="N208" s="202"/>
      <c r="O208" s="205"/>
      <c r="P208" s="217"/>
      <c r="Q208" s="219"/>
      <c r="R208" s="220"/>
      <c r="S208" s="203"/>
      <c r="T208" s="217"/>
      <c r="U208" s="221"/>
      <c r="V208" s="222"/>
      <c r="W208" s="216"/>
      <c r="X208" s="212"/>
      <c r="Y208" s="223"/>
      <c r="Z208" s="216"/>
      <c r="AA208" s="204"/>
      <c r="AB208" s="202"/>
      <c r="AC208" s="205"/>
      <c r="AD208" s="217"/>
      <c r="AE208" s="219"/>
      <c r="AF208" s="220"/>
      <c r="AG208" s="203"/>
      <c r="AH208" s="217"/>
      <c r="AI208" s="221"/>
      <c r="AJ208" s="222"/>
      <c r="AK208" s="216"/>
      <c r="AL208" s="212"/>
      <c r="AM208" s="224"/>
      <c r="AN208" s="216"/>
      <c r="AO208" s="212"/>
      <c r="AP208" s="223"/>
      <c r="AQ208" s="216"/>
      <c r="AR208" s="204"/>
      <c r="AS208" s="202"/>
      <c r="AT208" s="205"/>
      <c r="AU208" s="217"/>
      <c r="AV208" s="219"/>
      <c r="AW208" s="220"/>
      <c r="AX208" s="207"/>
      <c r="AY208" s="203"/>
      <c r="AZ208" s="217"/>
      <c r="BA208" s="221"/>
      <c r="BB208" s="222"/>
      <c r="BC208" s="216"/>
      <c r="BD208" s="212"/>
      <c r="BE208" s="224"/>
      <c r="BF208" s="216"/>
      <c r="BG208" s="212"/>
      <c r="BH208" s="223"/>
      <c r="BI208" s="216"/>
      <c r="BJ208" s="204"/>
      <c r="BK208" s="202"/>
      <c r="BL208" s="205"/>
      <c r="BM208" s="217"/>
      <c r="BN208" s="219"/>
      <c r="BO208" s="220"/>
      <c r="BP208" s="203"/>
      <c r="BQ208" s="217"/>
      <c r="BR208" s="221"/>
      <c r="BS208" s="222"/>
      <c r="BT208" s="216"/>
      <c r="BU208" s="212"/>
      <c r="BV208" s="224"/>
      <c r="BW208" s="216"/>
      <c r="BX208" s="212"/>
      <c r="BY208" s="223"/>
      <c r="BZ208" s="216"/>
      <c r="CA208" s="204"/>
      <c r="CB208" s="202"/>
      <c r="CC208" s="205"/>
      <c r="CD208" s="217"/>
      <c r="CE208" s="219"/>
      <c r="CF208" s="220"/>
      <c r="CG208" s="203"/>
      <c r="CH208" s="217"/>
      <c r="CI208" s="221"/>
      <c r="CJ208" s="222"/>
      <c r="CK208" s="216"/>
      <c r="CL208" s="212"/>
      <c r="CM208" s="224"/>
      <c r="CN208" s="216"/>
      <c r="CO208" s="212"/>
      <c r="CP208" s="223"/>
      <c r="CQ208" s="216"/>
      <c r="CR208" s="204"/>
      <c r="CS208" s="202"/>
      <c r="CT208" s="205"/>
      <c r="CU208" s="217"/>
      <c r="CV208" s="219"/>
      <c r="CW208" s="220"/>
      <c r="CX208" s="203"/>
      <c r="CY208" s="217"/>
      <c r="CZ208" s="221"/>
      <c r="DA208" s="222"/>
      <c r="DB208" s="216"/>
      <c r="DC208" s="212"/>
      <c r="DD208" s="224"/>
      <c r="DE208" s="216"/>
      <c r="DF208" s="212"/>
      <c r="DG208" s="223"/>
      <c r="DH208" s="216"/>
      <c r="DI208" s="204"/>
      <c r="DJ208" s="202"/>
      <c r="DK208" s="205"/>
      <c r="DL208" s="217"/>
      <c r="DM208" s="219"/>
      <c r="DN208" s="220"/>
      <c r="DO208" s="203"/>
      <c r="DP208" s="217"/>
      <c r="DQ208" s="221"/>
      <c r="DR208" s="222"/>
      <c r="DS208" s="216"/>
      <c r="DT208" s="212"/>
      <c r="DU208" s="224"/>
      <c r="DV208" s="216"/>
      <c r="DW208" s="212"/>
      <c r="DX208" s="223"/>
      <c r="DY208" s="216"/>
    </row>
    <row r="209" spans="1:129" ht="15.75" hidden="1" thickBot="1">
      <c r="A209" s="242"/>
      <c r="B209" s="243"/>
      <c r="C209" s="199"/>
      <c r="D209" s="200"/>
      <c r="E209" s="201"/>
      <c r="F209" s="202"/>
      <c r="G209" s="202"/>
      <c r="H209" s="202"/>
      <c r="I209" s="202"/>
      <c r="J209" s="202"/>
      <c r="K209" s="202"/>
      <c r="L209" s="203"/>
      <c r="M209" s="204"/>
      <c r="N209" s="202"/>
      <c r="O209" s="205"/>
      <c r="P209" s="217"/>
      <c r="Q209" s="219"/>
      <c r="R209" s="220"/>
      <c r="S209" s="203"/>
      <c r="T209" s="217"/>
      <c r="U209" s="221"/>
      <c r="V209" s="222"/>
      <c r="W209" s="216"/>
      <c r="X209" s="212"/>
      <c r="Y209" s="223"/>
      <c r="Z209" s="216"/>
      <c r="AA209" s="204"/>
      <c r="AB209" s="202"/>
      <c r="AC209" s="205"/>
      <c r="AD209" s="217"/>
      <c r="AE209" s="219"/>
      <c r="AF209" s="220"/>
      <c r="AG209" s="203"/>
      <c r="AH209" s="217"/>
      <c r="AI209" s="221"/>
      <c r="AJ209" s="222"/>
      <c r="AK209" s="216"/>
      <c r="AL209" s="212"/>
      <c r="AM209" s="224"/>
      <c r="AN209" s="216"/>
      <c r="AO209" s="212"/>
      <c r="AP209" s="223"/>
      <c r="AQ209" s="216"/>
      <c r="AR209" s="204"/>
      <c r="AS209" s="202"/>
      <c r="AT209" s="205"/>
      <c r="AU209" s="217"/>
      <c r="AV209" s="219"/>
      <c r="AW209" s="220"/>
      <c r="AX209" s="207"/>
      <c r="AY209" s="203"/>
      <c r="AZ209" s="217"/>
      <c r="BA209" s="221"/>
      <c r="BB209" s="222"/>
      <c r="BC209" s="216"/>
      <c r="BD209" s="212"/>
      <c r="BE209" s="224"/>
      <c r="BF209" s="216"/>
      <c r="BG209" s="212"/>
      <c r="BH209" s="223"/>
      <c r="BI209" s="216"/>
      <c r="BJ209" s="204"/>
      <c r="BK209" s="202"/>
      <c r="BL209" s="205"/>
      <c r="BM209" s="217"/>
      <c r="BN209" s="219"/>
      <c r="BO209" s="220"/>
      <c r="BP209" s="203"/>
      <c r="BQ209" s="217"/>
      <c r="BR209" s="221"/>
      <c r="BS209" s="222"/>
      <c r="BT209" s="216"/>
      <c r="BU209" s="212"/>
      <c r="BV209" s="224"/>
      <c r="BW209" s="216"/>
      <c r="BX209" s="212"/>
      <c r="BY209" s="223"/>
      <c r="BZ209" s="216"/>
      <c r="CA209" s="204"/>
      <c r="CB209" s="202"/>
      <c r="CC209" s="205"/>
      <c r="CD209" s="217"/>
      <c r="CE209" s="219"/>
      <c r="CF209" s="220"/>
      <c r="CG209" s="203"/>
      <c r="CH209" s="217"/>
      <c r="CI209" s="221"/>
      <c r="CJ209" s="222"/>
      <c r="CK209" s="216"/>
      <c r="CL209" s="212"/>
      <c r="CM209" s="224"/>
      <c r="CN209" s="216"/>
      <c r="CO209" s="212"/>
      <c r="CP209" s="223"/>
      <c r="CQ209" s="216"/>
      <c r="CR209" s="204"/>
      <c r="CS209" s="202"/>
      <c r="CT209" s="205"/>
      <c r="CU209" s="217"/>
      <c r="CV209" s="219"/>
      <c r="CW209" s="220"/>
      <c r="CX209" s="203"/>
      <c r="CY209" s="217"/>
      <c r="CZ209" s="221"/>
      <c r="DA209" s="222"/>
      <c r="DB209" s="216"/>
      <c r="DC209" s="212"/>
      <c r="DD209" s="224"/>
      <c r="DE209" s="216"/>
      <c r="DF209" s="212"/>
      <c r="DG209" s="223"/>
      <c r="DH209" s="216"/>
      <c r="DI209" s="204"/>
      <c r="DJ209" s="202"/>
      <c r="DK209" s="205"/>
      <c r="DL209" s="217"/>
      <c r="DM209" s="219"/>
      <c r="DN209" s="220"/>
      <c r="DO209" s="203"/>
      <c r="DP209" s="217"/>
      <c r="DQ209" s="221"/>
      <c r="DR209" s="222"/>
      <c r="DS209" s="216"/>
      <c r="DT209" s="212"/>
      <c r="DU209" s="224"/>
      <c r="DV209" s="216"/>
      <c r="DW209" s="212"/>
      <c r="DX209" s="223"/>
      <c r="DY209" s="216"/>
    </row>
    <row r="210" spans="1:129" ht="15.75" hidden="1" thickBot="1">
      <c r="A210" s="242"/>
      <c r="B210" s="243"/>
      <c r="C210" s="199"/>
      <c r="D210" s="200"/>
      <c r="E210" s="201"/>
      <c r="F210" s="202"/>
      <c r="G210" s="202"/>
      <c r="H210" s="202"/>
      <c r="I210" s="202"/>
      <c r="J210" s="202"/>
      <c r="K210" s="202"/>
      <c r="L210" s="203"/>
      <c r="M210" s="204"/>
      <c r="N210" s="202"/>
      <c r="O210" s="205"/>
      <c r="P210" s="217"/>
      <c r="Q210" s="219"/>
      <c r="R210" s="220"/>
      <c r="S210" s="203"/>
      <c r="T210" s="217"/>
      <c r="U210" s="221"/>
      <c r="V210" s="222"/>
      <c r="W210" s="216"/>
      <c r="X210" s="212"/>
      <c r="Y210" s="223"/>
      <c r="Z210" s="216"/>
      <c r="AA210" s="204"/>
      <c r="AB210" s="202"/>
      <c r="AC210" s="205"/>
      <c r="AD210" s="217"/>
      <c r="AE210" s="219"/>
      <c r="AF210" s="220"/>
      <c r="AG210" s="203"/>
      <c r="AH210" s="217"/>
      <c r="AI210" s="221"/>
      <c r="AJ210" s="222"/>
      <c r="AK210" s="216"/>
      <c r="AL210" s="212"/>
      <c r="AM210" s="224"/>
      <c r="AN210" s="216"/>
      <c r="AO210" s="212"/>
      <c r="AP210" s="223"/>
      <c r="AQ210" s="216"/>
      <c r="AR210" s="204"/>
      <c r="AS210" s="202"/>
      <c r="AT210" s="205"/>
      <c r="AU210" s="217"/>
      <c r="AV210" s="219"/>
      <c r="AW210" s="220"/>
      <c r="AX210" s="207"/>
      <c r="AY210" s="203"/>
      <c r="AZ210" s="217"/>
      <c r="BA210" s="221"/>
      <c r="BB210" s="222"/>
      <c r="BC210" s="216"/>
      <c r="BD210" s="212"/>
      <c r="BE210" s="224"/>
      <c r="BF210" s="216"/>
      <c r="BG210" s="212"/>
      <c r="BH210" s="223"/>
      <c r="BI210" s="216"/>
      <c r="BJ210" s="204"/>
      <c r="BK210" s="202"/>
      <c r="BL210" s="205"/>
      <c r="BM210" s="217"/>
      <c r="BN210" s="219"/>
      <c r="BO210" s="220"/>
      <c r="BP210" s="203"/>
      <c r="BQ210" s="217"/>
      <c r="BR210" s="221"/>
      <c r="BS210" s="222"/>
      <c r="BT210" s="216"/>
      <c r="BU210" s="212"/>
      <c r="BV210" s="224"/>
      <c r="BW210" s="216"/>
      <c r="BX210" s="212"/>
      <c r="BY210" s="223"/>
      <c r="BZ210" s="216"/>
      <c r="CA210" s="204"/>
      <c r="CB210" s="202"/>
      <c r="CC210" s="205"/>
      <c r="CD210" s="217"/>
      <c r="CE210" s="219"/>
      <c r="CF210" s="220"/>
      <c r="CG210" s="203"/>
      <c r="CH210" s="217"/>
      <c r="CI210" s="221"/>
      <c r="CJ210" s="222"/>
      <c r="CK210" s="216"/>
      <c r="CL210" s="212"/>
      <c r="CM210" s="224"/>
      <c r="CN210" s="216"/>
      <c r="CO210" s="212"/>
      <c r="CP210" s="223"/>
      <c r="CQ210" s="216"/>
      <c r="CR210" s="204"/>
      <c r="CS210" s="202"/>
      <c r="CT210" s="205"/>
      <c r="CU210" s="217"/>
      <c r="CV210" s="219"/>
      <c r="CW210" s="220"/>
      <c r="CX210" s="203"/>
      <c r="CY210" s="217"/>
      <c r="CZ210" s="221"/>
      <c r="DA210" s="222"/>
      <c r="DB210" s="216"/>
      <c r="DC210" s="212"/>
      <c r="DD210" s="224"/>
      <c r="DE210" s="216"/>
      <c r="DF210" s="212"/>
      <c r="DG210" s="223"/>
      <c r="DH210" s="216"/>
      <c r="DI210" s="204"/>
      <c r="DJ210" s="202"/>
      <c r="DK210" s="205"/>
      <c r="DL210" s="217"/>
      <c r="DM210" s="219"/>
      <c r="DN210" s="220"/>
      <c r="DO210" s="203"/>
      <c r="DP210" s="217"/>
      <c r="DQ210" s="221"/>
      <c r="DR210" s="222"/>
      <c r="DS210" s="216"/>
      <c r="DT210" s="212"/>
      <c r="DU210" s="224"/>
      <c r="DV210" s="216"/>
      <c r="DW210" s="212"/>
      <c r="DX210" s="223"/>
      <c r="DY210" s="216"/>
    </row>
    <row r="211" spans="1:129" ht="15.75" hidden="1" thickBot="1">
      <c r="A211" s="242"/>
      <c r="B211" s="243"/>
      <c r="C211" s="199"/>
      <c r="D211" s="200"/>
      <c r="E211" s="201"/>
      <c r="F211" s="202"/>
      <c r="G211" s="202"/>
      <c r="H211" s="202"/>
      <c r="I211" s="202"/>
      <c r="J211" s="202"/>
      <c r="K211" s="202"/>
      <c r="L211" s="203"/>
      <c r="M211" s="204"/>
      <c r="N211" s="202"/>
      <c r="O211" s="205"/>
      <c r="P211" s="217"/>
      <c r="Q211" s="219"/>
      <c r="R211" s="220"/>
      <c r="S211" s="203"/>
      <c r="T211" s="217"/>
      <c r="U211" s="221"/>
      <c r="V211" s="222"/>
      <c r="W211" s="216"/>
      <c r="X211" s="212"/>
      <c r="Y211" s="223"/>
      <c r="Z211" s="216"/>
      <c r="AA211" s="204"/>
      <c r="AB211" s="202"/>
      <c r="AC211" s="205"/>
      <c r="AD211" s="217"/>
      <c r="AE211" s="219"/>
      <c r="AF211" s="220"/>
      <c r="AG211" s="203"/>
      <c r="AH211" s="217"/>
      <c r="AI211" s="221"/>
      <c r="AJ211" s="222"/>
      <c r="AK211" s="216"/>
      <c r="AL211" s="212"/>
      <c r="AM211" s="224"/>
      <c r="AN211" s="216"/>
      <c r="AO211" s="212"/>
      <c r="AP211" s="223"/>
      <c r="AQ211" s="216"/>
      <c r="AR211" s="204"/>
      <c r="AS211" s="202"/>
      <c r="AT211" s="205"/>
      <c r="AU211" s="217"/>
      <c r="AV211" s="219"/>
      <c r="AW211" s="220"/>
      <c r="AX211" s="207"/>
      <c r="AY211" s="203"/>
      <c r="AZ211" s="217"/>
      <c r="BA211" s="221"/>
      <c r="BB211" s="222"/>
      <c r="BC211" s="216"/>
      <c r="BD211" s="212"/>
      <c r="BE211" s="224"/>
      <c r="BF211" s="216"/>
      <c r="BG211" s="212"/>
      <c r="BH211" s="223"/>
      <c r="BI211" s="216"/>
      <c r="BJ211" s="204"/>
      <c r="BK211" s="202"/>
      <c r="BL211" s="205"/>
      <c r="BM211" s="217"/>
      <c r="BN211" s="219"/>
      <c r="BO211" s="220"/>
      <c r="BP211" s="203"/>
      <c r="BQ211" s="217"/>
      <c r="BR211" s="221"/>
      <c r="BS211" s="222"/>
      <c r="BT211" s="216"/>
      <c r="BU211" s="212"/>
      <c r="BV211" s="224"/>
      <c r="BW211" s="216"/>
      <c r="BX211" s="212"/>
      <c r="BY211" s="223"/>
      <c r="BZ211" s="216"/>
      <c r="CA211" s="204"/>
      <c r="CB211" s="202"/>
      <c r="CC211" s="205"/>
      <c r="CD211" s="217"/>
      <c r="CE211" s="219"/>
      <c r="CF211" s="220"/>
      <c r="CG211" s="203"/>
      <c r="CH211" s="217"/>
      <c r="CI211" s="221"/>
      <c r="CJ211" s="222"/>
      <c r="CK211" s="216"/>
      <c r="CL211" s="212"/>
      <c r="CM211" s="224"/>
      <c r="CN211" s="216"/>
      <c r="CO211" s="212"/>
      <c r="CP211" s="223"/>
      <c r="CQ211" s="216"/>
      <c r="CR211" s="204"/>
      <c r="CS211" s="202"/>
      <c r="CT211" s="205"/>
      <c r="CU211" s="217"/>
      <c r="CV211" s="219"/>
      <c r="CW211" s="220"/>
      <c r="CX211" s="203"/>
      <c r="CY211" s="217"/>
      <c r="CZ211" s="221"/>
      <c r="DA211" s="222"/>
      <c r="DB211" s="216"/>
      <c r="DC211" s="212"/>
      <c r="DD211" s="224"/>
      <c r="DE211" s="216"/>
      <c r="DF211" s="212"/>
      <c r="DG211" s="223"/>
      <c r="DH211" s="216"/>
      <c r="DI211" s="204"/>
      <c r="DJ211" s="202"/>
      <c r="DK211" s="205"/>
      <c r="DL211" s="217"/>
      <c r="DM211" s="219"/>
      <c r="DN211" s="220"/>
      <c r="DO211" s="203"/>
      <c r="DP211" s="217"/>
      <c r="DQ211" s="221"/>
      <c r="DR211" s="222"/>
      <c r="DS211" s="216"/>
      <c r="DT211" s="212"/>
      <c r="DU211" s="224"/>
      <c r="DV211" s="216"/>
      <c r="DW211" s="212"/>
      <c r="DX211" s="223"/>
      <c r="DY211" s="216"/>
    </row>
    <row r="212" spans="1:129" ht="15.75" hidden="1" thickBot="1">
      <c r="A212" s="242"/>
      <c r="B212" s="243"/>
      <c r="C212" s="199"/>
      <c r="D212" s="200"/>
      <c r="E212" s="201"/>
      <c r="F212" s="202"/>
      <c r="G212" s="202"/>
      <c r="H212" s="202"/>
      <c r="I212" s="202"/>
      <c r="J212" s="202"/>
      <c r="K212" s="202"/>
      <c r="L212" s="203"/>
      <c r="M212" s="204"/>
      <c r="N212" s="202"/>
      <c r="O212" s="205"/>
      <c r="P212" s="217"/>
      <c r="Q212" s="219"/>
      <c r="R212" s="220"/>
      <c r="S212" s="203"/>
      <c r="T212" s="217"/>
      <c r="U212" s="221"/>
      <c r="V212" s="222"/>
      <c r="W212" s="216"/>
      <c r="X212" s="212"/>
      <c r="Y212" s="223"/>
      <c r="Z212" s="216"/>
      <c r="AA212" s="204"/>
      <c r="AB212" s="202"/>
      <c r="AC212" s="205"/>
      <c r="AD212" s="217"/>
      <c r="AE212" s="219"/>
      <c r="AF212" s="220"/>
      <c r="AG212" s="203"/>
      <c r="AH212" s="217"/>
      <c r="AI212" s="221"/>
      <c r="AJ212" s="222"/>
      <c r="AK212" s="216"/>
      <c r="AL212" s="212"/>
      <c r="AM212" s="224"/>
      <c r="AN212" s="216"/>
      <c r="AO212" s="212"/>
      <c r="AP212" s="223"/>
      <c r="AQ212" s="216"/>
      <c r="AR212" s="204"/>
      <c r="AS212" s="202"/>
      <c r="AT212" s="205"/>
      <c r="AU212" s="217"/>
      <c r="AV212" s="219"/>
      <c r="AW212" s="220"/>
      <c r="AX212" s="207"/>
      <c r="AY212" s="203"/>
      <c r="AZ212" s="217"/>
      <c r="BA212" s="221"/>
      <c r="BB212" s="222"/>
      <c r="BC212" s="216"/>
      <c r="BD212" s="212"/>
      <c r="BE212" s="224"/>
      <c r="BF212" s="216"/>
      <c r="BG212" s="212"/>
      <c r="BH212" s="223"/>
      <c r="BI212" s="216"/>
      <c r="BJ212" s="204"/>
      <c r="BK212" s="202"/>
      <c r="BL212" s="205"/>
      <c r="BM212" s="217"/>
      <c r="BN212" s="219"/>
      <c r="BO212" s="220"/>
      <c r="BP212" s="203"/>
      <c r="BQ212" s="217"/>
      <c r="BR212" s="221"/>
      <c r="BS212" s="222"/>
      <c r="BT212" s="216"/>
      <c r="BU212" s="212"/>
      <c r="BV212" s="224"/>
      <c r="BW212" s="216"/>
      <c r="BX212" s="212"/>
      <c r="BY212" s="223"/>
      <c r="BZ212" s="216"/>
      <c r="CA212" s="204"/>
      <c r="CB212" s="202"/>
      <c r="CC212" s="205"/>
      <c r="CD212" s="217"/>
      <c r="CE212" s="219"/>
      <c r="CF212" s="220"/>
      <c r="CG212" s="203"/>
      <c r="CH212" s="217"/>
      <c r="CI212" s="221"/>
      <c r="CJ212" s="222"/>
      <c r="CK212" s="216"/>
      <c r="CL212" s="212"/>
      <c r="CM212" s="224"/>
      <c r="CN212" s="216"/>
      <c r="CO212" s="212"/>
      <c r="CP212" s="223"/>
      <c r="CQ212" s="216"/>
      <c r="CR212" s="204"/>
      <c r="CS212" s="202"/>
      <c r="CT212" s="205"/>
      <c r="CU212" s="217"/>
      <c r="CV212" s="219"/>
      <c r="CW212" s="220"/>
      <c r="CX212" s="203"/>
      <c r="CY212" s="217"/>
      <c r="CZ212" s="221"/>
      <c r="DA212" s="222"/>
      <c r="DB212" s="216"/>
      <c r="DC212" s="212"/>
      <c r="DD212" s="224"/>
      <c r="DE212" s="216"/>
      <c r="DF212" s="212"/>
      <c r="DG212" s="223"/>
      <c r="DH212" s="216"/>
      <c r="DI212" s="204"/>
      <c r="DJ212" s="202"/>
      <c r="DK212" s="205"/>
      <c r="DL212" s="217"/>
      <c r="DM212" s="219"/>
      <c r="DN212" s="220"/>
      <c r="DO212" s="203"/>
      <c r="DP212" s="217"/>
      <c r="DQ212" s="221"/>
      <c r="DR212" s="222"/>
      <c r="DS212" s="216"/>
      <c r="DT212" s="212"/>
      <c r="DU212" s="224"/>
      <c r="DV212" s="216"/>
      <c r="DW212" s="212"/>
      <c r="DX212" s="223"/>
      <c r="DY212" s="216"/>
    </row>
    <row r="213" spans="1:129" ht="15.75" hidden="1" thickBot="1">
      <c r="A213" s="242"/>
      <c r="B213" s="243"/>
      <c r="C213" s="199"/>
      <c r="D213" s="200"/>
      <c r="E213" s="201"/>
      <c r="F213" s="202"/>
      <c r="G213" s="202"/>
      <c r="H213" s="202"/>
      <c r="I213" s="202"/>
      <c r="J213" s="202"/>
      <c r="K213" s="202"/>
      <c r="L213" s="203"/>
      <c r="M213" s="204"/>
      <c r="N213" s="202"/>
      <c r="O213" s="205"/>
      <c r="P213" s="217"/>
      <c r="Q213" s="219"/>
      <c r="R213" s="220"/>
      <c r="S213" s="203"/>
      <c r="T213" s="217"/>
      <c r="U213" s="221"/>
      <c r="V213" s="222"/>
      <c r="W213" s="216"/>
      <c r="X213" s="212"/>
      <c r="Y213" s="223"/>
      <c r="Z213" s="216"/>
      <c r="AA213" s="204"/>
      <c r="AB213" s="202"/>
      <c r="AC213" s="205"/>
      <c r="AD213" s="217"/>
      <c r="AE213" s="219"/>
      <c r="AF213" s="220"/>
      <c r="AG213" s="203"/>
      <c r="AH213" s="217"/>
      <c r="AI213" s="221"/>
      <c r="AJ213" s="222"/>
      <c r="AK213" s="216"/>
      <c r="AL213" s="212"/>
      <c r="AM213" s="224"/>
      <c r="AN213" s="216"/>
      <c r="AO213" s="212"/>
      <c r="AP213" s="223"/>
      <c r="AQ213" s="216"/>
      <c r="AR213" s="204"/>
      <c r="AS213" s="202"/>
      <c r="AT213" s="205"/>
      <c r="AU213" s="217"/>
      <c r="AV213" s="219"/>
      <c r="AW213" s="220"/>
      <c r="AX213" s="207"/>
      <c r="AY213" s="203"/>
      <c r="AZ213" s="217"/>
      <c r="BA213" s="221"/>
      <c r="BB213" s="222"/>
      <c r="BC213" s="216"/>
      <c r="BD213" s="212"/>
      <c r="BE213" s="224"/>
      <c r="BF213" s="216"/>
      <c r="BG213" s="212"/>
      <c r="BH213" s="223"/>
      <c r="BI213" s="216"/>
      <c r="BJ213" s="204"/>
      <c r="BK213" s="202"/>
      <c r="BL213" s="205"/>
      <c r="BM213" s="217"/>
      <c r="BN213" s="219"/>
      <c r="BO213" s="220"/>
      <c r="BP213" s="203"/>
      <c r="BQ213" s="217"/>
      <c r="BR213" s="221"/>
      <c r="BS213" s="222"/>
      <c r="BT213" s="216"/>
      <c r="BU213" s="212"/>
      <c r="BV213" s="224"/>
      <c r="BW213" s="216"/>
      <c r="BX213" s="212"/>
      <c r="BY213" s="223"/>
      <c r="BZ213" s="216"/>
      <c r="CA213" s="204"/>
      <c r="CB213" s="202"/>
      <c r="CC213" s="205"/>
      <c r="CD213" s="217"/>
      <c r="CE213" s="219"/>
      <c r="CF213" s="220"/>
      <c r="CG213" s="203"/>
      <c r="CH213" s="217"/>
      <c r="CI213" s="221"/>
      <c r="CJ213" s="222"/>
      <c r="CK213" s="216"/>
      <c r="CL213" s="212"/>
      <c r="CM213" s="224"/>
      <c r="CN213" s="216"/>
      <c r="CO213" s="212"/>
      <c r="CP213" s="223"/>
      <c r="CQ213" s="216"/>
      <c r="CR213" s="204"/>
      <c r="CS213" s="202"/>
      <c r="CT213" s="205"/>
      <c r="CU213" s="217"/>
      <c r="CV213" s="219"/>
      <c r="CW213" s="220"/>
      <c r="CX213" s="203"/>
      <c r="CY213" s="217"/>
      <c r="CZ213" s="221"/>
      <c r="DA213" s="222"/>
      <c r="DB213" s="216"/>
      <c r="DC213" s="212"/>
      <c r="DD213" s="224"/>
      <c r="DE213" s="216"/>
      <c r="DF213" s="212"/>
      <c r="DG213" s="223"/>
      <c r="DH213" s="216"/>
      <c r="DI213" s="204"/>
      <c r="DJ213" s="202"/>
      <c r="DK213" s="205"/>
      <c r="DL213" s="217"/>
      <c r="DM213" s="219"/>
      <c r="DN213" s="220"/>
      <c r="DO213" s="203"/>
      <c r="DP213" s="217"/>
      <c r="DQ213" s="221"/>
      <c r="DR213" s="222"/>
      <c r="DS213" s="216"/>
      <c r="DT213" s="212"/>
      <c r="DU213" s="224"/>
      <c r="DV213" s="216"/>
      <c r="DW213" s="212"/>
      <c r="DX213" s="223"/>
      <c r="DY213" s="216"/>
    </row>
    <row r="214" spans="1:129" ht="15.75" hidden="1" thickBot="1">
      <c r="A214" s="242"/>
      <c r="B214" s="243"/>
      <c r="C214" s="199"/>
      <c r="D214" s="200"/>
      <c r="E214" s="201"/>
      <c r="F214" s="202"/>
      <c r="G214" s="202"/>
      <c r="H214" s="202"/>
      <c r="I214" s="202"/>
      <c r="J214" s="202"/>
      <c r="K214" s="202"/>
      <c r="L214" s="203"/>
      <c r="M214" s="204"/>
      <c r="N214" s="202"/>
      <c r="O214" s="205"/>
      <c r="P214" s="217"/>
      <c r="Q214" s="219"/>
      <c r="R214" s="220"/>
      <c r="S214" s="203"/>
      <c r="T214" s="217"/>
      <c r="U214" s="221"/>
      <c r="V214" s="222"/>
      <c r="W214" s="216"/>
      <c r="X214" s="212"/>
      <c r="Y214" s="223"/>
      <c r="Z214" s="216"/>
      <c r="AA214" s="204"/>
      <c r="AB214" s="202"/>
      <c r="AC214" s="205"/>
      <c r="AD214" s="217"/>
      <c r="AE214" s="219"/>
      <c r="AF214" s="220"/>
      <c r="AG214" s="203"/>
      <c r="AH214" s="217"/>
      <c r="AI214" s="221"/>
      <c r="AJ214" s="222"/>
      <c r="AK214" s="216"/>
      <c r="AL214" s="212"/>
      <c r="AM214" s="224"/>
      <c r="AN214" s="216"/>
      <c r="AO214" s="212"/>
      <c r="AP214" s="223"/>
      <c r="AQ214" s="216"/>
      <c r="AR214" s="204"/>
      <c r="AS214" s="202"/>
      <c r="AT214" s="205"/>
      <c r="AU214" s="217"/>
      <c r="AV214" s="219"/>
      <c r="AW214" s="220"/>
      <c r="AX214" s="207"/>
      <c r="AY214" s="203"/>
      <c r="AZ214" s="217"/>
      <c r="BA214" s="221"/>
      <c r="BB214" s="222"/>
      <c r="BC214" s="216"/>
      <c r="BD214" s="212"/>
      <c r="BE214" s="224"/>
      <c r="BF214" s="216"/>
      <c r="BG214" s="212"/>
      <c r="BH214" s="223"/>
      <c r="BI214" s="216"/>
      <c r="BJ214" s="204"/>
      <c r="BK214" s="202"/>
      <c r="BL214" s="205"/>
      <c r="BM214" s="217"/>
      <c r="BN214" s="219"/>
      <c r="BO214" s="220"/>
      <c r="BP214" s="203"/>
      <c r="BQ214" s="217"/>
      <c r="BR214" s="221"/>
      <c r="BS214" s="222"/>
      <c r="BT214" s="216"/>
      <c r="BU214" s="212"/>
      <c r="BV214" s="224"/>
      <c r="BW214" s="216"/>
      <c r="BX214" s="212"/>
      <c r="BY214" s="223"/>
      <c r="BZ214" s="216"/>
      <c r="CA214" s="204"/>
      <c r="CB214" s="202"/>
      <c r="CC214" s="205"/>
      <c r="CD214" s="217"/>
      <c r="CE214" s="219"/>
      <c r="CF214" s="220"/>
      <c r="CG214" s="203"/>
      <c r="CH214" s="217"/>
      <c r="CI214" s="221"/>
      <c r="CJ214" s="222"/>
      <c r="CK214" s="216"/>
      <c r="CL214" s="212"/>
      <c r="CM214" s="224"/>
      <c r="CN214" s="216"/>
      <c r="CO214" s="212"/>
      <c r="CP214" s="223"/>
      <c r="CQ214" s="216"/>
      <c r="CR214" s="204"/>
      <c r="CS214" s="202"/>
      <c r="CT214" s="205"/>
      <c r="CU214" s="217"/>
      <c r="CV214" s="219"/>
      <c r="CW214" s="220"/>
      <c r="CX214" s="203"/>
      <c r="CY214" s="217"/>
      <c r="CZ214" s="221"/>
      <c r="DA214" s="222"/>
      <c r="DB214" s="216"/>
      <c r="DC214" s="212"/>
      <c r="DD214" s="224"/>
      <c r="DE214" s="216"/>
      <c r="DF214" s="212"/>
      <c r="DG214" s="223"/>
      <c r="DH214" s="216"/>
      <c r="DI214" s="204"/>
      <c r="DJ214" s="202"/>
      <c r="DK214" s="205"/>
      <c r="DL214" s="217"/>
      <c r="DM214" s="219"/>
      <c r="DN214" s="220"/>
      <c r="DO214" s="203"/>
      <c r="DP214" s="217"/>
      <c r="DQ214" s="221"/>
      <c r="DR214" s="222"/>
      <c r="DS214" s="216"/>
      <c r="DT214" s="212"/>
      <c r="DU214" s="224"/>
      <c r="DV214" s="216"/>
      <c r="DW214" s="212"/>
      <c r="DX214" s="223"/>
      <c r="DY214" s="216"/>
    </row>
    <row r="215" spans="1:129" ht="15.75" hidden="1" thickBot="1">
      <c r="A215" s="242"/>
      <c r="B215" s="243"/>
      <c r="C215" s="199"/>
      <c r="D215" s="200"/>
      <c r="E215" s="201"/>
      <c r="F215" s="202"/>
      <c r="G215" s="202"/>
      <c r="H215" s="202"/>
      <c r="I215" s="202"/>
      <c r="J215" s="202"/>
      <c r="K215" s="202"/>
      <c r="L215" s="203"/>
      <c r="M215" s="204"/>
      <c r="N215" s="202"/>
      <c r="O215" s="205"/>
      <c r="P215" s="217"/>
      <c r="Q215" s="219"/>
      <c r="R215" s="220"/>
      <c r="S215" s="203"/>
      <c r="T215" s="217"/>
      <c r="U215" s="221"/>
      <c r="V215" s="222"/>
      <c r="W215" s="216"/>
      <c r="X215" s="212"/>
      <c r="Y215" s="223"/>
      <c r="Z215" s="216"/>
      <c r="AA215" s="204"/>
      <c r="AB215" s="202"/>
      <c r="AC215" s="205"/>
      <c r="AD215" s="217"/>
      <c r="AE215" s="219"/>
      <c r="AF215" s="220"/>
      <c r="AG215" s="203"/>
      <c r="AH215" s="217"/>
      <c r="AI215" s="221"/>
      <c r="AJ215" s="222"/>
      <c r="AK215" s="216"/>
      <c r="AL215" s="212"/>
      <c r="AM215" s="224"/>
      <c r="AN215" s="216"/>
      <c r="AO215" s="212"/>
      <c r="AP215" s="223"/>
      <c r="AQ215" s="216"/>
      <c r="AR215" s="204"/>
      <c r="AS215" s="202"/>
      <c r="AT215" s="205"/>
      <c r="AU215" s="217"/>
      <c r="AV215" s="219"/>
      <c r="AW215" s="220"/>
      <c r="AX215" s="207"/>
      <c r="AY215" s="203"/>
      <c r="AZ215" s="217"/>
      <c r="BA215" s="221"/>
      <c r="BB215" s="222"/>
      <c r="BC215" s="216"/>
      <c r="BD215" s="212"/>
      <c r="BE215" s="224"/>
      <c r="BF215" s="216"/>
      <c r="BG215" s="212"/>
      <c r="BH215" s="223"/>
      <c r="BI215" s="216"/>
      <c r="BJ215" s="204"/>
      <c r="BK215" s="202"/>
      <c r="BL215" s="205"/>
      <c r="BM215" s="217"/>
      <c r="BN215" s="219"/>
      <c r="BO215" s="220"/>
      <c r="BP215" s="203"/>
      <c r="BQ215" s="217"/>
      <c r="BR215" s="221"/>
      <c r="BS215" s="222"/>
      <c r="BT215" s="216"/>
      <c r="BU215" s="212"/>
      <c r="BV215" s="224"/>
      <c r="BW215" s="216"/>
      <c r="BX215" s="212"/>
      <c r="BY215" s="223"/>
      <c r="BZ215" s="216"/>
      <c r="CA215" s="204"/>
      <c r="CB215" s="202"/>
      <c r="CC215" s="205"/>
      <c r="CD215" s="217"/>
      <c r="CE215" s="219"/>
      <c r="CF215" s="220"/>
      <c r="CG215" s="203"/>
      <c r="CH215" s="217"/>
      <c r="CI215" s="221"/>
      <c r="CJ215" s="222"/>
      <c r="CK215" s="216"/>
      <c r="CL215" s="212"/>
      <c r="CM215" s="224"/>
      <c r="CN215" s="216"/>
      <c r="CO215" s="212"/>
      <c r="CP215" s="223"/>
      <c r="CQ215" s="216"/>
      <c r="CR215" s="204"/>
      <c r="CS215" s="202"/>
      <c r="CT215" s="205"/>
      <c r="CU215" s="217"/>
      <c r="CV215" s="219"/>
      <c r="CW215" s="220"/>
      <c r="CX215" s="203"/>
      <c r="CY215" s="217"/>
      <c r="CZ215" s="221"/>
      <c r="DA215" s="222"/>
      <c r="DB215" s="216"/>
      <c r="DC215" s="212"/>
      <c r="DD215" s="224"/>
      <c r="DE215" s="216"/>
      <c r="DF215" s="212"/>
      <c r="DG215" s="223"/>
      <c r="DH215" s="216"/>
      <c r="DI215" s="204"/>
      <c r="DJ215" s="202"/>
      <c r="DK215" s="205"/>
      <c r="DL215" s="217"/>
      <c r="DM215" s="219"/>
      <c r="DN215" s="220"/>
      <c r="DO215" s="203"/>
      <c r="DP215" s="217"/>
      <c r="DQ215" s="221"/>
      <c r="DR215" s="222"/>
      <c r="DS215" s="216"/>
      <c r="DT215" s="212"/>
      <c r="DU215" s="224"/>
      <c r="DV215" s="216"/>
      <c r="DW215" s="212"/>
      <c r="DX215" s="223"/>
      <c r="DY215" s="216"/>
    </row>
    <row r="216" spans="1:129" ht="15.75" hidden="1" thickBot="1">
      <c r="A216" s="242"/>
      <c r="B216" s="243"/>
      <c r="C216" s="199"/>
      <c r="D216" s="200"/>
      <c r="E216" s="201"/>
      <c r="F216" s="202"/>
      <c r="G216" s="202"/>
      <c r="H216" s="202"/>
      <c r="I216" s="202"/>
      <c r="J216" s="202"/>
      <c r="K216" s="202"/>
      <c r="L216" s="203"/>
      <c r="M216" s="204"/>
      <c r="N216" s="202"/>
      <c r="O216" s="205"/>
      <c r="P216" s="217"/>
      <c r="Q216" s="219"/>
      <c r="R216" s="220"/>
      <c r="S216" s="203"/>
      <c r="T216" s="217"/>
      <c r="U216" s="221"/>
      <c r="V216" s="222"/>
      <c r="W216" s="216"/>
      <c r="X216" s="212"/>
      <c r="Y216" s="223"/>
      <c r="Z216" s="216"/>
      <c r="AA216" s="204"/>
      <c r="AB216" s="202"/>
      <c r="AC216" s="205"/>
      <c r="AD216" s="217"/>
      <c r="AE216" s="219"/>
      <c r="AF216" s="220"/>
      <c r="AG216" s="203"/>
      <c r="AH216" s="217"/>
      <c r="AI216" s="221"/>
      <c r="AJ216" s="222"/>
      <c r="AK216" s="216"/>
      <c r="AL216" s="212"/>
      <c r="AM216" s="224"/>
      <c r="AN216" s="216"/>
      <c r="AO216" s="212"/>
      <c r="AP216" s="223"/>
      <c r="AQ216" s="216"/>
      <c r="AR216" s="204"/>
      <c r="AS216" s="202"/>
      <c r="AT216" s="205"/>
      <c r="AU216" s="217"/>
      <c r="AV216" s="219"/>
      <c r="AW216" s="220"/>
      <c r="AX216" s="207"/>
      <c r="AY216" s="203"/>
      <c r="AZ216" s="217"/>
      <c r="BA216" s="221"/>
      <c r="BB216" s="222"/>
      <c r="BC216" s="216"/>
      <c r="BD216" s="212"/>
      <c r="BE216" s="224"/>
      <c r="BF216" s="216"/>
      <c r="BG216" s="212"/>
      <c r="BH216" s="223"/>
      <c r="BI216" s="216"/>
      <c r="BJ216" s="204"/>
      <c r="BK216" s="202"/>
      <c r="BL216" s="205"/>
      <c r="BM216" s="217"/>
      <c r="BN216" s="219"/>
      <c r="BO216" s="220"/>
      <c r="BP216" s="203"/>
      <c r="BQ216" s="217"/>
      <c r="BR216" s="221"/>
      <c r="BS216" s="222"/>
      <c r="BT216" s="216"/>
      <c r="BU216" s="212"/>
      <c r="BV216" s="224"/>
      <c r="BW216" s="216"/>
      <c r="BX216" s="212"/>
      <c r="BY216" s="223"/>
      <c r="BZ216" s="216"/>
      <c r="CA216" s="204"/>
      <c r="CB216" s="202"/>
      <c r="CC216" s="205"/>
      <c r="CD216" s="217"/>
      <c r="CE216" s="219"/>
      <c r="CF216" s="220"/>
      <c r="CG216" s="203"/>
      <c r="CH216" s="217"/>
      <c r="CI216" s="221"/>
      <c r="CJ216" s="222"/>
      <c r="CK216" s="216"/>
      <c r="CL216" s="212"/>
      <c r="CM216" s="224"/>
      <c r="CN216" s="216"/>
      <c r="CO216" s="212"/>
      <c r="CP216" s="223"/>
      <c r="CQ216" s="216"/>
      <c r="CR216" s="204"/>
      <c r="CS216" s="202"/>
      <c r="CT216" s="205"/>
      <c r="CU216" s="217"/>
      <c r="CV216" s="219"/>
      <c r="CW216" s="220"/>
      <c r="CX216" s="203"/>
      <c r="CY216" s="217"/>
      <c r="CZ216" s="221"/>
      <c r="DA216" s="222"/>
      <c r="DB216" s="216"/>
      <c r="DC216" s="212"/>
      <c r="DD216" s="224"/>
      <c r="DE216" s="216"/>
      <c r="DF216" s="212"/>
      <c r="DG216" s="223"/>
      <c r="DH216" s="216"/>
      <c r="DI216" s="204"/>
      <c r="DJ216" s="202"/>
      <c r="DK216" s="205"/>
      <c r="DL216" s="217"/>
      <c r="DM216" s="219"/>
      <c r="DN216" s="220"/>
      <c r="DO216" s="203"/>
      <c r="DP216" s="217"/>
      <c r="DQ216" s="221"/>
      <c r="DR216" s="222"/>
      <c r="DS216" s="216"/>
      <c r="DT216" s="212"/>
      <c r="DU216" s="224"/>
      <c r="DV216" s="216"/>
      <c r="DW216" s="212"/>
      <c r="DX216" s="223"/>
      <c r="DY216" s="216"/>
    </row>
    <row r="217" spans="1:129" ht="15.75" hidden="1" thickBot="1">
      <c r="A217" s="242"/>
      <c r="B217" s="243"/>
      <c r="C217" s="199"/>
      <c r="D217" s="200"/>
      <c r="E217" s="201"/>
      <c r="F217" s="202"/>
      <c r="G217" s="202"/>
      <c r="H217" s="202"/>
      <c r="I217" s="202"/>
      <c r="J217" s="202"/>
      <c r="K217" s="202"/>
      <c r="L217" s="203"/>
      <c r="M217" s="204"/>
      <c r="N217" s="202"/>
      <c r="O217" s="205"/>
      <c r="P217" s="217"/>
      <c r="Q217" s="219"/>
      <c r="R217" s="220"/>
      <c r="S217" s="203"/>
      <c r="T217" s="217"/>
      <c r="U217" s="221"/>
      <c r="V217" s="222"/>
      <c r="W217" s="216"/>
      <c r="X217" s="212"/>
      <c r="Y217" s="223"/>
      <c r="Z217" s="216"/>
      <c r="AA217" s="204"/>
      <c r="AB217" s="202"/>
      <c r="AC217" s="205"/>
      <c r="AD217" s="217"/>
      <c r="AE217" s="219"/>
      <c r="AF217" s="220"/>
      <c r="AG217" s="203"/>
      <c r="AH217" s="217"/>
      <c r="AI217" s="221"/>
      <c r="AJ217" s="222"/>
      <c r="AK217" s="216"/>
      <c r="AL217" s="212"/>
      <c r="AM217" s="224"/>
      <c r="AN217" s="216"/>
      <c r="AO217" s="212"/>
      <c r="AP217" s="223"/>
      <c r="AQ217" s="216"/>
      <c r="AR217" s="204"/>
      <c r="AS217" s="202"/>
      <c r="AT217" s="205"/>
      <c r="AU217" s="217"/>
      <c r="AV217" s="219"/>
      <c r="AW217" s="220"/>
      <c r="AX217" s="207"/>
      <c r="AY217" s="203"/>
      <c r="AZ217" s="217"/>
      <c r="BA217" s="221"/>
      <c r="BB217" s="222"/>
      <c r="BC217" s="216"/>
      <c r="BD217" s="212"/>
      <c r="BE217" s="224"/>
      <c r="BF217" s="216"/>
      <c r="BG217" s="212"/>
      <c r="BH217" s="223"/>
      <c r="BI217" s="216"/>
      <c r="BJ217" s="204"/>
      <c r="BK217" s="202"/>
      <c r="BL217" s="205"/>
      <c r="BM217" s="217"/>
      <c r="BN217" s="219"/>
      <c r="BO217" s="220"/>
      <c r="BP217" s="203"/>
      <c r="BQ217" s="217"/>
      <c r="BR217" s="221"/>
      <c r="BS217" s="222"/>
      <c r="BT217" s="216"/>
      <c r="BU217" s="212"/>
      <c r="BV217" s="224"/>
      <c r="BW217" s="216"/>
      <c r="BX217" s="212"/>
      <c r="BY217" s="223"/>
      <c r="BZ217" s="216"/>
      <c r="CA217" s="204"/>
      <c r="CB217" s="202"/>
      <c r="CC217" s="205"/>
      <c r="CD217" s="217"/>
      <c r="CE217" s="219"/>
      <c r="CF217" s="220"/>
      <c r="CG217" s="203"/>
      <c r="CH217" s="217"/>
      <c r="CI217" s="221"/>
      <c r="CJ217" s="222"/>
      <c r="CK217" s="216"/>
      <c r="CL217" s="212"/>
      <c r="CM217" s="224"/>
      <c r="CN217" s="216"/>
      <c r="CO217" s="212"/>
      <c r="CP217" s="223"/>
      <c r="CQ217" s="216"/>
      <c r="CR217" s="204"/>
      <c r="CS217" s="202"/>
      <c r="CT217" s="205"/>
      <c r="CU217" s="217"/>
      <c r="CV217" s="219"/>
      <c r="CW217" s="220"/>
      <c r="CX217" s="203"/>
      <c r="CY217" s="217"/>
      <c r="CZ217" s="221"/>
      <c r="DA217" s="222"/>
      <c r="DB217" s="216"/>
      <c r="DC217" s="212"/>
      <c r="DD217" s="224"/>
      <c r="DE217" s="216"/>
      <c r="DF217" s="212"/>
      <c r="DG217" s="223"/>
      <c r="DH217" s="216"/>
      <c r="DI217" s="204"/>
      <c r="DJ217" s="202"/>
      <c r="DK217" s="205"/>
      <c r="DL217" s="217"/>
      <c r="DM217" s="219"/>
      <c r="DN217" s="220"/>
      <c r="DO217" s="203"/>
      <c r="DP217" s="217"/>
      <c r="DQ217" s="221"/>
      <c r="DR217" s="222"/>
      <c r="DS217" s="216"/>
      <c r="DT217" s="212"/>
      <c r="DU217" s="224"/>
      <c r="DV217" s="216"/>
      <c r="DW217" s="212"/>
      <c r="DX217" s="223"/>
      <c r="DY217" s="216"/>
    </row>
    <row r="218" spans="1:129" ht="15.75" hidden="1" thickBot="1">
      <c r="A218" s="242"/>
      <c r="B218" s="243"/>
      <c r="C218" s="199"/>
      <c r="D218" s="200"/>
      <c r="E218" s="201"/>
      <c r="F218" s="202"/>
      <c r="G218" s="202"/>
      <c r="H218" s="202"/>
      <c r="I218" s="202"/>
      <c r="J218" s="202"/>
      <c r="K218" s="202"/>
      <c r="L218" s="203"/>
      <c r="M218" s="204"/>
      <c r="N218" s="202"/>
      <c r="O218" s="205"/>
      <c r="P218" s="217"/>
      <c r="Q218" s="219"/>
      <c r="R218" s="220"/>
      <c r="S218" s="203"/>
      <c r="T218" s="217"/>
      <c r="U218" s="221"/>
      <c r="V218" s="222"/>
      <c r="W218" s="216"/>
      <c r="X218" s="212"/>
      <c r="Y218" s="223"/>
      <c r="Z218" s="216"/>
      <c r="AA218" s="204"/>
      <c r="AB218" s="202"/>
      <c r="AC218" s="205"/>
      <c r="AD218" s="217"/>
      <c r="AE218" s="219"/>
      <c r="AF218" s="220"/>
      <c r="AG218" s="203"/>
      <c r="AH218" s="217"/>
      <c r="AI218" s="221"/>
      <c r="AJ218" s="222"/>
      <c r="AK218" s="216"/>
      <c r="AL218" s="212"/>
      <c r="AM218" s="224"/>
      <c r="AN218" s="216"/>
      <c r="AO218" s="212"/>
      <c r="AP218" s="223"/>
      <c r="AQ218" s="216"/>
      <c r="AR218" s="204"/>
      <c r="AS218" s="202"/>
      <c r="AT218" s="205"/>
      <c r="AU218" s="217"/>
      <c r="AV218" s="219"/>
      <c r="AW218" s="220"/>
      <c r="AX218" s="207"/>
      <c r="AY218" s="203"/>
      <c r="AZ218" s="217"/>
      <c r="BA218" s="221"/>
      <c r="BB218" s="222"/>
      <c r="BC218" s="216"/>
      <c r="BD218" s="212"/>
      <c r="BE218" s="224"/>
      <c r="BF218" s="216"/>
      <c r="BG218" s="212"/>
      <c r="BH218" s="223"/>
      <c r="BI218" s="216"/>
      <c r="BJ218" s="204"/>
      <c r="BK218" s="202"/>
      <c r="BL218" s="205"/>
      <c r="BM218" s="217"/>
      <c r="BN218" s="219"/>
      <c r="BO218" s="220"/>
      <c r="BP218" s="203"/>
      <c r="BQ218" s="217"/>
      <c r="BR218" s="221"/>
      <c r="BS218" s="222"/>
      <c r="BT218" s="216"/>
      <c r="BU218" s="212"/>
      <c r="BV218" s="224"/>
      <c r="BW218" s="216"/>
      <c r="BX218" s="212"/>
      <c r="BY218" s="223"/>
      <c r="BZ218" s="216"/>
      <c r="CA218" s="204"/>
      <c r="CB218" s="202"/>
      <c r="CC218" s="205"/>
      <c r="CD218" s="217"/>
      <c r="CE218" s="219"/>
      <c r="CF218" s="220"/>
      <c r="CG218" s="203"/>
      <c r="CH218" s="217"/>
      <c r="CI218" s="221"/>
      <c r="CJ218" s="222"/>
      <c r="CK218" s="216"/>
      <c r="CL218" s="212"/>
      <c r="CM218" s="224"/>
      <c r="CN218" s="216"/>
      <c r="CO218" s="212"/>
      <c r="CP218" s="223"/>
      <c r="CQ218" s="216"/>
      <c r="CR218" s="204"/>
      <c r="CS218" s="202"/>
      <c r="CT218" s="205"/>
      <c r="CU218" s="217"/>
      <c r="CV218" s="219"/>
      <c r="CW218" s="220"/>
      <c r="CX218" s="203"/>
      <c r="CY218" s="217"/>
      <c r="CZ218" s="221"/>
      <c r="DA218" s="222"/>
      <c r="DB218" s="216"/>
      <c r="DC218" s="212"/>
      <c r="DD218" s="224"/>
      <c r="DE218" s="216"/>
      <c r="DF218" s="212"/>
      <c r="DG218" s="223"/>
      <c r="DH218" s="216"/>
      <c r="DI218" s="204"/>
      <c r="DJ218" s="202"/>
      <c r="DK218" s="205"/>
      <c r="DL218" s="217"/>
      <c r="DM218" s="219"/>
      <c r="DN218" s="220"/>
      <c r="DO218" s="203"/>
      <c r="DP218" s="217"/>
      <c r="DQ218" s="221"/>
      <c r="DR218" s="222"/>
      <c r="DS218" s="216"/>
      <c r="DT218" s="212"/>
      <c r="DU218" s="224"/>
      <c r="DV218" s="216"/>
      <c r="DW218" s="212"/>
      <c r="DX218" s="223"/>
      <c r="DY218" s="216"/>
    </row>
    <row r="219" spans="1:129" ht="15.75" hidden="1" thickBot="1">
      <c r="A219" s="242"/>
      <c r="B219" s="243"/>
      <c r="C219" s="199"/>
      <c r="D219" s="200"/>
      <c r="E219" s="201"/>
      <c r="F219" s="202"/>
      <c r="G219" s="202"/>
      <c r="H219" s="202"/>
      <c r="I219" s="202"/>
      <c r="J219" s="202"/>
      <c r="K219" s="202"/>
      <c r="L219" s="203"/>
      <c r="M219" s="204"/>
      <c r="N219" s="202"/>
      <c r="O219" s="205"/>
      <c r="P219" s="217"/>
      <c r="Q219" s="219"/>
      <c r="R219" s="220"/>
      <c r="S219" s="203"/>
      <c r="T219" s="217"/>
      <c r="U219" s="221"/>
      <c r="V219" s="222"/>
      <c r="W219" s="216"/>
      <c r="X219" s="212"/>
      <c r="Y219" s="223"/>
      <c r="Z219" s="216"/>
      <c r="AA219" s="204"/>
      <c r="AB219" s="202"/>
      <c r="AC219" s="205"/>
      <c r="AD219" s="217"/>
      <c r="AE219" s="219"/>
      <c r="AF219" s="220"/>
      <c r="AG219" s="203"/>
      <c r="AH219" s="217"/>
      <c r="AI219" s="221"/>
      <c r="AJ219" s="222"/>
      <c r="AK219" s="216"/>
      <c r="AL219" s="212"/>
      <c r="AM219" s="224"/>
      <c r="AN219" s="216"/>
      <c r="AO219" s="212"/>
      <c r="AP219" s="223"/>
      <c r="AQ219" s="216"/>
      <c r="AR219" s="204"/>
      <c r="AS219" s="202"/>
      <c r="AT219" s="205"/>
      <c r="AU219" s="217"/>
      <c r="AV219" s="219"/>
      <c r="AW219" s="220"/>
      <c r="AX219" s="207"/>
      <c r="AY219" s="203"/>
      <c r="AZ219" s="217"/>
      <c r="BA219" s="221"/>
      <c r="BB219" s="222"/>
      <c r="BC219" s="216"/>
      <c r="BD219" s="212"/>
      <c r="BE219" s="224"/>
      <c r="BF219" s="216"/>
      <c r="BG219" s="212"/>
      <c r="BH219" s="223"/>
      <c r="BI219" s="216"/>
      <c r="BJ219" s="204"/>
      <c r="BK219" s="202"/>
      <c r="BL219" s="205"/>
      <c r="BM219" s="217"/>
      <c r="BN219" s="219"/>
      <c r="BO219" s="220"/>
      <c r="BP219" s="203"/>
      <c r="BQ219" s="217"/>
      <c r="BR219" s="221"/>
      <c r="BS219" s="222"/>
      <c r="BT219" s="216"/>
      <c r="BU219" s="212"/>
      <c r="BV219" s="224"/>
      <c r="BW219" s="216"/>
      <c r="BX219" s="212"/>
      <c r="BY219" s="223"/>
      <c r="BZ219" s="216"/>
      <c r="CA219" s="204"/>
      <c r="CB219" s="202"/>
      <c r="CC219" s="205"/>
      <c r="CD219" s="217"/>
      <c r="CE219" s="219"/>
      <c r="CF219" s="220"/>
      <c r="CG219" s="203"/>
      <c r="CH219" s="217"/>
      <c r="CI219" s="221"/>
      <c r="CJ219" s="222"/>
      <c r="CK219" s="216"/>
      <c r="CL219" s="212"/>
      <c r="CM219" s="224"/>
      <c r="CN219" s="216"/>
      <c r="CO219" s="212"/>
      <c r="CP219" s="223"/>
      <c r="CQ219" s="216"/>
      <c r="CR219" s="204"/>
      <c r="CS219" s="202"/>
      <c r="CT219" s="205"/>
      <c r="CU219" s="217"/>
      <c r="CV219" s="219"/>
      <c r="CW219" s="220"/>
      <c r="CX219" s="203"/>
      <c r="CY219" s="217"/>
      <c r="CZ219" s="221"/>
      <c r="DA219" s="222"/>
      <c r="DB219" s="216"/>
      <c r="DC219" s="212"/>
      <c r="DD219" s="224"/>
      <c r="DE219" s="216"/>
      <c r="DF219" s="212"/>
      <c r="DG219" s="223"/>
      <c r="DH219" s="216"/>
      <c r="DI219" s="204"/>
      <c r="DJ219" s="202"/>
      <c r="DK219" s="205"/>
      <c r="DL219" s="217"/>
      <c r="DM219" s="219"/>
      <c r="DN219" s="220"/>
      <c r="DO219" s="203"/>
      <c r="DP219" s="217"/>
      <c r="DQ219" s="221"/>
      <c r="DR219" s="222"/>
      <c r="DS219" s="216"/>
      <c r="DT219" s="212"/>
      <c r="DU219" s="224"/>
      <c r="DV219" s="216"/>
      <c r="DW219" s="212"/>
      <c r="DX219" s="223"/>
      <c r="DY219" s="216"/>
    </row>
    <row r="220" spans="1:129" ht="15.75" hidden="1" thickBot="1">
      <c r="A220" s="242"/>
      <c r="B220" s="243"/>
      <c r="C220" s="199"/>
      <c r="D220" s="200"/>
      <c r="E220" s="201"/>
      <c r="F220" s="202"/>
      <c r="G220" s="202"/>
      <c r="H220" s="202"/>
      <c r="I220" s="202"/>
      <c r="J220" s="202"/>
      <c r="K220" s="202"/>
      <c r="L220" s="203"/>
      <c r="M220" s="204"/>
      <c r="N220" s="202"/>
      <c r="O220" s="205"/>
      <c r="P220" s="217"/>
      <c r="Q220" s="219"/>
      <c r="R220" s="220"/>
      <c r="S220" s="203"/>
      <c r="T220" s="217"/>
      <c r="U220" s="221"/>
      <c r="V220" s="222"/>
      <c r="W220" s="216"/>
      <c r="X220" s="212"/>
      <c r="Y220" s="223"/>
      <c r="Z220" s="216"/>
      <c r="AA220" s="204"/>
      <c r="AB220" s="202"/>
      <c r="AC220" s="205"/>
      <c r="AD220" s="217"/>
      <c r="AE220" s="219"/>
      <c r="AF220" s="220"/>
      <c r="AG220" s="203"/>
      <c r="AH220" s="217"/>
      <c r="AI220" s="221"/>
      <c r="AJ220" s="222"/>
      <c r="AK220" s="216"/>
      <c r="AL220" s="212"/>
      <c r="AM220" s="224"/>
      <c r="AN220" s="216"/>
      <c r="AO220" s="212"/>
      <c r="AP220" s="223"/>
      <c r="AQ220" s="216"/>
      <c r="AR220" s="204"/>
      <c r="AS220" s="202"/>
      <c r="AT220" s="205"/>
      <c r="AU220" s="217"/>
      <c r="AV220" s="219"/>
      <c r="AW220" s="220"/>
      <c r="AX220" s="207"/>
      <c r="AY220" s="203"/>
      <c r="AZ220" s="217"/>
      <c r="BA220" s="221"/>
      <c r="BB220" s="222"/>
      <c r="BC220" s="216"/>
      <c r="BD220" s="212"/>
      <c r="BE220" s="224"/>
      <c r="BF220" s="216"/>
      <c r="BG220" s="212"/>
      <c r="BH220" s="223"/>
      <c r="BI220" s="216"/>
      <c r="BJ220" s="204"/>
      <c r="BK220" s="202"/>
      <c r="BL220" s="205"/>
      <c r="BM220" s="217"/>
      <c r="BN220" s="219"/>
      <c r="BO220" s="220"/>
      <c r="BP220" s="203"/>
      <c r="BQ220" s="217"/>
      <c r="BR220" s="221"/>
      <c r="BS220" s="222"/>
      <c r="BT220" s="216"/>
      <c r="BU220" s="212"/>
      <c r="BV220" s="224"/>
      <c r="BW220" s="216"/>
      <c r="BX220" s="212"/>
      <c r="BY220" s="223"/>
      <c r="BZ220" s="216"/>
      <c r="CA220" s="204"/>
      <c r="CB220" s="202"/>
      <c r="CC220" s="205"/>
      <c r="CD220" s="217"/>
      <c r="CE220" s="219"/>
      <c r="CF220" s="220"/>
      <c r="CG220" s="203"/>
      <c r="CH220" s="217"/>
      <c r="CI220" s="221"/>
      <c r="CJ220" s="222"/>
      <c r="CK220" s="216"/>
      <c r="CL220" s="212"/>
      <c r="CM220" s="224"/>
      <c r="CN220" s="216"/>
      <c r="CO220" s="212"/>
      <c r="CP220" s="223"/>
      <c r="CQ220" s="216"/>
      <c r="CR220" s="204"/>
      <c r="CS220" s="202"/>
      <c r="CT220" s="205"/>
      <c r="CU220" s="217"/>
      <c r="CV220" s="219"/>
      <c r="CW220" s="220"/>
      <c r="CX220" s="203"/>
      <c r="CY220" s="217"/>
      <c r="CZ220" s="221"/>
      <c r="DA220" s="222"/>
      <c r="DB220" s="216"/>
      <c r="DC220" s="212"/>
      <c r="DD220" s="224"/>
      <c r="DE220" s="216"/>
      <c r="DF220" s="212"/>
      <c r="DG220" s="223"/>
      <c r="DH220" s="216"/>
      <c r="DI220" s="204"/>
      <c r="DJ220" s="202"/>
      <c r="DK220" s="205"/>
      <c r="DL220" s="217"/>
      <c r="DM220" s="219"/>
      <c r="DN220" s="220"/>
      <c r="DO220" s="203"/>
      <c r="DP220" s="217"/>
      <c r="DQ220" s="221"/>
      <c r="DR220" s="222"/>
      <c r="DS220" s="216"/>
      <c r="DT220" s="212"/>
      <c r="DU220" s="224"/>
      <c r="DV220" s="216"/>
      <c r="DW220" s="212"/>
      <c r="DX220" s="223"/>
      <c r="DY220" s="216"/>
    </row>
    <row r="221" spans="1:129" ht="15.75" hidden="1" thickBot="1">
      <c r="A221" s="242"/>
      <c r="B221" s="243"/>
      <c r="C221" s="199"/>
      <c r="D221" s="200"/>
      <c r="E221" s="201"/>
      <c r="F221" s="202"/>
      <c r="G221" s="202"/>
      <c r="H221" s="202"/>
      <c r="I221" s="202"/>
      <c r="J221" s="202"/>
      <c r="K221" s="202"/>
      <c r="L221" s="203"/>
      <c r="M221" s="204"/>
      <c r="N221" s="202"/>
      <c r="O221" s="205"/>
      <c r="P221" s="217"/>
      <c r="Q221" s="219"/>
      <c r="R221" s="220"/>
      <c r="S221" s="203"/>
      <c r="T221" s="217"/>
      <c r="U221" s="221"/>
      <c r="V221" s="222"/>
      <c r="W221" s="216"/>
      <c r="X221" s="212"/>
      <c r="Y221" s="223"/>
      <c r="Z221" s="216"/>
      <c r="AA221" s="204"/>
      <c r="AB221" s="202"/>
      <c r="AC221" s="205"/>
      <c r="AD221" s="217"/>
      <c r="AE221" s="219"/>
      <c r="AF221" s="220"/>
      <c r="AG221" s="203"/>
      <c r="AH221" s="217"/>
      <c r="AI221" s="221"/>
      <c r="AJ221" s="222"/>
      <c r="AK221" s="216"/>
      <c r="AL221" s="212"/>
      <c r="AM221" s="224"/>
      <c r="AN221" s="216"/>
      <c r="AO221" s="212"/>
      <c r="AP221" s="223"/>
      <c r="AQ221" s="216"/>
      <c r="AR221" s="204"/>
      <c r="AS221" s="202"/>
      <c r="AT221" s="205"/>
      <c r="AU221" s="217"/>
      <c r="AV221" s="219"/>
      <c r="AW221" s="220"/>
      <c r="AX221" s="207"/>
      <c r="AY221" s="203"/>
      <c r="AZ221" s="217"/>
      <c r="BA221" s="221"/>
      <c r="BB221" s="222"/>
      <c r="BC221" s="216"/>
      <c r="BD221" s="212"/>
      <c r="BE221" s="224"/>
      <c r="BF221" s="216"/>
      <c r="BG221" s="212"/>
      <c r="BH221" s="223"/>
      <c r="BI221" s="216"/>
      <c r="BJ221" s="204"/>
      <c r="BK221" s="202"/>
      <c r="BL221" s="205"/>
      <c r="BM221" s="217"/>
      <c r="BN221" s="219"/>
      <c r="BO221" s="220"/>
      <c r="BP221" s="203"/>
      <c r="BQ221" s="217"/>
      <c r="BR221" s="221"/>
      <c r="BS221" s="222"/>
      <c r="BT221" s="216"/>
      <c r="BU221" s="212"/>
      <c r="BV221" s="224"/>
      <c r="BW221" s="216"/>
      <c r="BX221" s="212"/>
      <c r="BY221" s="223"/>
      <c r="BZ221" s="216"/>
      <c r="CA221" s="204"/>
      <c r="CB221" s="202"/>
      <c r="CC221" s="205"/>
      <c r="CD221" s="217"/>
      <c r="CE221" s="219"/>
      <c r="CF221" s="220"/>
      <c r="CG221" s="203"/>
      <c r="CH221" s="217"/>
      <c r="CI221" s="221"/>
      <c r="CJ221" s="222"/>
      <c r="CK221" s="216"/>
      <c r="CL221" s="212"/>
      <c r="CM221" s="224"/>
      <c r="CN221" s="216"/>
      <c r="CO221" s="212"/>
      <c r="CP221" s="223"/>
      <c r="CQ221" s="216"/>
      <c r="CR221" s="204"/>
      <c r="CS221" s="202"/>
      <c r="CT221" s="205"/>
      <c r="CU221" s="217"/>
      <c r="CV221" s="219"/>
      <c r="CW221" s="220"/>
      <c r="CX221" s="203"/>
      <c r="CY221" s="217"/>
      <c r="CZ221" s="221"/>
      <c r="DA221" s="222"/>
      <c r="DB221" s="216"/>
      <c r="DC221" s="212"/>
      <c r="DD221" s="224"/>
      <c r="DE221" s="216"/>
      <c r="DF221" s="212"/>
      <c r="DG221" s="223"/>
      <c r="DH221" s="216"/>
      <c r="DI221" s="204"/>
      <c r="DJ221" s="202"/>
      <c r="DK221" s="205"/>
      <c r="DL221" s="217"/>
      <c r="DM221" s="219"/>
      <c r="DN221" s="220"/>
      <c r="DO221" s="203"/>
      <c r="DP221" s="217"/>
      <c r="DQ221" s="221"/>
      <c r="DR221" s="222"/>
      <c r="DS221" s="216"/>
      <c r="DT221" s="212"/>
      <c r="DU221" s="224"/>
      <c r="DV221" s="216"/>
      <c r="DW221" s="212"/>
      <c r="DX221" s="223"/>
      <c r="DY221" s="216"/>
    </row>
    <row r="222" spans="1:129" ht="15.75" hidden="1" thickBot="1">
      <c r="A222" s="244"/>
      <c r="B222" s="245"/>
      <c r="C222" s="199"/>
      <c r="D222" s="200"/>
      <c r="E222" s="201"/>
      <c r="F222" s="202"/>
      <c r="G222" s="202"/>
      <c r="H222" s="202"/>
      <c r="I222" s="202"/>
      <c r="J222" s="202"/>
      <c r="K222" s="202"/>
      <c r="L222" s="203"/>
      <c r="M222" s="204"/>
      <c r="N222" s="202"/>
      <c r="O222" s="205"/>
      <c r="P222" s="230"/>
      <c r="Q222" s="232"/>
      <c r="R222" s="233"/>
      <c r="S222" s="203"/>
      <c r="T222" s="230"/>
      <c r="U222" s="234"/>
      <c r="V222" s="235"/>
      <c r="W222" s="229"/>
      <c r="X222" s="225"/>
      <c r="Y222" s="236"/>
      <c r="Z222" s="229"/>
      <c r="AA222" s="204"/>
      <c r="AB222" s="202"/>
      <c r="AC222" s="205"/>
      <c r="AD222" s="230"/>
      <c r="AE222" s="232"/>
      <c r="AF222" s="233"/>
      <c r="AG222" s="203"/>
      <c r="AH222" s="230"/>
      <c r="AI222" s="234"/>
      <c r="AJ222" s="235"/>
      <c r="AK222" s="229"/>
      <c r="AL222" s="225"/>
      <c r="AM222" s="237"/>
      <c r="AN222" s="229"/>
      <c r="AO222" s="225"/>
      <c r="AP222" s="236"/>
      <c r="AQ222" s="229"/>
      <c r="AR222" s="204"/>
      <c r="AS222" s="202"/>
      <c r="AT222" s="205"/>
      <c r="AU222" s="230"/>
      <c r="AV222" s="232"/>
      <c r="AW222" s="233"/>
      <c r="AX222" s="238"/>
      <c r="AY222" s="203"/>
      <c r="AZ222" s="230"/>
      <c r="BA222" s="234"/>
      <c r="BB222" s="235"/>
      <c r="BC222" s="229"/>
      <c r="BD222" s="225"/>
      <c r="BE222" s="237"/>
      <c r="BF222" s="229"/>
      <c r="BG222" s="225"/>
      <c r="BH222" s="236"/>
      <c r="BI222" s="229"/>
      <c r="BJ222" s="204"/>
      <c r="BK222" s="202"/>
      <c r="BL222" s="205"/>
      <c r="BM222" s="230"/>
      <c r="BN222" s="232"/>
      <c r="BO222" s="233"/>
      <c r="BP222" s="203"/>
      <c r="BQ222" s="230"/>
      <c r="BR222" s="234"/>
      <c r="BS222" s="235"/>
      <c r="BT222" s="229"/>
      <c r="BU222" s="225"/>
      <c r="BV222" s="237"/>
      <c r="BW222" s="229"/>
      <c r="BX222" s="230"/>
      <c r="BY222" s="236"/>
      <c r="BZ222" s="229"/>
      <c r="CA222" s="204"/>
      <c r="CB222" s="202"/>
      <c r="CC222" s="205"/>
      <c r="CD222" s="230"/>
      <c r="CE222" s="232"/>
      <c r="CF222" s="233"/>
      <c r="CG222" s="203"/>
      <c r="CH222" s="230"/>
      <c r="CI222" s="234"/>
      <c r="CJ222" s="235"/>
      <c r="CK222" s="229"/>
      <c r="CL222" s="225"/>
      <c r="CM222" s="237"/>
      <c r="CN222" s="229"/>
      <c r="CO222" s="225"/>
      <c r="CP222" s="236"/>
      <c r="CQ222" s="229"/>
      <c r="CR222" s="204"/>
      <c r="CS222" s="202"/>
      <c r="CT222" s="205"/>
      <c r="CU222" s="230"/>
      <c r="CV222" s="232"/>
      <c r="CW222" s="233"/>
      <c r="CX222" s="203"/>
      <c r="CY222" s="230"/>
      <c r="CZ222" s="234"/>
      <c r="DA222" s="235"/>
      <c r="DB222" s="229"/>
      <c r="DC222" s="225"/>
      <c r="DD222" s="237"/>
      <c r="DE222" s="229"/>
      <c r="DF222" s="225"/>
      <c r="DG222" s="236"/>
      <c r="DH222" s="229"/>
      <c r="DI222" s="204"/>
      <c r="DJ222" s="202"/>
      <c r="DK222" s="205"/>
      <c r="DL222" s="230"/>
      <c r="DM222" s="232"/>
      <c r="DN222" s="233"/>
      <c r="DO222" s="203"/>
      <c r="DP222" s="230"/>
      <c r="DQ222" s="234"/>
      <c r="DR222" s="235"/>
      <c r="DS222" s="229"/>
      <c r="DT222" s="225"/>
      <c r="DU222" s="237"/>
      <c r="DV222" s="229"/>
      <c r="DW222" s="225"/>
      <c r="DX222" s="236"/>
      <c r="DY222" s="229"/>
    </row>
    <row r="223" spans="1:129" ht="15.75" thickBot="1">
      <c r="A223" s="347" t="s">
        <v>128</v>
      </c>
      <c r="B223" s="348"/>
      <c r="C223" s="182">
        <f>[9]Daily!C255</f>
        <v>664.2</v>
      </c>
      <c r="D223" s="183">
        <f>[9]Daily!D255</f>
        <v>2088.8999999999996</v>
      </c>
      <c r="E223" s="184">
        <f>D223-G223-I223</f>
        <v>980.09999999999968</v>
      </c>
      <c r="F223" s="185">
        <f>[9]Daily!E255</f>
        <v>0</v>
      </c>
      <c r="G223" s="185">
        <f>[9]Daily!F255</f>
        <v>1045.8</v>
      </c>
      <c r="H223" s="185">
        <f>[9]Daily!G255</f>
        <v>448.64999999999986</v>
      </c>
      <c r="I223" s="185">
        <f>[9]Daily!H255</f>
        <v>63</v>
      </c>
      <c r="J223" s="185">
        <f>[9]Daily!I255</f>
        <v>50.4</v>
      </c>
      <c r="K223" s="185">
        <f>[9]Daily!J255</f>
        <v>481.04999999999984</v>
      </c>
      <c r="L223" s="186">
        <f>[9]Daily!K255</f>
        <v>819.89999999998997</v>
      </c>
      <c r="M223" s="187">
        <f>[9]Daily!L255</f>
        <v>257.39999999999998</v>
      </c>
      <c r="N223" s="185">
        <f>[9]Daily!M255</f>
        <v>499.0499999999999</v>
      </c>
      <c r="O223" s="188">
        <f>[9]Daily!N255</f>
        <v>49.949999999998987</v>
      </c>
      <c r="P223" s="187">
        <f>[9]Daily!O255</f>
        <v>5.4</v>
      </c>
      <c r="Q223" s="189">
        <f>[9]Daily!P255</f>
        <v>0</v>
      </c>
      <c r="R223" s="190">
        <f>[9]Daily!Q255</f>
        <v>0</v>
      </c>
      <c r="S223" s="186">
        <f>[9]Daily!R255</f>
        <v>5.4</v>
      </c>
      <c r="T223" s="187">
        <f>[9]Daily!S255</f>
        <v>-85.949999999999989</v>
      </c>
      <c r="U223" s="191">
        <f>[9]Daily!T255</f>
        <v>0</v>
      </c>
      <c r="V223" s="192">
        <f>[9]Daily!U255</f>
        <v>63</v>
      </c>
      <c r="W223" s="186">
        <f>[9]Daily!V255</f>
        <v>44.100000000000023</v>
      </c>
      <c r="X223" s="193">
        <f>[9]Daily!Z255</f>
        <v>337.95000000000005</v>
      </c>
      <c r="Y223" s="194">
        <f>[9]Daily!AA255</f>
        <v>436.0499999999999</v>
      </c>
      <c r="Z223" s="195">
        <f>[9]Daily!AB255</f>
        <v>0.44999999999896545</v>
      </c>
      <c r="AA223" s="187">
        <f>[9]Daily!AC255</f>
        <v>90</v>
      </c>
      <c r="AB223" s="185">
        <f>[9]Daily!AD255</f>
        <v>0</v>
      </c>
      <c r="AC223" s="188">
        <f>[9]Daily!AE255</f>
        <v>491.39999999999969</v>
      </c>
      <c r="AD223" s="187">
        <f>[9]Daily!AF255</f>
        <v>0</v>
      </c>
      <c r="AE223" s="189">
        <f>[9]Daily!AG255</f>
        <v>0</v>
      </c>
      <c r="AF223" s="190">
        <f>[9]Daily!AH255</f>
        <v>0</v>
      </c>
      <c r="AG223" s="186">
        <f>[9]Daily!AI255</f>
        <v>46.8</v>
      </c>
      <c r="AH223" s="187">
        <f>[9]Daily!AJ255</f>
        <v>90</v>
      </c>
      <c r="AI223" s="191">
        <f>[9]Daily!AK255</f>
        <v>0</v>
      </c>
      <c r="AJ223" s="192">
        <f>[9]Daily!AL255</f>
        <v>0</v>
      </c>
      <c r="AK223" s="186">
        <f>[9]Daily!AM255</f>
        <v>444.59999999999968</v>
      </c>
      <c r="AL223" s="193">
        <f>[9]Daily!AN255</f>
        <v>0</v>
      </c>
      <c r="AM223" s="196">
        <f>[9]Daily!AO255</f>
        <v>0</v>
      </c>
      <c r="AN223" s="195">
        <f>[9]Daily!AP255</f>
        <v>0</v>
      </c>
      <c r="AO223" s="193">
        <f>[9]Daily!AQ255</f>
        <v>0</v>
      </c>
      <c r="AP223" s="194">
        <f>[9]Daily!AR255</f>
        <v>0</v>
      </c>
      <c r="AQ223" s="195">
        <f>[9]Daily!AS255</f>
        <v>0</v>
      </c>
      <c r="AR223" s="187">
        <f>[9]Daily!AT255</f>
        <v>298.8</v>
      </c>
      <c r="AS223" s="185">
        <f>[9]Daily!AU255</f>
        <v>881.99999999999989</v>
      </c>
      <c r="AT223" s="188">
        <f>[9]Daily!AV255</f>
        <v>160.64999999999318</v>
      </c>
      <c r="AU223" s="187">
        <f>[9]Daily!AW255</f>
        <v>361.8</v>
      </c>
      <c r="AV223" s="189">
        <f>[9]Daily!AX255</f>
        <v>0</v>
      </c>
      <c r="AW223" s="190">
        <f>[9]Daily!AY255</f>
        <v>0</v>
      </c>
      <c r="AX223" s="190">
        <f>[9]Daily!AZ255</f>
        <v>604.8000000000003</v>
      </c>
      <c r="AY223" s="186">
        <f>[9]Daily!BA255</f>
        <v>36.899999999994272</v>
      </c>
      <c r="AZ223" s="187">
        <f>[9]Daily!BB255</f>
        <v>-12.599999999999984</v>
      </c>
      <c r="BA223" s="191">
        <f>[9]Daily!BC255</f>
        <v>226.79999999999995</v>
      </c>
      <c r="BB223" s="192">
        <f>[9]Daily!BD255</f>
        <v>0</v>
      </c>
      <c r="BC223" s="186">
        <f>[9]Daily!BE255</f>
        <v>8.5499999999988781</v>
      </c>
      <c r="BD223" s="193">
        <f>[9]Daily!BF255</f>
        <v>-50.4</v>
      </c>
      <c r="BE223" s="196">
        <f>[9]Daily!BG255</f>
        <v>50.4</v>
      </c>
      <c r="BF223" s="195">
        <f>[9]Daily!BH255</f>
        <v>115.20000000000003</v>
      </c>
      <c r="BG223" s="193">
        <f>[9]Daily!BI255</f>
        <v>0</v>
      </c>
      <c r="BH223" s="194">
        <f>[9]Daily!BJ255</f>
        <v>0</v>
      </c>
      <c r="BI223" s="195">
        <f>[9]Daily!BK255</f>
        <v>0</v>
      </c>
      <c r="BJ223" s="187">
        <f>[9]Daily!BL255</f>
        <v>0</v>
      </c>
      <c r="BK223" s="185">
        <f>[9]Daily!BM255</f>
        <v>0</v>
      </c>
      <c r="BL223" s="188">
        <f>[9]Daily!BN255</f>
        <v>9.2370555648813024E-14</v>
      </c>
      <c r="BM223" s="187">
        <f>[9]Daily!BO255</f>
        <v>0</v>
      </c>
      <c r="BN223" s="189">
        <f>[9]Daily!BP255</f>
        <v>0</v>
      </c>
      <c r="BO223" s="190">
        <f>[9]Daily!BQ255</f>
        <v>0</v>
      </c>
      <c r="BP223" s="186">
        <f>[9]Daily!BR255</f>
        <v>0</v>
      </c>
      <c r="BQ223" s="187">
        <f>[9]Daily!BS255</f>
        <v>0</v>
      </c>
      <c r="BR223" s="191">
        <f>[9]Daily!BT255</f>
        <v>0</v>
      </c>
      <c r="BS223" s="192">
        <f>[9]Daily!BU255</f>
        <v>0</v>
      </c>
      <c r="BT223" s="186">
        <f>[9]Daily!BV255</f>
        <v>0</v>
      </c>
      <c r="BU223" s="193">
        <f>[9]Daily!BW255</f>
        <v>0</v>
      </c>
      <c r="BV223" s="196">
        <f>[9]Daily!BX255</f>
        <v>0</v>
      </c>
      <c r="BW223" s="195">
        <f>[9]Daily!BY255</f>
        <v>0</v>
      </c>
      <c r="BX223" s="193">
        <f>[9]Daily!BZ255</f>
        <v>0</v>
      </c>
      <c r="BY223" s="194">
        <f>[9]Daily!CA255</f>
        <v>0</v>
      </c>
      <c r="BZ223" s="195">
        <f>[9]Daily!CB255</f>
        <v>9.2370555648813024E-14</v>
      </c>
      <c r="CA223" s="187">
        <f>[9]Daily!CC255</f>
        <v>0</v>
      </c>
      <c r="CB223" s="185">
        <f>[9]Daily!CD255</f>
        <v>214.19999999999996</v>
      </c>
      <c r="CC223" s="188">
        <f>[9]Daily!CE255</f>
        <v>22.049999999997983</v>
      </c>
      <c r="CD223" s="187">
        <f>[9]Daily!CF255</f>
        <v>0</v>
      </c>
      <c r="CE223" s="189">
        <f>[9]Daily!CG255</f>
        <v>0</v>
      </c>
      <c r="CF223" s="190">
        <f>[9]Daily!CH255</f>
        <v>0</v>
      </c>
      <c r="CG223" s="186">
        <f>[9]Daily!CI255</f>
        <v>0</v>
      </c>
      <c r="CH223" s="187">
        <f>[9]Daily!CJ255</f>
        <v>0</v>
      </c>
      <c r="CI223" s="191">
        <f>[9]Daily!CK255</f>
        <v>214.19999999999996</v>
      </c>
      <c r="CJ223" s="192">
        <f>[9]Daily!CL255</f>
        <v>0</v>
      </c>
      <c r="CK223" s="186">
        <f>[9]Daily!CM255</f>
        <v>22.049999999997983</v>
      </c>
      <c r="CL223" s="193">
        <f>[9]Daily!CN255</f>
        <v>0</v>
      </c>
      <c r="CM223" s="196">
        <f>[9]Daily!CO255</f>
        <v>0</v>
      </c>
      <c r="CN223" s="195">
        <f>[9]Daily!CP255</f>
        <v>0</v>
      </c>
      <c r="CO223" s="193">
        <f>[9]Daily!CQ255</f>
        <v>0</v>
      </c>
      <c r="CP223" s="194">
        <f>[9]Daily!CR255</f>
        <v>0</v>
      </c>
      <c r="CQ223" s="195">
        <f>[9]Daily!CS255</f>
        <v>0</v>
      </c>
      <c r="CR223" s="187">
        <f>[9]Daily!CT255</f>
        <v>0</v>
      </c>
      <c r="CS223" s="185">
        <f>[9]Daily!CU255</f>
        <v>52.65</v>
      </c>
      <c r="CT223" s="188">
        <f>[9]Daily!CV255</f>
        <v>0</v>
      </c>
      <c r="CU223" s="187">
        <f>[9]Daily!CW255</f>
        <v>0</v>
      </c>
      <c r="CV223" s="189">
        <f>[9]Daily!CX255</f>
        <v>0</v>
      </c>
      <c r="CW223" s="190">
        <f>[9]Daily!CY255</f>
        <v>0</v>
      </c>
      <c r="CX223" s="186">
        <f>[9]Daily!CZ255</f>
        <v>0</v>
      </c>
      <c r="CY223" s="187">
        <f>[9]Daily!DA255</f>
        <v>-45</v>
      </c>
      <c r="CZ223" s="191">
        <f>[9]Daily!DB255</f>
        <v>7.6499999999999986</v>
      </c>
      <c r="DA223" s="192">
        <f>[9]Daily!DC255</f>
        <v>0</v>
      </c>
      <c r="DB223" s="186">
        <f>[9]Daily!DD255</f>
        <v>0</v>
      </c>
      <c r="DC223" s="193">
        <f>[9]Daily!DE255</f>
        <v>0</v>
      </c>
      <c r="DD223" s="196">
        <f>[9]Daily!DF255</f>
        <v>0</v>
      </c>
      <c r="DE223" s="195">
        <f>[9]Daily!DG255</f>
        <v>0</v>
      </c>
      <c r="DF223" s="193">
        <f>[9]Daily!DH255</f>
        <v>45</v>
      </c>
      <c r="DG223" s="194">
        <f>[9]Daily!DI255</f>
        <v>45</v>
      </c>
      <c r="DH223" s="195">
        <f>[9]Daily!DJ255</f>
        <v>0</v>
      </c>
      <c r="DI223" s="187">
        <f>[9]Daily!DK255</f>
        <v>18</v>
      </c>
      <c r="DJ223" s="185">
        <f>[9]Daily!DL255</f>
        <v>441.00000000000006</v>
      </c>
      <c r="DK223" s="188">
        <f>[9]Daily!DM255</f>
        <v>95.850000000000065</v>
      </c>
      <c r="DL223" s="187">
        <f>[9]Daily!DN255</f>
        <v>386.55</v>
      </c>
      <c r="DM223" s="189">
        <f>[9]Daily!DO255</f>
        <v>0</v>
      </c>
      <c r="DN223" s="190">
        <f>[9]Daily!DP255</f>
        <v>441.00000000000006</v>
      </c>
      <c r="DO223" s="186">
        <f>[9]Daily!DQ255</f>
        <v>95.850000000000065</v>
      </c>
      <c r="DP223" s="187">
        <f>[9]Daily!DR255</f>
        <v>-368.55</v>
      </c>
      <c r="DQ223" s="191">
        <f>[9]Daily!DS255</f>
        <v>0</v>
      </c>
      <c r="DR223" s="192">
        <f>[9]Daily!DT255</f>
        <v>0</v>
      </c>
      <c r="DS223" s="186">
        <f>[9]Daily!DU255</f>
        <v>0</v>
      </c>
      <c r="DT223" s="193">
        <f>[9]Daily!DV255</f>
        <v>0</v>
      </c>
      <c r="DU223" s="196">
        <f>[9]Daily!DW255</f>
        <v>0</v>
      </c>
      <c r="DV223" s="195">
        <f>[9]Daily!DX255</f>
        <v>0</v>
      </c>
      <c r="DW223" s="193">
        <f>[9]Daily!DY255</f>
        <v>0</v>
      </c>
      <c r="DX223" s="194">
        <f>[9]Daily!DZ255</f>
        <v>0</v>
      </c>
      <c r="DY223" s="195">
        <f>[9]Daily!EA255</f>
        <v>0</v>
      </c>
    </row>
    <row r="224" spans="1:129" ht="15.75" hidden="1" thickBot="1">
      <c r="A224" s="197"/>
      <c r="B224" s="198"/>
      <c r="C224" s="199"/>
      <c r="D224" s="200"/>
      <c r="E224" s="201"/>
      <c r="F224" s="202"/>
      <c r="G224" s="202"/>
      <c r="H224" s="202"/>
      <c r="I224" s="202"/>
      <c r="J224" s="202"/>
      <c r="K224" s="202"/>
      <c r="L224" s="203"/>
      <c r="M224" s="204"/>
      <c r="N224" s="202"/>
      <c r="O224" s="205"/>
      <c r="P224" s="204"/>
      <c r="Q224" s="206"/>
      <c r="R224" s="207"/>
      <c r="S224" s="203"/>
      <c r="T224" s="217"/>
      <c r="U224" s="208"/>
      <c r="V224" s="209"/>
      <c r="W224" s="203"/>
      <c r="X224" s="217"/>
      <c r="Y224" s="210"/>
      <c r="Z224" s="203"/>
      <c r="AA224" s="204"/>
      <c r="AB224" s="202"/>
      <c r="AC224" s="205"/>
      <c r="AD224" s="204"/>
      <c r="AE224" s="206"/>
      <c r="AF224" s="207"/>
      <c r="AG224" s="203"/>
      <c r="AH224" s="204"/>
      <c r="AI224" s="208"/>
      <c r="AJ224" s="209"/>
      <c r="AK224" s="203"/>
      <c r="AL224" s="217"/>
      <c r="AM224" s="211"/>
      <c r="AN224" s="203"/>
      <c r="AO224" s="199"/>
      <c r="AP224" s="210"/>
      <c r="AQ224" s="203"/>
      <c r="AR224" s="204"/>
      <c r="AS224" s="202"/>
      <c r="AT224" s="205"/>
      <c r="AU224" s="204"/>
      <c r="AV224" s="206"/>
      <c r="AW224" s="207"/>
      <c r="AX224" s="207"/>
      <c r="AY224" s="203"/>
      <c r="AZ224" s="204"/>
      <c r="BA224" s="208"/>
      <c r="BB224" s="209"/>
      <c r="BC224" s="203"/>
      <c r="BD224" s="217"/>
      <c r="BE224" s="211"/>
      <c r="BF224" s="203"/>
      <c r="BG224" s="199"/>
      <c r="BH224" s="210"/>
      <c r="BI224" s="203"/>
      <c r="BJ224" s="204"/>
      <c r="BK224" s="202"/>
      <c r="BL224" s="205"/>
      <c r="BM224" s="204"/>
      <c r="BN224" s="206"/>
      <c r="BO224" s="207"/>
      <c r="BP224" s="203"/>
      <c r="BQ224" s="204"/>
      <c r="BR224" s="208"/>
      <c r="BS224" s="209"/>
      <c r="BT224" s="203"/>
      <c r="BU224" s="217"/>
      <c r="BV224" s="211"/>
      <c r="BW224" s="203"/>
      <c r="BX224" s="199"/>
      <c r="BY224" s="210"/>
      <c r="BZ224" s="203"/>
      <c r="CA224" s="204"/>
      <c r="CB224" s="202"/>
      <c r="CC224" s="205"/>
      <c r="CD224" s="204"/>
      <c r="CE224" s="206"/>
      <c r="CF224" s="207"/>
      <c r="CG224" s="203"/>
      <c r="CH224" s="204"/>
      <c r="CI224" s="208"/>
      <c r="CJ224" s="209"/>
      <c r="CK224" s="203"/>
      <c r="CL224" s="217"/>
      <c r="CM224" s="211"/>
      <c r="CN224" s="203"/>
      <c r="CO224" s="199"/>
      <c r="CP224" s="210"/>
      <c r="CQ224" s="203"/>
      <c r="CR224" s="204"/>
      <c r="CS224" s="202"/>
      <c r="CT224" s="205"/>
      <c r="CU224" s="204"/>
      <c r="CV224" s="206"/>
      <c r="CW224" s="207"/>
      <c r="CX224" s="203"/>
      <c r="CY224" s="204"/>
      <c r="CZ224" s="208"/>
      <c r="DA224" s="209"/>
      <c r="DB224" s="203"/>
      <c r="DC224" s="217"/>
      <c r="DD224" s="211"/>
      <c r="DE224" s="203"/>
      <c r="DF224" s="199"/>
      <c r="DG224" s="210"/>
      <c r="DH224" s="203"/>
      <c r="DI224" s="204"/>
      <c r="DJ224" s="202"/>
      <c r="DK224" s="205"/>
      <c r="DL224" s="204"/>
      <c r="DM224" s="206"/>
      <c r="DN224" s="207"/>
      <c r="DO224" s="203"/>
      <c r="DP224" s="204"/>
      <c r="DQ224" s="208"/>
      <c r="DR224" s="209"/>
      <c r="DS224" s="203"/>
      <c r="DT224" s="217"/>
      <c r="DU224" s="211"/>
      <c r="DV224" s="203"/>
      <c r="DW224" s="199"/>
      <c r="DX224" s="210"/>
      <c r="DY224" s="203"/>
    </row>
    <row r="225" spans="1:129" ht="15.75" hidden="1" thickBot="1">
      <c r="A225" s="242"/>
      <c r="B225" s="243"/>
      <c r="C225" s="199"/>
      <c r="D225" s="200"/>
      <c r="E225" s="201"/>
      <c r="F225" s="202"/>
      <c r="G225" s="202"/>
      <c r="H225" s="202"/>
      <c r="I225" s="202"/>
      <c r="J225" s="202"/>
      <c r="K225" s="202"/>
      <c r="L225" s="203"/>
      <c r="M225" s="204"/>
      <c r="N225" s="202"/>
      <c r="O225" s="205"/>
      <c r="P225" s="217"/>
      <c r="Q225" s="219"/>
      <c r="R225" s="220"/>
      <c r="S225" s="203"/>
      <c r="T225" s="217"/>
      <c r="U225" s="221"/>
      <c r="V225" s="222"/>
      <c r="W225" s="216"/>
      <c r="X225" s="212"/>
      <c r="Y225" s="223"/>
      <c r="Z225" s="216"/>
      <c r="AA225" s="204"/>
      <c r="AB225" s="202"/>
      <c r="AC225" s="205"/>
      <c r="AD225" s="217"/>
      <c r="AE225" s="219"/>
      <c r="AF225" s="220"/>
      <c r="AG225" s="203"/>
      <c r="AH225" s="217"/>
      <c r="AI225" s="221"/>
      <c r="AJ225" s="222"/>
      <c r="AK225" s="216"/>
      <c r="AL225" s="212"/>
      <c r="AM225" s="224"/>
      <c r="AN225" s="216"/>
      <c r="AO225" s="212"/>
      <c r="AP225" s="223"/>
      <c r="AQ225" s="216"/>
      <c r="AR225" s="204"/>
      <c r="AS225" s="202"/>
      <c r="AT225" s="205"/>
      <c r="AU225" s="217"/>
      <c r="AV225" s="219"/>
      <c r="AW225" s="220"/>
      <c r="AX225" s="207"/>
      <c r="AY225" s="203"/>
      <c r="AZ225" s="217"/>
      <c r="BA225" s="221"/>
      <c r="BB225" s="222"/>
      <c r="BC225" s="216"/>
      <c r="BD225" s="212"/>
      <c r="BE225" s="224"/>
      <c r="BF225" s="216"/>
      <c r="BG225" s="212"/>
      <c r="BH225" s="223"/>
      <c r="BI225" s="216"/>
      <c r="BJ225" s="204"/>
      <c r="BK225" s="202"/>
      <c r="BL225" s="205"/>
      <c r="BM225" s="217"/>
      <c r="BN225" s="219"/>
      <c r="BO225" s="220"/>
      <c r="BP225" s="203"/>
      <c r="BQ225" s="217"/>
      <c r="BR225" s="221"/>
      <c r="BS225" s="222"/>
      <c r="BT225" s="216"/>
      <c r="BU225" s="212"/>
      <c r="BV225" s="224"/>
      <c r="BW225" s="216"/>
      <c r="BX225" s="212"/>
      <c r="BY225" s="223"/>
      <c r="BZ225" s="216"/>
      <c r="CA225" s="204"/>
      <c r="CB225" s="202"/>
      <c r="CC225" s="205"/>
      <c r="CD225" s="217"/>
      <c r="CE225" s="219"/>
      <c r="CF225" s="220"/>
      <c r="CG225" s="203"/>
      <c r="CH225" s="217"/>
      <c r="CI225" s="221"/>
      <c r="CJ225" s="222"/>
      <c r="CK225" s="216"/>
      <c r="CL225" s="212"/>
      <c r="CM225" s="224"/>
      <c r="CN225" s="216"/>
      <c r="CO225" s="212"/>
      <c r="CP225" s="223"/>
      <c r="CQ225" s="216"/>
      <c r="CR225" s="204"/>
      <c r="CS225" s="202"/>
      <c r="CT225" s="205"/>
      <c r="CU225" s="217"/>
      <c r="CV225" s="219"/>
      <c r="CW225" s="220"/>
      <c r="CX225" s="203"/>
      <c r="CY225" s="217"/>
      <c r="CZ225" s="221"/>
      <c r="DA225" s="222"/>
      <c r="DB225" s="216"/>
      <c r="DC225" s="212"/>
      <c r="DD225" s="224"/>
      <c r="DE225" s="216"/>
      <c r="DF225" s="212"/>
      <c r="DG225" s="223"/>
      <c r="DH225" s="216"/>
      <c r="DI225" s="204"/>
      <c r="DJ225" s="202"/>
      <c r="DK225" s="205"/>
      <c r="DL225" s="217"/>
      <c r="DM225" s="219"/>
      <c r="DN225" s="220"/>
      <c r="DO225" s="203"/>
      <c r="DP225" s="217"/>
      <c r="DQ225" s="221"/>
      <c r="DR225" s="222"/>
      <c r="DS225" s="216"/>
      <c r="DT225" s="212"/>
      <c r="DU225" s="224"/>
      <c r="DV225" s="216"/>
      <c r="DW225" s="212"/>
      <c r="DX225" s="223"/>
      <c r="DY225" s="216"/>
    </row>
    <row r="226" spans="1:129" ht="15.75" hidden="1" thickBot="1">
      <c r="A226" s="242"/>
      <c r="B226" s="243"/>
      <c r="C226" s="199"/>
      <c r="D226" s="200"/>
      <c r="E226" s="201"/>
      <c r="F226" s="202"/>
      <c r="G226" s="202"/>
      <c r="H226" s="202"/>
      <c r="I226" s="202"/>
      <c r="J226" s="202"/>
      <c r="K226" s="202"/>
      <c r="L226" s="203"/>
      <c r="M226" s="204"/>
      <c r="N226" s="202"/>
      <c r="O226" s="205"/>
      <c r="P226" s="217"/>
      <c r="Q226" s="219"/>
      <c r="R226" s="220"/>
      <c r="S226" s="203"/>
      <c r="T226" s="217"/>
      <c r="U226" s="221"/>
      <c r="V226" s="222"/>
      <c r="W226" s="216"/>
      <c r="X226" s="212"/>
      <c r="Y226" s="223"/>
      <c r="Z226" s="216"/>
      <c r="AA226" s="204"/>
      <c r="AB226" s="202"/>
      <c r="AC226" s="205"/>
      <c r="AD226" s="217"/>
      <c r="AE226" s="219"/>
      <c r="AF226" s="220"/>
      <c r="AG226" s="203"/>
      <c r="AH226" s="217"/>
      <c r="AI226" s="221"/>
      <c r="AJ226" s="222"/>
      <c r="AK226" s="216"/>
      <c r="AL226" s="212"/>
      <c r="AM226" s="224"/>
      <c r="AN226" s="216"/>
      <c r="AO226" s="212"/>
      <c r="AP226" s="223"/>
      <c r="AQ226" s="216"/>
      <c r="AR226" s="204"/>
      <c r="AS226" s="202"/>
      <c r="AT226" s="205"/>
      <c r="AU226" s="217"/>
      <c r="AV226" s="219"/>
      <c r="AW226" s="220"/>
      <c r="AX226" s="207"/>
      <c r="AY226" s="203"/>
      <c r="AZ226" s="217"/>
      <c r="BA226" s="221"/>
      <c r="BB226" s="222"/>
      <c r="BC226" s="216"/>
      <c r="BD226" s="212"/>
      <c r="BE226" s="224"/>
      <c r="BF226" s="216"/>
      <c r="BG226" s="212"/>
      <c r="BH226" s="223"/>
      <c r="BI226" s="216"/>
      <c r="BJ226" s="204"/>
      <c r="BK226" s="202"/>
      <c r="BL226" s="205"/>
      <c r="BM226" s="217"/>
      <c r="BN226" s="219"/>
      <c r="BO226" s="220"/>
      <c r="BP226" s="203"/>
      <c r="BQ226" s="217"/>
      <c r="BR226" s="221"/>
      <c r="BS226" s="222"/>
      <c r="BT226" s="216"/>
      <c r="BU226" s="212"/>
      <c r="BV226" s="224"/>
      <c r="BW226" s="216"/>
      <c r="BX226" s="212"/>
      <c r="BY226" s="223"/>
      <c r="BZ226" s="216"/>
      <c r="CA226" s="204"/>
      <c r="CB226" s="202"/>
      <c r="CC226" s="205"/>
      <c r="CD226" s="217"/>
      <c r="CE226" s="219"/>
      <c r="CF226" s="220"/>
      <c r="CG226" s="203"/>
      <c r="CH226" s="217"/>
      <c r="CI226" s="221"/>
      <c r="CJ226" s="222"/>
      <c r="CK226" s="216"/>
      <c r="CL226" s="212"/>
      <c r="CM226" s="224"/>
      <c r="CN226" s="216"/>
      <c r="CO226" s="212"/>
      <c r="CP226" s="223"/>
      <c r="CQ226" s="216"/>
      <c r="CR226" s="204"/>
      <c r="CS226" s="202"/>
      <c r="CT226" s="205"/>
      <c r="CU226" s="217"/>
      <c r="CV226" s="219"/>
      <c r="CW226" s="220"/>
      <c r="CX226" s="203"/>
      <c r="CY226" s="217"/>
      <c r="CZ226" s="221"/>
      <c r="DA226" s="222"/>
      <c r="DB226" s="216"/>
      <c r="DC226" s="212"/>
      <c r="DD226" s="224"/>
      <c r="DE226" s="216"/>
      <c r="DF226" s="212"/>
      <c r="DG226" s="223"/>
      <c r="DH226" s="216"/>
      <c r="DI226" s="204"/>
      <c r="DJ226" s="202"/>
      <c r="DK226" s="205"/>
      <c r="DL226" s="217"/>
      <c r="DM226" s="219"/>
      <c r="DN226" s="220"/>
      <c r="DO226" s="203"/>
      <c r="DP226" s="217"/>
      <c r="DQ226" s="221"/>
      <c r="DR226" s="222"/>
      <c r="DS226" s="216"/>
      <c r="DT226" s="212"/>
      <c r="DU226" s="224"/>
      <c r="DV226" s="216"/>
      <c r="DW226" s="212"/>
      <c r="DX226" s="223"/>
      <c r="DY226" s="216"/>
    </row>
    <row r="227" spans="1:129" ht="15.75" hidden="1" thickBot="1">
      <c r="A227" s="242"/>
      <c r="B227" s="243"/>
      <c r="C227" s="199"/>
      <c r="D227" s="200"/>
      <c r="E227" s="201"/>
      <c r="F227" s="202"/>
      <c r="G227" s="202"/>
      <c r="H227" s="202"/>
      <c r="I227" s="202"/>
      <c r="J227" s="202"/>
      <c r="K227" s="202"/>
      <c r="L227" s="203"/>
      <c r="M227" s="204"/>
      <c r="N227" s="202"/>
      <c r="O227" s="205"/>
      <c r="P227" s="217"/>
      <c r="Q227" s="219"/>
      <c r="R227" s="220"/>
      <c r="S227" s="203"/>
      <c r="T227" s="217"/>
      <c r="U227" s="221"/>
      <c r="V227" s="222"/>
      <c r="W227" s="216"/>
      <c r="X227" s="212"/>
      <c r="Y227" s="223"/>
      <c r="Z227" s="216"/>
      <c r="AA227" s="204"/>
      <c r="AB227" s="202"/>
      <c r="AC227" s="205"/>
      <c r="AD227" s="217"/>
      <c r="AE227" s="219"/>
      <c r="AF227" s="220"/>
      <c r="AG227" s="203"/>
      <c r="AH227" s="217"/>
      <c r="AI227" s="221"/>
      <c r="AJ227" s="222"/>
      <c r="AK227" s="216"/>
      <c r="AL227" s="212"/>
      <c r="AM227" s="224"/>
      <c r="AN227" s="216"/>
      <c r="AO227" s="212"/>
      <c r="AP227" s="223"/>
      <c r="AQ227" s="216"/>
      <c r="AR227" s="204"/>
      <c r="AS227" s="202"/>
      <c r="AT227" s="205"/>
      <c r="AU227" s="217"/>
      <c r="AV227" s="219"/>
      <c r="AW227" s="220"/>
      <c r="AX227" s="207"/>
      <c r="AY227" s="203"/>
      <c r="AZ227" s="217"/>
      <c r="BA227" s="221"/>
      <c r="BB227" s="222"/>
      <c r="BC227" s="216"/>
      <c r="BD227" s="212"/>
      <c r="BE227" s="224"/>
      <c r="BF227" s="216"/>
      <c r="BG227" s="212"/>
      <c r="BH227" s="223"/>
      <c r="BI227" s="216"/>
      <c r="BJ227" s="204"/>
      <c r="BK227" s="202"/>
      <c r="BL227" s="205"/>
      <c r="BM227" s="217"/>
      <c r="BN227" s="219"/>
      <c r="BO227" s="220"/>
      <c r="BP227" s="203"/>
      <c r="BQ227" s="217"/>
      <c r="BR227" s="221"/>
      <c r="BS227" s="222"/>
      <c r="BT227" s="216"/>
      <c r="BU227" s="212"/>
      <c r="BV227" s="224"/>
      <c r="BW227" s="216"/>
      <c r="BX227" s="212"/>
      <c r="BY227" s="223"/>
      <c r="BZ227" s="216"/>
      <c r="CA227" s="204"/>
      <c r="CB227" s="202"/>
      <c r="CC227" s="205"/>
      <c r="CD227" s="217"/>
      <c r="CE227" s="219"/>
      <c r="CF227" s="220"/>
      <c r="CG227" s="203"/>
      <c r="CH227" s="217"/>
      <c r="CI227" s="221"/>
      <c r="CJ227" s="222"/>
      <c r="CK227" s="216"/>
      <c r="CL227" s="212"/>
      <c r="CM227" s="224"/>
      <c r="CN227" s="216"/>
      <c r="CO227" s="212"/>
      <c r="CP227" s="223"/>
      <c r="CQ227" s="216"/>
      <c r="CR227" s="204"/>
      <c r="CS227" s="202"/>
      <c r="CT227" s="205"/>
      <c r="CU227" s="217"/>
      <c r="CV227" s="219"/>
      <c r="CW227" s="220"/>
      <c r="CX227" s="203"/>
      <c r="CY227" s="217"/>
      <c r="CZ227" s="221"/>
      <c r="DA227" s="222"/>
      <c r="DB227" s="216"/>
      <c r="DC227" s="212"/>
      <c r="DD227" s="224"/>
      <c r="DE227" s="216"/>
      <c r="DF227" s="212"/>
      <c r="DG227" s="223"/>
      <c r="DH227" s="216"/>
      <c r="DI227" s="204"/>
      <c r="DJ227" s="202"/>
      <c r="DK227" s="205"/>
      <c r="DL227" s="217"/>
      <c r="DM227" s="219"/>
      <c r="DN227" s="220"/>
      <c r="DO227" s="203"/>
      <c r="DP227" s="217"/>
      <c r="DQ227" s="221"/>
      <c r="DR227" s="222"/>
      <c r="DS227" s="216"/>
      <c r="DT227" s="212"/>
      <c r="DU227" s="224"/>
      <c r="DV227" s="216"/>
      <c r="DW227" s="212"/>
      <c r="DX227" s="223"/>
      <c r="DY227" s="216"/>
    </row>
    <row r="228" spans="1:129" ht="15.75" hidden="1" thickBot="1">
      <c r="A228" s="242"/>
      <c r="B228" s="243"/>
      <c r="C228" s="199"/>
      <c r="D228" s="200"/>
      <c r="E228" s="201"/>
      <c r="F228" s="202"/>
      <c r="G228" s="202"/>
      <c r="H228" s="202"/>
      <c r="I228" s="202"/>
      <c r="J228" s="202"/>
      <c r="K228" s="202"/>
      <c r="L228" s="203"/>
      <c r="M228" s="204"/>
      <c r="N228" s="202"/>
      <c r="O228" s="205"/>
      <c r="P228" s="217"/>
      <c r="Q228" s="219"/>
      <c r="R228" s="220"/>
      <c r="S228" s="203"/>
      <c r="T228" s="217"/>
      <c r="U228" s="221"/>
      <c r="V228" s="222"/>
      <c r="W228" s="216"/>
      <c r="X228" s="212"/>
      <c r="Y228" s="223"/>
      <c r="Z228" s="216"/>
      <c r="AA228" s="204"/>
      <c r="AB228" s="202"/>
      <c r="AC228" s="205"/>
      <c r="AD228" s="217"/>
      <c r="AE228" s="219"/>
      <c r="AF228" s="220"/>
      <c r="AG228" s="203"/>
      <c r="AH228" s="217"/>
      <c r="AI228" s="221"/>
      <c r="AJ228" s="222"/>
      <c r="AK228" s="216"/>
      <c r="AL228" s="212"/>
      <c r="AM228" s="224"/>
      <c r="AN228" s="216"/>
      <c r="AO228" s="212"/>
      <c r="AP228" s="223"/>
      <c r="AQ228" s="216"/>
      <c r="AR228" s="204"/>
      <c r="AS228" s="202"/>
      <c r="AT228" s="205"/>
      <c r="AU228" s="217"/>
      <c r="AV228" s="219"/>
      <c r="AW228" s="220"/>
      <c r="AX228" s="207"/>
      <c r="AY228" s="203"/>
      <c r="AZ228" s="217"/>
      <c r="BA228" s="221"/>
      <c r="BB228" s="222"/>
      <c r="BC228" s="216"/>
      <c r="BD228" s="212"/>
      <c r="BE228" s="224"/>
      <c r="BF228" s="216"/>
      <c r="BG228" s="212"/>
      <c r="BH228" s="223"/>
      <c r="BI228" s="216"/>
      <c r="BJ228" s="204"/>
      <c r="BK228" s="202"/>
      <c r="BL228" s="205"/>
      <c r="BM228" s="217"/>
      <c r="BN228" s="219"/>
      <c r="BO228" s="220"/>
      <c r="BP228" s="203"/>
      <c r="BQ228" s="217"/>
      <c r="BR228" s="221"/>
      <c r="BS228" s="222"/>
      <c r="BT228" s="216"/>
      <c r="BU228" s="212"/>
      <c r="BV228" s="224"/>
      <c r="BW228" s="216"/>
      <c r="BX228" s="212"/>
      <c r="BY228" s="223"/>
      <c r="BZ228" s="216"/>
      <c r="CA228" s="204"/>
      <c r="CB228" s="202"/>
      <c r="CC228" s="205"/>
      <c r="CD228" s="217"/>
      <c r="CE228" s="219"/>
      <c r="CF228" s="220"/>
      <c r="CG228" s="203"/>
      <c r="CH228" s="217"/>
      <c r="CI228" s="221"/>
      <c r="CJ228" s="222"/>
      <c r="CK228" s="216"/>
      <c r="CL228" s="212"/>
      <c r="CM228" s="224"/>
      <c r="CN228" s="216"/>
      <c r="CO228" s="212"/>
      <c r="CP228" s="223"/>
      <c r="CQ228" s="216"/>
      <c r="CR228" s="204"/>
      <c r="CS228" s="202"/>
      <c r="CT228" s="205"/>
      <c r="CU228" s="217"/>
      <c r="CV228" s="219"/>
      <c r="CW228" s="220"/>
      <c r="CX228" s="203"/>
      <c r="CY228" s="217"/>
      <c r="CZ228" s="221"/>
      <c r="DA228" s="222"/>
      <c r="DB228" s="216"/>
      <c r="DC228" s="212"/>
      <c r="DD228" s="224"/>
      <c r="DE228" s="216"/>
      <c r="DF228" s="212"/>
      <c r="DG228" s="223"/>
      <c r="DH228" s="216"/>
      <c r="DI228" s="204"/>
      <c r="DJ228" s="202"/>
      <c r="DK228" s="205"/>
      <c r="DL228" s="217"/>
      <c r="DM228" s="219"/>
      <c r="DN228" s="220"/>
      <c r="DO228" s="203"/>
      <c r="DP228" s="217"/>
      <c r="DQ228" s="221"/>
      <c r="DR228" s="222"/>
      <c r="DS228" s="216"/>
      <c r="DT228" s="212"/>
      <c r="DU228" s="224"/>
      <c r="DV228" s="216"/>
      <c r="DW228" s="212"/>
      <c r="DX228" s="223"/>
      <c r="DY228" s="216"/>
    </row>
    <row r="229" spans="1:129" ht="15.75" hidden="1" thickBot="1">
      <c r="A229" s="242"/>
      <c r="B229" s="243"/>
      <c r="C229" s="199"/>
      <c r="D229" s="200"/>
      <c r="E229" s="201"/>
      <c r="F229" s="202"/>
      <c r="G229" s="202"/>
      <c r="H229" s="202"/>
      <c r="I229" s="202"/>
      <c r="J229" s="202"/>
      <c r="K229" s="202"/>
      <c r="L229" s="203"/>
      <c r="M229" s="204"/>
      <c r="N229" s="202"/>
      <c r="O229" s="205"/>
      <c r="P229" s="217"/>
      <c r="Q229" s="219"/>
      <c r="R229" s="220"/>
      <c r="S229" s="203"/>
      <c r="T229" s="217"/>
      <c r="U229" s="221"/>
      <c r="V229" s="222"/>
      <c r="W229" s="216"/>
      <c r="X229" s="212"/>
      <c r="Y229" s="223"/>
      <c r="Z229" s="216"/>
      <c r="AA229" s="204"/>
      <c r="AB229" s="202"/>
      <c r="AC229" s="205"/>
      <c r="AD229" s="217"/>
      <c r="AE229" s="219"/>
      <c r="AF229" s="220"/>
      <c r="AG229" s="203"/>
      <c r="AH229" s="217"/>
      <c r="AI229" s="221"/>
      <c r="AJ229" s="222"/>
      <c r="AK229" s="216"/>
      <c r="AL229" s="212"/>
      <c r="AM229" s="224"/>
      <c r="AN229" s="216"/>
      <c r="AO229" s="212"/>
      <c r="AP229" s="223"/>
      <c r="AQ229" s="216"/>
      <c r="AR229" s="204"/>
      <c r="AS229" s="202"/>
      <c r="AT229" s="205"/>
      <c r="AU229" s="217"/>
      <c r="AV229" s="219"/>
      <c r="AW229" s="220"/>
      <c r="AX229" s="207"/>
      <c r="AY229" s="203"/>
      <c r="AZ229" s="217"/>
      <c r="BA229" s="221"/>
      <c r="BB229" s="222"/>
      <c r="BC229" s="216"/>
      <c r="BD229" s="212"/>
      <c r="BE229" s="224"/>
      <c r="BF229" s="216"/>
      <c r="BG229" s="212"/>
      <c r="BH229" s="223"/>
      <c r="BI229" s="216"/>
      <c r="BJ229" s="204"/>
      <c r="BK229" s="202"/>
      <c r="BL229" s="205"/>
      <c r="BM229" s="217"/>
      <c r="BN229" s="219"/>
      <c r="BO229" s="220"/>
      <c r="BP229" s="203"/>
      <c r="BQ229" s="217"/>
      <c r="BR229" s="221"/>
      <c r="BS229" s="222"/>
      <c r="BT229" s="216"/>
      <c r="BU229" s="212"/>
      <c r="BV229" s="224"/>
      <c r="BW229" s="216"/>
      <c r="BX229" s="212"/>
      <c r="BY229" s="223"/>
      <c r="BZ229" s="216"/>
      <c r="CA229" s="204"/>
      <c r="CB229" s="202"/>
      <c r="CC229" s="205"/>
      <c r="CD229" s="217"/>
      <c r="CE229" s="219"/>
      <c r="CF229" s="220"/>
      <c r="CG229" s="203"/>
      <c r="CH229" s="217"/>
      <c r="CI229" s="221"/>
      <c r="CJ229" s="222"/>
      <c r="CK229" s="216"/>
      <c r="CL229" s="212"/>
      <c r="CM229" s="224"/>
      <c r="CN229" s="216"/>
      <c r="CO229" s="212"/>
      <c r="CP229" s="223"/>
      <c r="CQ229" s="216"/>
      <c r="CR229" s="204"/>
      <c r="CS229" s="202"/>
      <c r="CT229" s="205"/>
      <c r="CU229" s="217"/>
      <c r="CV229" s="219"/>
      <c r="CW229" s="220"/>
      <c r="CX229" s="203"/>
      <c r="CY229" s="217"/>
      <c r="CZ229" s="221"/>
      <c r="DA229" s="222"/>
      <c r="DB229" s="216"/>
      <c r="DC229" s="212"/>
      <c r="DD229" s="224"/>
      <c r="DE229" s="216"/>
      <c r="DF229" s="212"/>
      <c r="DG229" s="223"/>
      <c r="DH229" s="216"/>
      <c r="DI229" s="204"/>
      <c r="DJ229" s="202"/>
      <c r="DK229" s="205"/>
      <c r="DL229" s="217"/>
      <c r="DM229" s="219"/>
      <c r="DN229" s="220"/>
      <c r="DO229" s="203"/>
      <c r="DP229" s="217"/>
      <c r="DQ229" s="221"/>
      <c r="DR229" s="222"/>
      <c r="DS229" s="216"/>
      <c r="DT229" s="212"/>
      <c r="DU229" s="224"/>
      <c r="DV229" s="216"/>
      <c r="DW229" s="212"/>
      <c r="DX229" s="223"/>
      <c r="DY229" s="216"/>
    </row>
    <row r="230" spans="1:129" ht="15.75" hidden="1" thickBot="1">
      <c r="A230" s="242"/>
      <c r="B230" s="243"/>
      <c r="C230" s="199"/>
      <c r="D230" s="200"/>
      <c r="E230" s="201"/>
      <c r="F230" s="202"/>
      <c r="G230" s="202"/>
      <c r="H230" s="202"/>
      <c r="I230" s="202"/>
      <c r="J230" s="202"/>
      <c r="K230" s="202"/>
      <c r="L230" s="203"/>
      <c r="M230" s="204"/>
      <c r="N230" s="202"/>
      <c r="O230" s="205"/>
      <c r="P230" s="217"/>
      <c r="Q230" s="219"/>
      <c r="R230" s="220"/>
      <c r="S230" s="203"/>
      <c r="T230" s="250"/>
      <c r="U230" s="221"/>
      <c r="V230" s="222"/>
      <c r="W230" s="216"/>
      <c r="X230" s="251"/>
      <c r="Y230" s="223"/>
      <c r="Z230" s="216"/>
      <c r="AA230" s="204"/>
      <c r="AB230" s="202"/>
      <c r="AC230" s="205"/>
      <c r="AD230" s="217"/>
      <c r="AE230" s="219"/>
      <c r="AF230" s="220"/>
      <c r="AG230" s="203"/>
      <c r="AH230" s="217"/>
      <c r="AI230" s="221"/>
      <c r="AJ230" s="222"/>
      <c r="AK230" s="216"/>
      <c r="AL230" s="251"/>
      <c r="AM230" s="224"/>
      <c r="AN230" s="216"/>
      <c r="AO230" s="212"/>
      <c r="AP230" s="223"/>
      <c r="AQ230" s="216"/>
      <c r="AR230" s="204"/>
      <c r="AS230" s="202"/>
      <c r="AT230" s="205"/>
      <c r="AU230" s="217"/>
      <c r="AV230" s="219"/>
      <c r="AW230" s="220"/>
      <c r="AX230" s="207"/>
      <c r="AY230" s="203"/>
      <c r="AZ230" s="217"/>
      <c r="BA230" s="221"/>
      <c r="BB230" s="222"/>
      <c r="BC230" s="216"/>
      <c r="BD230" s="251"/>
      <c r="BE230" s="224"/>
      <c r="BF230" s="216"/>
      <c r="BG230" s="212"/>
      <c r="BH230" s="223"/>
      <c r="BI230" s="216"/>
      <c r="BJ230" s="204"/>
      <c r="BK230" s="202"/>
      <c r="BL230" s="205"/>
      <c r="BM230" s="217"/>
      <c r="BN230" s="219"/>
      <c r="BO230" s="220"/>
      <c r="BP230" s="203"/>
      <c r="BQ230" s="217"/>
      <c r="BR230" s="221"/>
      <c r="BS230" s="222"/>
      <c r="BT230" s="216"/>
      <c r="BU230" s="251"/>
      <c r="BV230" s="224"/>
      <c r="BW230" s="216"/>
      <c r="BX230" s="212"/>
      <c r="BY230" s="223"/>
      <c r="BZ230" s="216"/>
      <c r="CA230" s="204"/>
      <c r="CB230" s="202"/>
      <c r="CC230" s="205"/>
      <c r="CD230" s="217"/>
      <c r="CE230" s="219"/>
      <c r="CF230" s="220"/>
      <c r="CG230" s="203"/>
      <c r="CH230" s="217"/>
      <c r="CI230" s="221"/>
      <c r="CJ230" s="222"/>
      <c r="CK230" s="216"/>
      <c r="CL230" s="251"/>
      <c r="CM230" s="224"/>
      <c r="CN230" s="216"/>
      <c r="CO230" s="212"/>
      <c r="CP230" s="223"/>
      <c r="CQ230" s="216"/>
      <c r="CR230" s="204"/>
      <c r="CS230" s="202"/>
      <c r="CT230" s="205"/>
      <c r="CU230" s="217"/>
      <c r="CV230" s="219"/>
      <c r="CW230" s="220"/>
      <c r="CX230" s="203"/>
      <c r="CY230" s="217"/>
      <c r="CZ230" s="221"/>
      <c r="DA230" s="222"/>
      <c r="DB230" s="216"/>
      <c r="DC230" s="251"/>
      <c r="DD230" s="224"/>
      <c r="DE230" s="216"/>
      <c r="DF230" s="212"/>
      <c r="DG230" s="223"/>
      <c r="DH230" s="216"/>
      <c r="DI230" s="204"/>
      <c r="DJ230" s="202"/>
      <c r="DK230" s="205"/>
      <c r="DL230" s="217"/>
      <c r="DM230" s="219"/>
      <c r="DN230" s="220"/>
      <c r="DO230" s="203"/>
      <c r="DP230" s="217"/>
      <c r="DQ230" s="221"/>
      <c r="DR230" s="222"/>
      <c r="DS230" s="216"/>
      <c r="DT230" s="251"/>
      <c r="DU230" s="224"/>
      <c r="DV230" s="216"/>
      <c r="DW230" s="212"/>
      <c r="DX230" s="223"/>
      <c r="DY230" s="216"/>
    </row>
    <row r="231" spans="1:129" ht="15.75" hidden="1" thickBot="1">
      <c r="A231" s="242"/>
      <c r="B231" s="243"/>
      <c r="C231" s="199"/>
      <c r="D231" s="200"/>
      <c r="E231" s="201"/>
      <c r="F231" s="202"/>
      <c r="G231" s="202"/>
      <c r="H231" s="202"/>
      <c r="I231" s="202"/>
      <c r="J231" s="202"/>
      <c r="K231" s="202"/>
      <c r="L231" s="203"/>
      <c r="M231" s="204"/>
      <c r="N231" s="202"/>
      <c r="O231" s="205"/>
      <c r="P231" s="217"/>
      <c r="Q231" s="219"/>
      <c r="R231" s="220"/>
      <c r="S231" s="203"/>
      <c r="T231" s="217"/>
      <c r="U231" s="221"/>
      <c r="V231" s="222"/>
      <c r="W231" s="216"/>
      <c r="X231" s="212"/>
      <c r="Y231" s="223"/>
      <c r="Z231" s="216"/>
      <c r="AA231" s="204"/>
      <c r="AB231" s="202"/>
      <c r="AC231" s="205"/>
      <c r="AD231" s="217"/>
      <c r="AE231" s="219"/>
      <c r="AF231" s="220"/>
      <c r="AG231" s="203"/>
      <c r="AH231" s="217"/>
      <c r="AI231" s="221"/>
      <c r="AJ231" s="222"/>
      <c r="AK231" s="216"/>
      <c r="AL231" s="212"/>
      <c r="AM231" s="224"/>
      <c r="AN231" s="216"/>
      <c r="AO231" s="212"/>
      <c r="AP231" s="223"/>
      <c r="AQ231" s="216"/>
      <c r="AR231" s="204"/>
      <c r="AS231" s="202"/>
      <c r="AT231" s="205"/>
      <c r="AU231" s="217"/>
      <c r="AV231" s="219"/>
      <c r="AW231" s="220"/>
      <c r="AX231" s="207"/>
      <c r="AY231" s="203"/>
      <c r="AZ231" s="217"/>
      <c r="BA231" s="221"/>
      <c r="BB231" s="222"/>
      <c r="BC231" s="216"/>
      <c r="BD231" s="212"/>
      <c r="BE231" s="224"/>
      <c r="BF231" s="216"/>
      <c r="BG231" s="212"/>
      <c r="BH231" s="223"/>
      <c r="BI231" s="216"/>
      <c r="BJ231" s="204"/>
      <c r="BK231" s="202"/>
      <c r="BL231" s="205"/>
      <c r="BM231" s="217"/>
      <c r="BN231" s="219"/>
      <c r="BO231" s="220"/>
      <c r="BP231" s="203"/>
      <c r="BQ231" s="217"/>
      <c r="BR231" s="221"/>
      <c r="BS231" s="222"/>
      <c r="BT231" s="216"/>
      <c r="BU231" s="212"/>
      <c r="BV231" s="224"/>
      <c r="BW231" s="216"/>
      <c r="BX231" s="212"/>
      <c r="BY231" s="223"/>
      <c r="BZ231" s="216"/>
      <c r="CA231" s="204"/>
      <c r="CB231" s="202"/>
      <c r="CC231" s="205"/>
      <c r="CD231" s="217"/>
      <c r="CE231" s="219"/>
      <c r="CF231" s="220"/>
      <c r="CG231" s="203"/>
      <c r="CH231" s="217"/>
      <c r="CI231" s="221"/>
      <c r="CJ231" s="222"/>
      <c r="CK231" s="216"/>
      <c r="CL231" s="212"/>
      <c r="CM231" s="224"/>
      <c r="CN231" s="216"/>
      <c r="CO231" s="212"/>
      <c r="CP231" s="223"/>
      <c r="CQ231" s="216"/>
      <c r="CR231" s="204"/>
      <c r="CS231" s="202"/>
      <c r="CT231" s="205"/>
      <c r="CU231" s="217"/>
      <c r="CV231" s="219"/>
      <c r="CW231" s="220"/>
      <c r="CX231" s="203"/>
      <c r="CY231" s="217"/>
      <c r="CZ231" s="221"/>
      <c r="DA231" s="222"/>
      <c r="DB231" s="216"/>
      <c r="DC231" s="212"/>
      <c r="DD231" s="224"/>
      <c r="DE231" s="216"/>
      <c r="DF231" s="212"/>
      <c r="DG231" s="223"/>
      <c r="DH231" s="216"/>
      <c r="DI231" s="204"/>
      <c r="DJ231" s="202"/>
      <c r="DK231" s="205"/>
      <c r="DL231" s="217"/>
      <c r="DM231" s="219"/>
      <c r="DN231" s="220"/>
      <c r="DO231" s="203"/>
      <c r="DP231" s="217"/>
      <c r="DQ231" s="221"/>
      <c r="DR231" s="222"/>
      <c r="DS231" s="216"/>
      <c r="DT231" s="212"/>
      <c r="DU231" s="224"/>
      <c r="DV231" s="216"/>
      <c r="DW231" s="212"/>
      <c r="DX231" s="223"/>
      <c r="DY231" s="216"/>
    </row>
    <row r="232" spans="1:129" ht="15.75" hidden="1" thickBot="1">
      <c r="A232" s="242"/>
      <c r="B232" s="243"/>
      <c r="C232" s="199"/>
      <c r="D232" s="200"/>
      <c r="E232" s="201"/>
      <c r="F232" s="202"/>
      <c r="G232" s="202"/>
      <c r="H232" s="202"/>
      <c r="I232" s="202"/>
      <c r="J232" s="202"/>
      <c r="K232" s="202"/>
      <c r="L232" s="203"/>
      <c r="M232" s="204"/>
      <c r="N232" s="202"/>
      <c r="O232" s="205"/>
      <c r="P232" s="217"/>
      <c r="Q232" s="219"/>
      <c r="R232" s="220"/>
      <c r="S232" s="203"/>
      <c r="T232" s="217"/>
      <c r="U232" s="221"/>
      <c r="V232" s="222"/>
      <c r="W232" s="216"/>
      <c r="X232" s="212"/>
      <c r="Y232" s="223"/>
      <c r="Z232" s="216"/>
      <c r="AA232" s="204"/>
      <c r="AB232" s="202"/>
      <c r="AC232" s="205"/>
      <c r="AD232" s="217"/>
      <c r="AE232" s="219"/>
      <c r="AF232" s="220"/>
      <c r="AG232" s="203"/>
      <c r="AH232" s="217"/>
      <c r="AI232" s="221"/>
      <c r="AJ232" s="222"/>
      <c r="AK232" s="216"/>
      <c r="AL232" s="212"/>
      <c r="AM232" s="224"/>
      <c r="AN232" s="216"/>
      <c r="AO232" s="212"/>
      <c r="AP232" s="223"/>
      <c r="AQ232" s="216"/>
      <c r="AR232" s="204"/>
      <c r="AS232" s="202"/>
      <c r="AT232" s="205"/>
      <c r="AU232" s="217"/>
      <c r="AV232" s="219"/>
      <c r="AW232" s="220"/>
      <c r="AX232" s="207"/>
      <c r="AY232" s="203"/>
      <c r="AZ232" s="217"/>
      <c r="BA232" s="221"/>
      <c r="BB232" s="222"/>
      <c r="BC232" s="216"/>
      <c r="BD232" s="212"/>
      <c r="BE232" s="224"/>
      <c r="BF232" s="216"/>
      <c r="BG232" s="212"/>
      <c r="BH232" s="223"/>
      <c r="BI232" s="216"/>
      <c r="BJ232" s="204"/>
      <c r="BK232" s="202"/>
      <c r="BL232" s="205"/>
      <c r="BM232" s="217"/>
      <c r="BN232" s="219"/>
      <c r="BO232" s="220"/>
      <c r="BP232" s="203"/>
      <c r="BQ232" s="217"/>
      <c r="BR232" s="221"/>
      <c r="BS232" s="222"/>
      <c r="BT232" s="216"/>
      <c r="BU232" s="212"/>
      <c r="BV232" s="224"/>
      <c r="BW232" s="216"/>
      <c r="BX232" s="212"/>
      <c r="BY232" s="223"/>
      <c r="BZ232" s="216"/>
      <c r="CA232" s="204"/>
      <c r="CB232" s="202"/>
      <c r="CC232" s="205"/>
      <c r="CD232" s="217"/>
      <c r="CE232" s="219"/>
      <c r="CF232" s="220"/>
      <c r="CG232" s="203"/>
      <c r="CH232" s="217"/>
      <c r="CI232" s="221"/>
      <c r="CJ232" s="222"/>
      <c r="CK232" s="216"/>
      <c r="CL232" s="212"/>
      <c r="CM232" s="224"/>
      <c r="CN232" s="216"/>
      <c r="CO232" s="212"/>
      <c r="CP232" s="223"/>
      <c r="CQ232" s="216"/>
      <c r="CR232" s="204"/>
      <c r="CS232" s="202"/>
      <c r="CT232" s="205"/>
      <c r="CU232" s="217"/>
      <c r="CV232" s="219"/>
      <c r="CW232" s="220"/>
      <c r="CX232" s="203"/>
      <c r="CY232" s="217"/>
      <c r="CZ232" s="221"/>
      <c r="DA232" s="222"/>
      <c r="DB232" s="216"/>
      <c r="DC232" s="212"/>
      <c r="DD232" s="224"/>
      <c r="DE232" s="216"/>
      <c r="DF232" s="212"/>
      <c r="DG232" s="223"/>
      <c r="DH232" s="216"/>
      <c r="DI232" s="204"/>
      <c r="DJ232" s="202"/>
      <c r="DK232" s="205"/>
      <c r="DL232" s="217"/>
      <c r="DM232" s="219"/>
      <c r="DN232" s="220"/>
      <c r="DO232" s="203"/>
      <c r="DP232" s="217"/>
      <c r="DQ232" s="221"/>
      <c r="DR232" s="222"/>
      <c r="DS232" s="216"/>
      <c r="DT232" s="212"/>
      <c r="DU232" s="224"/>
      <c r="DV232" s="216"/>
      <c r="DW232" s="212"/>
      <c r="DX232" s="223"/>
      <c r="DY232" s="216"/>
    </row>
    <row r="233" spans="1:129" ht="15.75" hidden="1" thickBot="1">
      <c r="A233" s="242"/>
      <c r="B233" s="243"/>
      <c r="C233" s="199"/>
      <c r="D233" s="200"/>
      <c r="E233" s="201"/>
      <c r="F233" s="202"/>
      <c r="G233" s="202"/>
      <c r="H233" s="202"/>
      <c r="I233" s="202"/>
      <c r="J233" s="202"/>
      <c r="K233" s="202"/>
      <c r="L233" s="203"/>
      <c r="M233" s="204"/>
      <c r="N233" s="202"/>
      <c r="O233" s="205"/>
      <c r="P233" s="217"/>
      <c r="Q233" s="219"/>
      <c r="R233" s="220"/>
      <c r="S233" s="203"/>
      <c r="T233" s="217"/>
      <c r="U233" s="221"/>
      <c r="V233" s="222"/>
      <c r="W233" s="216"/>
      <c r="X233" s="212"/>
      <c r="Y233" s="223"/>
      <c r="Z233" s="216"/>
      <c r="AA233" s="204"/>
      <c r="AB233" s="202"/>
      <c r="AC233" s="205"/>
      <c r="AD233" s="217"/>
      <c r="AE233" s="219"/>
      <c r="AF233" s="220"/>
      <c r="AG233" s="203"/>
      <c r="AH233" s="217"/>
      <c r="AI233" s="221"/>
      <c r="AJ233" s="222"/>
      <c r="AK233" s="216"/>
      <c r="AL233" s="212"/>
      <c r="AM233" s="224"/>
      <c r="AN233" s="216"/>
      <c r="AO233" s="212"/>
      <c r="AP233" s="223"/>
      <c r="AQ233" s="216"/>
      <c r="AR233" s="204"/>
      <c r="AS233" s="202"/>
      <c r="AT233" s="205"/>
      <c r="AU233" s="217"/>
      <c r="AV233" s="219"/>
      <c r="AW233" s="220"/>
      <c r="AX233" s="207"/>
      <c r="AY233" s="203"/>
      <c r="AZ233" s="217"/>
      <c r="BA233" s="221"/>
      <c r="BB233" s="222"/>
      <c r="BC233" s="216"/>
      <c r="BD233" s="212"/>
      <c r="BE233" s="224"/>
      <c r="BF233" s="216"/>
      <c r="BG233" s="212"/>
      <c r="BH233" s="223"/>
      <c r="BI233" s="216"/>
      <c r="BJ233" s="204"/>
      <c r="BK233" s="202"/>
      <c r="BL233" s="205"/>
      <c r="BM233" s="217"/>
      <c r="BN233" s="219"/>
      <c r="BO233" s="220"/>
      <c r="BP233" s="203"/>
      <c r="BQ233" s="217"/>
      <c r="BR233" s="221"/>
      <c r="BS233" s="222"/>
      <c r="BT233" s="216"/>
      <c r="BU233" s="212"/>
      <c r="BV233" s="224"/>
      <c r="BW233" s="216"/>
      <c r="BX233" s="212"/>
      <c r="BY233" s="223"/>
      <c r="BZ233" s="216"/>
      <c r="CA233" s="204"/>
      <c r="CB233" s="202"/>
      <c r="CC233" s="205"/>
      <c r="CD233" s="217"/>
      <c r="CE233" s="219"/>
      <c r="CF233" s="220"/>
      <c r="CG233" s="203"/>
      <c r="CH233" s="217"/>
      <c r="CI233" s="221"/>
      <c r="CJ233" s="222"/>
      <c r="CK233" s="216"/>
      <c r="CL233" s="212"/>
      <c r="CM233" s="224"/>
      <c r="CN233" s="216"/>
      <c r="CO233" s="212"/>
      <c r="CP233" s="223"/>
      <c r="CQ233" s="216"/>
      <c r="CR233" s="204"/>
      <c r="CS233" s="202"/>
      <c r="CT233" s="205"/>
      <c r="CU233" s="217"/>
      <c r="CV233" s="219"/>
      <c r="CW233" s="220"/>
      <c r="CX233" s="203"/>
      <c r="CY233" s="217"/>
      <c r="CZ233" s="221"/>
      <c r="DA233" s="222"/>
      <c r="DB233" s="216"/>
      <c r="DC233" s="212"/>
      <c r="DD233" s="224"/>
      <c r="DE233" s="216"/>
      <c r="DF233" s="212"/>
      <c r="DG233" s="223"/>
      <c r="DH233" s="216"/>
      <c r="DI233" s="204"/>
      <c r="DJ233" s="202"/>
      <c r="DK233" s="205"/>
      <c r="DL233" s="217"/>
      <c r="DM233" s="219"/>
      <c r="DN233" s="220"/>
      <c r="DO233" s="203"/>
      <c r="DP233" s="217"/>
      <c r="DQ233" s="221"/>
      <c r="DR233" s="222"/>
      <c r="DS233" s="216"/>
      <c r="DT233" s="212"/>
      <c r="DU233" s="224"/>
      <c r="DV233" s="216"/>
      <c r="DW233" s="212"/>
      <c r="DX233" s="223"/>
      <c r="DY233" s="216"/>
    </row>
    <row r="234" spans="1:129" ht="15.75" hidden="1" thickBot="1">
      <c r="A234" s="242"/>
      <c r="B234" s="243"/>
      <c r="C234" s="199"/>
      <c r="D234" s="200"/>
      <c r="E234" s="201"/>
      <c r="F234" s="202"/>
      <c r="G234" s="202"/>
      <c r="H234" s="202"/>
      <c r="I234" s="202"/>
      <c r="J234" s="202"/>
      <c r="K234" s="202"/>
      <c r="L234" s="203"/>
      <c r="M234" s="204"/>
      <c r="N234" s="202"/>
      <c r="O234" s="205"/>
      <c r="P234" s="217"/>
      <c r="Q234" s="219"/>
      <c r="R234" s="220"/>
      <c r="S234" s="203"/>
      <c r="T234" s="217"/>
      <c r="U234" s="221"/>
      <c r="V234" s="222"/>
      <c r="W234" s="216"/>
      <c r="X234" s="212"/>
      <c r="Y234" s="223"/>
      <c r="Z234" s="216"/>
      <c r="AA234" s="204"/>
      <c r="AB234" s="202"/>
      <c r="AC234" s="205"/>
      <c r="AD234" s="217"/>
      <c r="AE234" s="219"/>
      <c r="AF234" s="220"/>
      <c r="AG234" s="203"/>
      <c r="AH234" s="217"/>
      <c r="AI234" s="221"/>
      <c r="AJ234" s="222"/>
      <c r="AK234" s="216"/>
      <c r="AL234" s="212"/>
      <c r="AM234" s="224"/>
      <c r="AN234" s="216"/>
      <c r="AO234" s="212"/>
      <c r="AP234" s="223"/>
      <c r="AQ234" s="216"/>
      <c r="AR234" s="204"/>
      <c r="AS234" s="202"/>
      <c r="AT234" s="205"/>
      <c r="AU234" s="217"/>
      <c r="AV234" s="219"/>
      <c r="AW234" s="220"/>
      <c r="AX234" s="207"/>
      <c r="AY234" s="203"/>
      <c r="AZ234" s="217"/>
      <c r="BA234" s="221"/>
      <c r="BB234" s="222"/>
      <c r="BC234" s="216"/>
      <c r="BD234" s="212"/>
      <c r="BE234" s="224"/>
      <c r="BF234" s="216"/>
      <c r="BG234" s="212"/>
      <c r="BH234" s="223"/>
      <c r="BI234" s="216"/>
      <c r="BJ234" s="204"/>
      <c r="BK234" s="202"/>
      <c r="BL234" s="205"/>
      <c r="BM234" s="217"/>
      <c r="BN234" s="219"/>
      <c r="BO234" s="220"/>
      <c r="BP234" s="203"/>
      <c r="BQ234" s="217"/>
      <c r="BR234" s="221"/>
      <c r="BS234" s="222"/>
      <c r="BT234" s="216"/>
      <c r="BU234" s="212"/>
      <c r="BV234" s="224"/>
      <c r="BW234" s="216"/>
      <c r="BX234" s="212"/>
      <c r="BY234" s="223"/>
      <c r="BZ234" s="216"/>
      <c r="CA234" s="204"/>
      <c r="CB234" s="202"/>
      <c r="CC234" s="205"/>
      <c r="CD234" s="217"/>
      <c r="CE234" s="219"/>
      <c r="CF234" s="220"/>
      <c r="CG234" s="203"/>
      <c r="CH234" s="217"/>
      <c r="CI234" s="221"/>
      <c r="CJ234" s="222"/>
      <c r="CK234" s="216"/>
      <c r="CL234" s="212"/>
      <c r="CM234" s="224"/>
      <c r="CN234" s="216"/>
      <c r="CO234" s="212"/>
      <c r="CP234" s="223"/>
      <c r="CQ234" s="216"/>
      <c r="CR234" s="204"/>
      <c r="CS234" s="202"/>
      <c r="CT234" s="205"/>
      <c r="CU234" s="217"/>
      <c r="CV234" s="219"/>
      <c r="CW234" s="220"/>
      <c r="CX234" s="203"/>
      <c r="CY234" s="217"/>
      <c r="CZ234" s="221"/>
      <c r="DA234" s="222"/>
      <c r="DB234" s="216"/>
      <c r="DC234" s="212"/>
      <c r="DD234" s="224"/>
      <c r="DE234" s="216"/>
      <c r="DF234" s="212"/>
      <c r="DG234" s="223"/>
      <c r="DH234" s="216"/>
      <c r="DI234" s="204"/>
      <c r="DJ234" s="202"/>
      <c r="DK234" s="205"/>
      <c r="DL234" s="217"/>
      <c r="DM234" s="219"/>
      <c r="DN234" s="220"/>
      <c r="DO234" s="203"/>
      <c r="DP234" s="217"/>
      <c r="DQ234" s="221"/>
      <c r="DR234" s="222"/>
      <c r="DS234" s="216"/>
      <c r="DT234" s="212"/>
      <c r="DU234" s="224"/>
      <c r="DV234" s="216"/>
      <c r="DW234" s="212"/>
      <c r="DX234" s="223"/>
      <c r="DY234" s="216"/>
    </row>
    <row r="235" spans="1:129" ht="15.75" hidden="1" thickBot="1">
      <c r="A235" s="242"/>
      <c r="B235" s="243"/>
      <c r="C235" s="199"/>
      <c r="D235" s="200"/>
      <c r="E235" s="201"/>
      <c r="F235" s="202"/>
      <c r="G235" s="202"/>
      <c r="H235" s="202"/>
      <c r="I235" s="202"/>
      <c r="J235" s="202"/>
      <c r="K235" s="202"/>
      <c r="L235" s="203"/>
      <c r="M235" s="204"/>
      <c r="N235" s="202"/>
      <c r="O235" s="205"/>
      <c r="P235" s="217"/>
      <c r="Q235" s="219"/>
      <c r="R235" s="220"/>
      <c r="S235" s="203"/>
      <c r="T235" s="217"/>
      <c r="U235" s="221"/>
      <c r="V235" s="222"/>
      <c r="W235" s="216"/>
      <c r="X235" s="212"/>
      <c r="Y235" s="223"/>
      <c r="Z235" s="216"/>
      <c r="AA235" s="204"/>
      <c r="AB235" s="202"/>
      <c r="AC235" s="205"/>
      <c r="AD235" s="217"/>
      <c r="AE235" s="219"/>
      <c r="AF235" s="220"/>
      <c r="AG235" s="203"/>
      <c r="AH235" s="217"/>
      <c r="AI235" s="221"/>
      <c r="AJ235" s="222"/>
      <c r="AK235" s="216"/>
      <c r="AL235" s="212"/>
      <c r="AM235" s="224"/>
      <c r="AN235" s="216"/>
      <c r="AO235" s="212"/>
      <c r="AP235" s="223"/>
      <c r="AQ235" s="216"/>
      <c r="AR235" s="204"/>
      <c r="AS235" s="202"/>
      <c r="AT235" s="205"/>
      <c r="AU235" s="217"/>
      <c r="AV235" s="219"/>
      <c r="AW235" s="220"/>
      <c r="AX235" s="207"/>
      <c r="AY235" s="203"/>
      <c r="AZ235" s="217"/>
      <c r="BA235" s="221"/>
      <c r="BB235" s="222"/>
      <c r="BC235" s="216"/>
      <c r="BD235" s="212"/>
      <c r="BE235" s="224"/>
      <c r="BF235" s="216"/>
      <c r="BG235" s="212"/>
      <c r="BH235" s="223"/>
      <c r="BI235" s="216"/>
      <c r="BJ235" s="204"/>
      <c r="BK235" s="202"/>
      <c r="BL235" s="205"/>
      <c r="BM235" s="217"/>
      <c r="BN235" s="219"/>
      <c r="BO235" s="220"/>
      <c r="BP235" s="203"/>
      <c r="BQ235" s="217"/>
      <c r="BR235" s="221"/>
      <c r="BS235" s="222"/>
      <c r="BT235" s="216"/>
      <c r="BU235" s="212"/>
      <c r="BV235" s="224"/>
      <c r="BW235" s="216"/>
      <c r="BX235" s="212"/>
      <c r="BY235" s="223"/>
      <c r="BZ235" s="216"/>
      <c r="CA235" s="204"/>
      <c r="CB235" s="202"/>
      <c r="CC235" s="205"/>
      <c r="CD235" s="217"/>
      <c r="CE235" s="219"/>
      <c r="CF235" s="220"/>
      <c r="CG235" s="203"/>
      <c r="CH235" s="217"/>
      <c r="CI235" s="221"/>
      <c r="CJ235" s="222"/>
      <c r="CK235" s="216"/>
      <c r="CL235" s="212"/>
      <c r="CM235" s="224"/>
      <c r="CN235" s="216"/>
      <c r="CO235" s="212"/>
      <c r="CP235" s="223"/>
      <c r="CQ235" s="216"/>
      <c r="CR235" s="204"/>
      <c r="CS235" s="202"/>
      <c r="CT235" s="205"/>
      <c r="CU235" s="217"/>
      <c r="CV235" s="219"/>
      <c r="CW235" s="220"/>
      <c r="CX235" s="203"/>
      <c r="CY235" s="217"/>
      <c r="CZ235" s="221"/>
      <c r="DA235" s="222"/>
      <c r="DB235" s="216"/>
      <c r="DC235" s="212"/>
      <c r="DD235" s="224"/>
      <c r="DE235" s="216"/>
      <c r="DF235" s="212"/>
      <c r="DG235" s="223"/>
      <c r="DH235" s="216"/>
      <c r="DI235" s="204"/>
      <c r="DJ235" s="202"/>
      <c r="DK235" s="205"/>
      <c r="DL235" s="217"/>
      <c r="DM235" s="219"/>
      <c r="DN235" s="220"/>
      <c r="DO235" s="203"/>
      <c r="DP235" s="217"/>
      <c r="DQ235" s="221"/>
      <c r="DR235" s="222"/>
      <c r="DS235" s="216"/>
      <c r="DT235" s="212"/>
      <c r="DU235" s="224"/>
      <c r="DV235" s="216"/>
      <c r="DW235" s="212"/>
      <c r="DX235" s="223"/>
      <c r="DY235" s="216"/>
    </row>
    <row r="236" spans="1:129" ht="15.75" hidden="1" thickBot="1">
      <c r="A236" s="242"/>
      <c r="B236" s="243"/>
      <c r="C236" s="199"/>
      <c r="D236" s="200"/>
      <c r="E236" s="201"/>
      <c r="F236" s="202"/>
      <c r="G236" s="202"/>
      <c r="H236" s="202"/>
      <c r="I236" s="202"/>
      <c r="J236" s="202"/>
      <c r="K236" s="202"/>
      <c r="L236" s="203"/>
      <c r="M236" s="204"/>
      <c r="N236" s="202"/>
      <c r="O236" s="205"/>
      <c r="P236" s="217"/>
      <c r="Q236" s="219"/>
      <c r="R236" s="220"/>
      <c r="S236" s="203"/>
      <c r="T236" s="217"/>
      <c r="U236" s="221"/>
      <c r="V236" s="222"/>
      <c r="W236" s="216"/>
      <c r="X236" s="212"/>
      <c r="Y236" s="223"/>
      <c r="Z236" s="216"/>
      <c r="AA236" s="204"/>
      <c r="AB236" s="202"/>
      <c r="AC236" s="205"/>
      <c r="AD236" s="217"/>
      <c r="AE236" s="219"/>
      <c r="AF236" s="220"/>
      <c r="AG236" s="203"/>
      <c r="AH236" s="217"/>
      <c r="AI236" s="221"/>
      <c r="AJ236" s="222"/>
      <c r="AK236" s="216"/>
      <c r="AL236" s="212"/>
      <c r="AM236" s="224"/>
      <c r="AN236" s="216"/>
      <c r="AO236" s="212"/>
      <c r="AP236" s="223"/>
      <c r="AQ236" s="216"/>
      <c r="AR236" s="204"/>
      <c r="AS236" s="202"/>
      <c r="AT236" s="205"/>
      <c r="AU236" s="217"/>
      <c r="AV236" s="219"/>
      <c r="AW236" s="220"/>
      <c r="AX236" s="207"/>
      <c r="AY236" s="203"/>
      <c r="AZ236" s="217"/>
      <c r="BA236" s="221"/>
      <c r="BB236" s="222"/>
      <c r="BC236" s="216"/>
      <c r="BD236" s="212"/>
      <c r="BE236" s="224"/>
      <c r="BF236" s="216"/>
      <c r="BG236" s="212"/>
      <c r="BH236" s="223"/>
      <c r="BI236" s="216"/>
      <c r="BJ236" s="204"/>
      <c r="BK236" s="202"/>
      <c r="BL236" s="205"/>
      <c r="BM236" s="217"/>
      <c r="BN236" s="219"/>
      <c r="BO236" s="220"/>
      <c r="BP236" s="203"/>
      <c r="BQ236" s="217"/>
      <c r="BR236" s="221"/>
      <c r="BS236" s="222"/>
      <c r="BT236" s="216"/>
      <c r="BU236" s="212"/>
      <c r="BV236" s="224"/>
      <c r="BW236" s="216"/>
      <c r="BX236" s="212"/>
      <c r="BY236" s="223"/>
      <c r="BZ236" s="216"/>
      <c r="CA236" s="204"/>
      <c r="CB236" s="202"/>
      <c r="CC236" s="205"/>
      <c r="CD236" s="217"/>
      <c r="CE236" s="219"/>
      <c r="CF236" s="220"/>
      <c r="CG236" s="203"/>
      <c r="CH236" s="217"/>
      <c r="CI236" s="221"/>
      <c r="CJ236" s="222"/>
      <c r="CK236" s="216"/>
      <c r="CL236" s="212"/>
      <c r="CM236" s="224"/>
      <c r="CN236" s="216"/>
      <c r="CO236" s="212"/>
      <c r="CP236" s="223"/>
      <c r="CQ236" s="216"/>
      <c r="CR236" s="204"/>
      <c r="CS236" s="202"/>
      <c r="CT236" s="205"/>
      <c r="CU236" s="217"/>
      <c r="CV236" s="219"/>
      <c r="CW236" s="220"/>
      <c r="CX236" s="203"/>
      <c r="CY236" s="217"/>
      <c r="CZ236" s="221"/>
      <c r="DA236" s="222"/>
      <c r="DB236" s="216"/>
      <c r="DC236" s="212"/>
      <c r="DD236" s="224"/>
      <c r="DE236" s="216"/>
      <c r="DF236" s="212"/>
      <c r="DG236" s="223"/>
      <c r="DH236" s="216"/>
      <c r="DI236" s="204"/>
      <c r="DJ236" s="202"/>
      <c r="DK236" s="205"/>
      <c r="DL236" s="217"/>
      <c r="DM236" s="219"/>
      <c r="DN236" s="220"/>
      <c r="DO236" s="203"/>
      <c r="DP236" s="217"/>
      <c r="DQ236" s="221"/>
      <c r="DR236" s="222"/>
      <c r="DS236" s="216"/>
      <c r="DT236" s="212"/>
      <c r="DU236" s="224"/>
      <c r="DV236" s="216"/>
      <c r="DW236" s="212"/>
      <c r="DX236" s="223"/>
      <c r="DY236" s="216"/>
    </row>
    <row r="237" spans="1:129" ht="15.75" hidden="1" thickBot="1">
      <c r="A237" s="242"/>
      <c r="B237" s="243"/>
      <c r="C237" s="199"/>
      <c r="D237" s="200"/>
      <c r="E237" s="201"/>
      <c r="F237" s="202"/>
      <c r="G237" s="202"/>
      <c r="H237" s="202"/>
      <c r="I237" s="202"/>
      <c r="J237" s="202"/>
      <c r="K237" s="202"/>
      <c r="L237" s="203"/>
      <c r="M237" s="204"/>
      <c r="N237" s="202"/>
      <c r="O237" s="205"/>
      <c r="P237" s="217"/>
      <c r="Q237" s="219"/>
      <c r="R237" s="220"/>
      <c r="S237" s="203"/>
      <c r="T237" s="217"/>
      <c r="U237" s="221"/>
      <c r="V237" s="222"/>
      <c r="W237" s="216"/>
      <c r="X237" s="212"/>
      <c r="Y237" s="223"/>
      <c r="Z237" s="216"/>
      <c r="AA237" s="204"/>
      <c r="AB237" s="202"/>
      <c r="AC237" s="205"/>
      <c r="AD237" s="217"/>
      <c r="AE237" s="219"/>
      <c r="AF237" s="220"/>
      <c r="AG237" s="203"/>
      <c r="AH237" s="217"/>
      <c r="AI237" s="221"/>
      <c r="AJ237" s="222"/>
      <c r="AK237" s="216"/>
      <c r="AL237" s="212"/>
      <c r="AM237" s="224"/>
      <c r="AN237" s="216"/>
      <c r="AO237" s="212"/>
      <c r="AP237" s="223"/>
      <c r="AQ237" s="216"/>
      <c r="AR237" s="204"/>
      <c r="AS237" s="202"/>
      <c r="AT237" s="205"/>
      <c r="AU237" s="217"/>
      <c r="AV237" s="219"/>
      <c r="AW237" s="220"/>
      <c r="AX237" s="207"/>
      <c r="AY237" s="203"/>
      <c r="AZ237" s="217"/>
      <c r="BA237" s="221"/>
      <c r="BB237" s="222"/>
      <c r="BC237" s="216"/>
      <c r="BD237" s="212"/>
      <c r="BE237" s="224"/>
      <c r="BF237" s="216"/>
      <c r="BG237" s="212"/>
      <c r="BH237" s="223"/>
      <c r="BI237" s="216"/>
      <c r="BJ237" s="204"/>
      <c r="BK237" s="202"/>
      <c r="BL237" s="205"/>
      <c r="BM237" s="217"/>
      <c r="BN237" s="219"/>
      <c r="BO237" s="220"/>
      <c r="BP237" s="203"/>
      <c r="BQ237" s="217"/>
      <c r="BR237" s="221"/>
      <c r="BS237" s="222"/>
      <c r="BT237" s="216"/>
      <c r="BU237" s="212"/>
      <c r="BV237" s="224"/>
      <c r="BW237" s="216"/>
      <c r="BX237" s="212"/>
      <c r="BY237" s="223"/>
      <c r="BZ237" s="216"/>
      <c r="CA237" s="204"/>
      <c r="CB237" s="202"/>
      <c r="CC237" s="205"/>
      <c r="CD237" s="217"/>
      <c r="CE237" s="219"/>
      <c r="CF237" s="220"/>
      <c r="CG237" s="203"/>
      <c r="CH237" s="217"/>
      <c r="CI237" s="221"/>
      <c r="CJ237" s="222"/>
      <c r="CK237" s="216"/>
      <c r="CL237" s="212"/>
      <c r="CM237" s="224"/>
      <c r="CN237" s="216"/>
      <c r="CO237" s="212"/>
      <c r="CP237" s="223"/>
      <c r="CQ237" s="216"/>
      <c r="CR237" s="204"/>
      <c r="CS237" s="202"/>
      <c r="CT237" s="205"/>
      <c r="CU237" s="217"/>
      <c r="CV237" s="219"/>
      <c r="CW237" s="220"/>
      <c r="CX237" s="203"/>
      <c r="CY237" s="217"/>
      <c r="CZ237" s="221"/>
      <c r="DA237" s="222"/>
      <c r="DB237" s="216"/>
      <c r="DC237" s="212"/>
      <c r="DD237" s="224"/>
      <c r="DE237" s="216"/>
      <c r="DF237" s="212"/>
      <c r="DG237" s="223"/>
      <c r="DH237" s="216"/>
      <c r="DI237" s="204"/>
      <c r="DJ237" s="202"/>
      <c r="DK237" s="205"/>
      <c r="DL237" s="217"/>
      <c r="DM237" s="219"/>
      <c r="DN237" s="220"/>
      <c r="DO237" s="203"/>
      <c r="DP237" s="217"/>
      <c r="DQ237" s="221"/>
      <c r="DR237" s="222"/>
      <c r="DS237" s="216"/>
      <c r="DT237" s="212"/>
      <c r="DU237" s="224"/>
      <c r="DV237" s="216"/>
      <c r="DW237" s="212"/>
      <c r="DX237" s="223"/>
      <c r="DY237" s="216"/>
    </row>
    <row r="238" spans="1:129" ht="15.75" hidden="1" thickBot="1">
      <c r="A238" s="242"/>
      <c r="B238" s="243"/>
      <c r="C238" s="199"/>
      <c r="D238" s="200"/>
      <c r="E238" s="201"/>
      <c r="F238" s="202"/>
      <c r="G238" s="202"/>
      <c r="H238" s="202"/>
      <c r="I238" s="202"/>
      <c r="J238" s="202"/>
      <c r="K238" s="202"/>
      <c r="L238" s="203"/>
      <c r="M238" s="204"/>
      <c r="N238" s="202"/>
      <c r="O238" s="205"/>
      <c r="P238" s="217"/>
      <c r="Q238" s="219"/>
      <c r="R238" s="220"/>
      <c r="S238" s="203"/>
      <c r="T238" s="217"/>
      <c r="U238" s="221"/>
      <c r="V238" s="222"/>
      <c r="W238" s="216"/>
      <c r="X238" s="212"/>
      <c r="Y238" s="223"/>
      <c r="Z238" s="216"/>
      <c r="AA238" s="204"/>
      <c r="AB238" s="202"/>
      <c r="AC238" s="205"/>
      <c r="AD238" s="217"/>
      <c r="AE238" s="219"/>
      <c r="AF238" s="220"/>
      <c r="AG238" s="203"/>
      <c r="AH238" s="217"/>
      <c r="AI238" s="221"/>
      <c r="AJ238" s="222"/>
      <c r="AK238" s="216"/>
      <c r="AL238" s="212"/>
      <c r="AM238" s="224"/>
      <c r="AN238" s="216"/>
      <c r="AO238" s="212"/>
      <c r="AP238" s="223"/>
      <c r="AQ238" s="216"/>
      <c r="AR238" s="204"/>
      <c r="AS238" s="202"/>
      <c r="AT238" s="205"/>
      <c r="AU238" s="217"/>
      <c r="AV238" s="219"/>
      <c r="AW238" s="220"/>
      <c r="AX238" s="207"/>
      <c r="AY238" s="203"/>
      <c r="AZ238" s="217"/>
      <c r="BA238" s="221"/>
      <c r="BB238" s="222"/>
      <c r="BC238" s="216"/>
      <c r="BD238" s="212"/>
      <c r="BE238" s="224"/>
      <c r="BF238" s="216"/>
      <c r="BG238" s="212"/>
      <c r="BH238" s="223"/>
      <c r="BI238" s="216"/>
      <c r="BJ238" s="204"/>
      <c r="BK238" s="202"/>
      <c r="BL238" s="205"/>
      <c r="BM238" s="217"/>
      <c r="BN238" s="219"/>
      <c r="BO238" s="220"/>
      <c r="BP238" s="203"/>
      <c r="BQ238" s="217"/>
      <c r="BR238" s="221"/>
      <c r="BS238" s="222"/>
      <c r="BT238" s="216"/>
      <c r="BU238" s="212"/>
      <c r="BV238" s="224"/>
      <c r="BW238" s="216"/>
      <c r="BX238" s="212"/>
      <c r="BY238" s="223"/>
      <c r="BZ238" s="216"/>
      <c r="CA238" s="204"/>
      <c r="CB238" s="202"/>
      <c r="CC238" s="205"/>
      <c r="CD238" s="217"/>
      <c r="CE238" s="219"/>
      <c r="CF238" s="220"/>
      <c r="CG238" s="203"/>
      <c r="CH238" s="217"/>
      <c r="CI238" s="221"/>
      <c r="CJ238" s="222"/>
      <c r="CK238" s="216"/>
      <c r="CL238" s="212"/>
      <c r="CM238" s="224"/>
      <c r="CN238" s="216"/>
      <c r="CO238" s="212"/>
      <c r="CP238" s="223"/>
      <c r="CQ238" s="216"/>
      <c r="CR238" s="204"/>
      <c r="CS238" s="202"/>
      <c r="CT238" s="205"/>
      <c r="CU238" s="217"/>
      <c r="CV238" s="219"/>
      <c r="CW238" s="220"/>
      <c r="CX238" s="203"/>
      <c r="CY238" s="217"/>
      <c r="CZ238" s="221"/>
      <c r="DA238" s="222"/>
      <c r="DB238" s="216"/>
      <c r="DC238" s="212"/>
      <c r="DD238" s="224"/>
      <c r="DE238" s="216"/>
      <c r="DF238" s="212"/>
      <c r="DG238" s="223"/>
      <c r="DH238" s="216"/>
      <c r="DI238" s="204"/>
      <c r="DJ238" s="202"/>
      <c r="DK238" s="205"/>
      <c r="DL238" s="217"/>
      <c r="DM238" s="219"/>
      <c r="DN238" s="220"/>
      <c r="DO238" s="203"/>
      <c r="DP238" s="217"/>
      <c r="DQ238" s="221"/>
      <c r="DR238" s="222"/>
      <c r="DS238" s="216"/>
      <c r="DT238" s="212"/>
      <c r="DU238" s="224"/>
      <c r="DV238" s="216"/>
      <c r="DW238" s="212"/>
      <c r="DX238" s="223"/>
      <c r="DY238" s="216"/>
    </row>
    <row r="239" spans="1:129" ht="15.75" hidden="1" thickBot="1">
      <c r="A239" s="242"/>
      <c r="B239" s="243"/>
      <c r="C239" s="199"/>
      <c r="D239" s="200"/>
      <c r="E239" s="201"/>
      <c r="F239" s="202"/>
      <c r="G239" s="202"/>
      <c r="H239" s="202"/>
      <c r="I239" s="202"/>
      <c r="J239" s="202"/>
      <c r="K239" s="202"/>
      <c r="L239" s="203"/>
      <c r="M239" s="204"/>
      <c r="N239" s="202"/>
      <c r="O239" s="205"/>
      <c r="P239" s="217"/>
      <c r="Q239" s="219"/>
      <c r="R239" s="220"/>
      <c r="S239" s="203"/>
      <c r="T239" s="217"/>
      <c r="U239" s="221"/>
      <c r="V239" s="222"/>
      <c r="W239" s="216"/>
      <c r="X239" s="212"/>
      <c r="Y239" s="223"/>
      <c r="Z239" s="216"/>
      <c r="AA239" s="204"/>
      <c r="AB239" s="202"/>
      <c r="AC239" s="205"/>
      <c r="AD239" s="217"/>
      <c r="AE239" s="219"/>
      <c r="AF239" s="220"/>
      <c r="AG239" s="203"/>
      <c r="AH239" s="217"/>
      <c r="AI239" s="221"/>
      <c r="AJ239" s="222"/>
      <c r="AK239" s="216"/>
      <c r="AL239" s="212"/>
      <c r="AM239" s="224"/>
      <c r="AN239" s="216"/>
      <c r="AO239" s="212"/>
      <c r="AP239" s="223"/>
      <c r="AQ239" s="216"/>
      <c r="AR239" s="204"/>
      <c r="AS239" s="202"/>
      <c r="AT239" s="205"/>
      <c r="AU239" s="217"/>
      <c r="AV239" s="219"/>
      <c r="AW239" s="220"/>
      <c r="AX239" s="207"/>
      <c r="AY239" s="203"/>
      <c r="AZ239" s="217"/>
      <c r="BA239" s="221"/>
      <c r="BB239" s="222"/>
      <c r="BC239" s="216"/>
      <c r="BD239" s="212"/>
      <c r="BE239" s="224"/>
      <c r="BF239" s="216"/>
      <c r="BG239" s="212"/>
      <c r="BH239" s="223"/>
      <c r="BI239" s="216"/>
      <c r="BJ239" s="204"/>
      <c r="BK239" s="202"/>
      <c r="BL239" s="205"/>
      <c r="BM239" s="217"/>
      <c r="BN239" s="219"/>
      <c r="BO239" s="220"/>
      <c r="BP239" s="203"/>
      <c r="BQ239" s="217"/>
      <c r="BR239" s="221"/>
      <c r="BS239" s="222"/>
      <c r="BT239" s="216"/>
      <c r="BU239" s="212"/>
      <c r="BV239" s="224"/>
      <c r="BW239" s="216"/>
      <c r="BX239" s="212"/>
      <c r="BY239" s="223"/>
      <c r="BZ239" s="216"/>
      <c r="CA239" s="204"/>
      <c r="CB239" s="202"/>
      <c r="CC239" s="205"/>
      <c r="CD239" s="217"/>
      <c r="CE239" s="219"/>
      <c r="CF239" s="220"/>
      <c r="CG239" s="203"/>
      <c r="CH239" s="217"/>
      <c r="CI239" s="221"/>
      <c r="CJ239" s="222"/>
      <c r="CK239" s="216"/>
      <c r="CL239" s="212"/>
      <c r="CM239" s="224"/>
      <c r="CN239" s="216"/>
      <c r="CO239" s="212"/>
      <c r="CP239" s="223"/>
      <c r="CQ239" s="216"/>
      <c r="CR239" s="204"/>
      <c r="CS239" s="202"/>
      <c r="CT239" s="205"/>
      <c r="CU239" s="217"/>
      <c r="CV239" s="219"/>
      <c r="CW239" s="220"/>
      <c r="CX239" s="203"/>
      <c r="CY239" s="217"/>
      <c r="CZ239" s="221"/>
      <c r="DA239" s="222"/>
      <c r="DB239" s="216"/>
      <c r="DC239" s="212"/>
      <c r="DD239" s="224"/>
      <c r="DE239" s="216"/>
      <c r="DF239" s="212"/>
      <c r="DG239" s="223"/>
      <c r="DH239" s="216"/>
      <c r="DI239" s="204"/>
      <c r="DJ239" s="202"/>
      <c r="DK239" s="205"/>
      <c r="DL239" s="217"/>
      <c r="DM239" s="219"/>
      <c r="DN239" s="220"/>
      <c r="DO239" s="203"/>
      <c r="DP239" s="217"/>
      <c r="DQ239" s="221"/>
      <c r="DR239" s="222"/>
      <c r="DS239" s="216"/>
      <c r="DT239" s="212"/>
      <c r="DU239" s="224"/>
      <c r="DV239" s="216"/>
      <c r="DW239" s="212"/>
      <c r="DX239" s="223"/>
      <c r="DY239" s="216"/>
    </row>
    <row r="240" spans="1:129" ht="15.75" hidden="1" thickBot="1">
      <c r="A240" s="242"/>
      <c r="B240" s="243"/>
      <c r="C240" s="199"/>
      <c r="D240" s="200"/>
      <c r="E240" s="201"/>
      <c r="F240" s="202"/>
      <c r="G240" s="202"/>
      <c r="H240" s="202"/>
      <c r="I240" s="202"/>
      <c r="J240" s="202"/>
      <c r="K240" s="202"/>
      <c r="L240" s="203"/>
      <c r="M240" s="204"/>
      <c r="N240" s="202"/>
      <c r="O240" s="205"/>
      <c r="P240" s="217"/>
      <c r="Q240" s="219"/>
      <c r="R240" s="220"/>
      <c r="S240" s="203"/>
      <c r="T240" s="217"/>
      <c r="U240" s="221"/>
      <c r="V240" s="222"/>
      <c r="W240" s="216"/>
      <c r="X240" s="212"/>
      <c r="Y240" s="223"/>
      <c r="Z240" s="216"/>
      <c r="AA240" s="204"/>
      <c r="AB240" s="202"/>
      <c r="AC240" s="205"/>
      <c r="AD240" s="217"/>
      <c r="AE240" s="219"/>
      <c r="AF240" s="220"/>
      <c r="AG240" s="203"/>
      <c r="AH240" s="217"/>
      <c r="AI240" s="221"/>
      <c r="AJ240" s="222"/>
      <c r="AK240" s="216"/>
      <c r="AL240" s="212"/>
      <c r="AM240" s="224"/>
      <c r="AN240" s="216"/>
      <c r="AO240" s="212"/>
      <c r="AP240" s="223"/>
      <c r="AQ240" s="216"/>
      <c r="AR240" s="204"/>
      <c r="AS240" s="202"/>
      <c r="AT240" s="205"/>
      <c r="AU240" s="217"/>
      <c r="AV240" s="219"/>
      <c r="AW240" s="220"/>
      <c r="AX240" s="207"/>
      <c r="AY240" s="203"/>
      <c r="AZ240" s="217"/>
      <c r="BA240" s="221"/>
      <c r="BB240" s="222"/>
      <c r="BC240" s="216"/>
      <c r="BD240" s="212"/>
      <c r="BE240" s="224"/>
      <c r="BF240" s="216"/>
      <c r="BG240" s="212"/>
      <c r="BH240" s="223"/>
      <c r="BI240" s="216"/>
      <c r="BJ240" s="204"/>
      <c r="BK240" s="202"/>
      <c r="BL240" s="205"/>
      <c r="BM240" s="217"/>
      <c r="BN240" s="219"/>
      <c r="BO240" s="220"/>
      <c r="BP240" s="203"/>
      <c r="BQ240" s="217"/>
      <c r="BR240" s="221"/>
      <c r="BS240" s="222"/>
      <c r="BT240" s="216"/>
      <c r="BU240" s="212"/>
      <c r="BV240" s="224"/>
      <c r="BW240" s="216"/>
      <c r="BX240" s="212"/>
      <c r="BY240" s="223"/>
      <c r="BZ240" s="216"/>
      <c r="CA240" s="204"/>
      <c r="CB240" s="202"/>
      <c r="CC240" s="205"/>
      <c r="CD240" s="217"/>
      <c r="CE240" s="219"/>
      <c r="CF240" s="220"/>
      <c r="CG240" s="203"/>
      <c r="CH240" s="217"/>
      <c r="CI240" s="221"/>
      <c r="CJ240" s="222"/>
      <c r="CK240" s="216"/>
      <c r="CL240" s="212"/>
      <c r="CM240" s="224"/>
      <c r="CN240" s="216"/>
      <c r="CO240" s="212"/>
      <c r="CP240" s="223"/>
      <c r="CQ240" s="216"/>
      <c r="CR240" s="204"/>
      <c r="CS240" s="202"/>
      <c r="CT240" s="205"/>
      <c r="CU240" s="217"/>
      <c r="CV240" s="219"/>
      <c r="CW240" s="220"/>
      <c r="CX240" s="203"/>
      <c r="CY240" s="217"/>
      <c r="CZ240" s="221"/>
      <c r="DA240" s="222"/>
      <c r="DB240" s="216"/>
      <c r="DC240" s="212"/>
      <c r="DD240" s="224"/>
      <c r="DE240" s="216"/>
      <c r="DF240" s="212"/>
      <c r="DG240" s="223"/>
      <c r="DH240" s="216"/>
      <c r="DI240" s="204"/>
      <c r="DJ240" s="202"/>
      <c r="DK240" s="205"/>
      <c r="DL240" s="217"/>
      <c r="DM240" s="219"/>
      <c r="DN240" s="220"/>
      <c r="DO240" s="203"/>
      <c r="DP240" s="217"/>
      <c r="DQ240" s="221"/>
      <c r="DR240" s="222"/>
      <c r="DS240" s="216"/>
      <c r="DT240" s="212"/>
      <c r="DU240" s="224"/>
      <c r="DV240" s="216"/>
      <c r="DW240" s="212"/>
      <c r="DX240" s="223"/>
      <c r="DY240" s="216"/>
    </row>
    <row r="241" spans="1:129" ht="15.75" hidden="1" thickBot="1">
      <c r="A241" s="242"/>
      <c r="B241" s="243"/>
      <c r="C241" s="199"/>
      <c r="D241" s="200"/>
      <c r="E241" s="201"/>
      <c r="F241" s="202"/>
      <c r="G241" s="202"/>
      <c r="H241" s="202"/>
      <c r="I241" s="202"/>
      <c r="J241" s="202"/>
      <c r="K241" s="202"/>
      <c r="L241" s="203"/>
      <c r="M241" s="204"/>
      <c r="N241" s="202"/>
      <c r="O241" s="205"/>
      <c r="P241" s="217"/>
      <c r="Q241" s="219"/>
      <c r="R241" s="220"/>
      <c r="S241" s="203"/>
      <c r="T241" s="217"/>
      <c r="U241" s="221"/>
      <c r="V241" s="222"/>
      <c r="W241" s="216"/>
      <c r="X241" s="212"/>
      <c r="Y241" s="223"/>
      <c r="Z241" s="216"/>
      <c r="AA241" s="204"/>
      <c r="AB241" s="202"/>
      <c r="AC241" s="205"/>
      <c r="AD241" s="217"/>
      <c r="AE241" s="219"/>
      <c r="AF241" s="220"/>
      <c r="AG241" s="203"/>
      <c r="AH241" s="217"/>
      <c r="AI241" s="221"/>
      <c r="AJ241" s="222"/>
      <c r="AK241" s="216"/>
      <c r="AL241" s="212"/>
      <c r="AM241" s="224"/>
      <c r="AN241" s="216"/>
      <c r="AO241" s="212"/>
      <c r="AP241" s="223"/>
      <c r="AQ241" s="216"/>
      <c r="AR241" s="204"/>
      <c r="AS241" s="202"/>
      <c r="AT241" s="205"/>
      <c r="AU241" s="217"/>
      <c r="AV241" s="219"/>
      <c r="AW241" s="220"/>
      <c r="AX241" s="207"/>
      <c r="AY241" s="203"/>
      <c r="AZ241" s="217"/>
      <c r="BA241" s="221"/>
      <c r="BB241" s="222"/>
      <c r="BC241" s="216"/>
      <c r="BD241" s="212"/>
      <c r="BE241" s="224"/>
      <c r="BF241" s="216"/>
      <c r="BG241" s="212"/>
      <c r="BH241" s="223"/>
      <c r="BI241" s="216"/>
      <c r="BJ241" s="204"/>
      <c r="BK241" s="202"/>
      <c r="BL241" s="205"/>
      <c r="BM241" s="217"/>
      <c r="BN241" s="219"/>
      <c r="BO241" s="220"/>
      <c r="BP241" s="203"/>
      <c r="BQ241" s="217"/>
      <c r="BR241" s="221"/>
      <c r="BS241" s="222"/>
      <c r="BT241" s="216"/>
      <c r="BU241" s="212"/>
      <c r="BV241" s="224"/>
      <c r="BW241" s="216"/>
      <c r="BX241" s="212"/>
      <c r="BY241" s="223"/>
      <c r="BZ241" s="216"/>
      <c r="CA241" s="204"/>
      <c r="CB241" s="202"/>
      <c r="CC241" s="205"/>
      <c r="CD241" s="217"/>
      <c r="CE241" s="219"/>
      <c r="CF241" s="220"/>
      <c r="CG241" s="203"/>
      <c r="CH241" s="217"/>
      <c r="CI241" s="221"/>
      <c r="CJ241" s="222"/>
      <c r="CK241" s="216"/>
      <c r="CL241" s="212"/>
      <c r="CM241" s="224"/>
      <c r="CN241" s="216"/>
      <c r="CO241" s="212"/>
      <c r="CP241" s="223"/>
      <c r="CQ241" s="216"/>
      <c r="CR241" s="204"/>
      <c r="CS241" s="202"/>
      <c r="CT241" s="205"/>
      <c r="CU241" s="217"/>
      <c r="CV241" s="219"/>
      <c r="CW241" s="220"/>
      <c r="CX241" s="203"/>
      <c r="CY241" s="217"/>
      <c r="CZ241" s="221"/>
      <c r="DA241" s="222"/>
      <c r="DB241" s="216"/>
      <c r="DC241" s="212"/>
      <c r="DD241" s="224"/>
      <c r="DE241" s="216"/>
      <c r="DF241" s="212"/>
      <c r="DG241" s="223"/>
      <c r="DH241" s="216"/>
      <c r="DI241" s="204"/>
      <c r="DJ241" s="202"/>
      <c r="DK241" s="205"/>
      <c r="DL241" s="217"/>
      <c r="DM241" s="219"/>
      <c r="DN241" s="220"/>
      <c r="DO241" s="203"/>
      <c r="DP241" s="217"/>
      <c r="DQ241" s="221"/>
      <c r="DR241" s="222"/>
      <c r="DS241" s="216"/>
      <c r="DT241" s="212"/>
      <c r="DU241" s="224"/>
      <c r="DV241" s="216"/>
      <c r="DW241" s="212"/>
      <c r="DX241" s="223"/>
      <c r="DY241" s="216"/>
    </row>
    <row r="242" spans="1:129" ht="15.75" hidden="1" thickBot="1">
      <c r="A242" s="242"/>
      <c r="B242" s="243"/>
      <c r="C242" s="199"/>
      <c r="D242" s="200"/>
      <c r="E242" s="201"/>
      <c r="F242" s="202"/>
      <c r="G242" s="202"/>
      <c r="H242" s="202"/>
      <c r="I242" s="202"/>
      <c r="J242" s="202"/>
      <c r="K242" s="202"/>
      <c r="L242" s="203"/>
      <c r="M242" s="204"/>
      <c r="N242" s="202"/>
      <c r="O242" s="205"/>
      <c r="P242" s="217"/>
      <c r="Q242" s="219"/>
      <c r="R242" s="220"/>
      <c r="S242" s="203"/>
      <c r="T242" s="217"/>
      <c r="U242" s="221"/>
      <c r="V242" s="222"/>
      <c r="W242" s="216"/>
      <c r="X242" s="212"/>
      <c r="Y242" s="223"/>
      <c r="Z242" s="216"/>
      <c r="AA242" s="204"/>
      <c r="AB242" s="202"/>
      <c r="AC242" s="205"/>
      <c r="AD242" s="217"/>
      <c r="AE242" s="219"/>
      <c r="AF242" s="220"/>
      <c r="AG242" s="203"/>
      <c r="AH242" s="217"/>
      <c r="AI242" s="221"/>
      <c r="AJ242" s="222"/>
      <c r="AK242" s="216"/>
      <c r="AL242" s="212"/>
      <c r="AM242" s="224"/>
      <c r="AN242" s="216"/>
      <c r="AO242" s="212"/>
      <c r="AP242" s="223"/>
      <c r="AQ242" s="216"/>
      <c r="AR242" s="204"/>
      <c r="AS242" s="202"/>
      <c r="AT242" s="205"/>
      <c r="AU242" s="217"/>
      <c r="AV242" s="219"/>
      <c r="AW242" s="220"/>
      <c r="AX242" s="207"/>
      <c r="AY242" s="203"/>
      <c r="AZ242" s="217"/>
      <c r="BA242" s="221"/>
      <c r="BB242" s="222"/>
      <c r="BC242" s="216"/>
      <c r="BD242" s="212"/>
      <c r="BE242" s="224"/>
      <c r="BF242" s="216"/>
      <c r="BG242" s="212"/>
      <c r="BH242" s="223"/>
      <c r="BI242" s="216"/>
      <c r="BJ242" s="204"/>
      <c r="BK242" s="202"/>
      <c r="BL242" s="205"/>
      <c r="BM242" s="217"/>
      <c r="BN242" s="219"/>
      <c r="BO242" s="220"/>
      <c r="BP242" s="203"/>
      <c r="BQ242" s="217"/>
      <c r="BR242" s="221"/>
      <c r="BS242" s="222"/>
      <c r="BT242" s="216"/>
      <c r="BU242" s="212"/>
      <c r="BV242" s="224"/>
      <c r="BW242" s="216"/>
      <c r="BX242" s="212"/>
      <c r="BY242" s="223"/>
      <c r="BZ242" s="216"/>
      <c r="CA242" s="204"/>
      <c r="CB242" s="202"/>
      <c r="CC242" s="205"/>
      <c r="CD242" s="217"/>
      <c r="CE242" s="219"/>
      <c r="CF242" s="220"/>
      <c r="CG242" s="203"/>
      <c r="CH242" s="217"/>
      <c r="CI242" s="221"/>
      <c r="CJ242" s="222"/>
      <c r="CK242" s="216"/>
      <c r="CL242" s="212"/>
      <c r="CM242" s="224"/>
      <c r="CN242" s="216"/>
      <c r="CO242" s="212"/>
      <c r="CP242" s="223"/>
      <c r="CQ242" s="216"/>
      <c r="CR242" s="204"/>
      <c r="CS242" s="202"/>
      <c r="CT242" s="205"/>
      <c r="CU242" s="217"/>
      <c r="CV242" s="219"/>
      <c r="CW242" s="220"/>
      <c r="CX242" s="203"/>
      <c r="CY242" s="217"/>
      <c r="CZ242" s="221"/>
      <c r="DA242" s="222"/>
      <c r="DB242" s="216"/>
      <c r="DC242" s="212"/>
      <c r="DD242" s="224"/>
      <c r="DE242" s="216"/>
      <c r="DF242" s="212"/>
      <c r="DG242" s="223"/>
      <c r="DH242" s="216"/>
      <c r="DI242" s="204"/>
      <c r="DJ242" s="202"/>
      <c r="DK242" s="205"/>
      <c r="DL242" s="217"/>
      <c r="DM242" s="219"/>
      <c r="DN242" s="220"/>
      <c r="DO242" s="203"/>
      <c r="DP242" s="217"/>
      <c r="DQ242" s="221"/>
      <c r="DR242" s="222"/>
      <c r="DS242" s="216"/>
      <c r="DT242" s="212"/>
      <c r="DU242" s="224"/>
      <c r="DV242" s="216"/>
      <c r="DW242" s="212"/>
      <c r="DX242" s="223"/>
      <c r="DY242" s="216"/>
    </row>
    <row r="243" spans="1:129" ht="15.75" hidden="1" thickBot="1">
      <c r="A243" s="242"/>
      <c r="B243" s="243"/>
      <c r="C243" s="199"/>
      <c r="D243" s="200"/>
      <c r="E243" s="201"/>
      <c r="F243" s="202"/>
      <c r="G243" s="202"/>
      <c r="H243" s="202"/>
      <c r="I243" s="202"/>
      <c r="J243" s="202"/>
      <c r="K243" s="202"/>
      <c r="L243" s="203"/>
      <c r="M243" s="204"/>
      <c r="N243" s="202"/>
      <c r="O243" s="205"/>
      <c r="P243" s="217"/>
      <c r="Q243" s="219"/>
      <c r="R243" s="220"/>
      <c r="S243" s="203"/>
      <c r="T243" s="217"/>
      <c r="U243" s="221"/>
      <c r="V243" s="222"/>
      <c r="W243" s="216"/>
      <c r="X243" s="212"/>
      <c r="Y243" s="223"/>
      <c r="Z243" s="216"/>
      <c r="AA243" s="204"/>
      <c r="AB243" s="202"/>
      <c r="AC243" s="205"/>
      <c r="AD243" s="217"/>
      <c r="AE243" s="219"/>
      <c r="AF243" s="220"/>
      <c r="AG243" s="203"/>
      <c r="AH243" s="217"/>
      <c r="AI243" s="221"/>
      <c r="AJ243" s="222"/>
      <c r="AK243" s="216"/>
      <c r="AL243" s="212"/>
      <c r="AM243" s="224"/>
      <c r="AN243" s="216"/>
      <c r="AO243" s="212"/>
      <c r="AP243" s="223"/>
      <c r="AQ243" s="216"/>
      <c r="AR243" s="204"/>
      <c r="AS243" s="202"/>
      <c r="AT243" s="205"/>
      <c r="AU243" s="217"/>
      <c r="AV243" s="219"/>
      <c r="AW243" s="220"/>
      <c r="AX243" s="207"/>
      <c r="AY243" s="203"/>
      <c r="AZ243" s="217"/>
      <c r="BA243" s="221"/>
      <c r="BB243" s="222"/>
      <c r="BC243" s="216"/>
      <c r="BD243" s="212"/>
      <c r="BE243" s="224"/>
      <c r="BF243" s="216"/>
      <c r="BG243" s="212"/>
      <c r="BH243" s="223"/>
      <c r="BI243" s="216"/>
      <c r="BJ243" s="204"/>
      <c r="BK243" s="202"/>
      <c r="BL243" s="205"/>
      <c r="BM243" s="217"/>
      <c r="BN243" s="219"/>
      <c r="BO243" s="220"/>
      <c r="BP243" s="203"/>
      <c r="BQ243" s="217"/>
      <c r="BR243" s="221"/>
      <c r="BS243" s="222"/>
      <c r="BT243" s="216"/>
      <c r="BU243" s="212"/>
      <c r="BV243" s="224"/>
      <c r="BW243" s="216"/>
      <c r="BX243" s="212"/>
      <c r="BY243" s="223"/>
      <c r="BZ243" s="216"/>
      <c r="CA243" s="204"/>
      <c r="CB243" s="202"/>
      <c r="CC243" s="205"/>
      <c r="CD243" s="217"/>
      <c r="CE243" s="219"/>
      <c r="CF243" s="220"/>
      <c r="CG243" s="203"/>
      <c r="CH243" s="217"/>
      <c r="CI243" s="221"/>
      <c r="CJ243" s="222"/>
      <c r="CK243" s="216"/>
      <c r="CL243" s="212"/>
      <c r="CM243" s="224"/>
      <c r="CN243" s="216"/>
      <c r="CO243" s="212"/>
      <c r="CP243" s="223"/>
      <c r="CQ243" s="216"/>
      <c r="CR243" s="204"/>
      <c r="CS243" s="202"/>
      <c r="CT243" s="205"/>
      <c r="CU243" s="217"/>
      <c r="CV243" s="219"/>
      <c r="CW243" s="220"/>
      <c r="CX243" s="203"/>
      <c r="CY243" s="217"/>
      <c r="CZ243" s="221"/>
      <c r="DA243" s="222"/>
      <c r="DB243" s="216"/>
      <c r="DC243" s="212"/>
      <c r="DD243" s="224"/>
      <c r="DE243" s="216"/>
      <c r="DF243" s="212"/>
      <c r="DG243" s="223"/>
      <c r="DH243" s="216"/>
      <c r="DI243" s="204"/>
      <c r="DJ243" s="202"/>
      <c r="DK243" s="205"/>
      <c r="DL243" s="217"/>
      <c r="DM243" s="219"/>
      <c r="DN243" s="220"/>
      <c r="DO243" s="203"/>
      <c r="DP243" s="217"/>
      <c r="DQ243" s="221"/>
      <c r="DR243" s="222"/>
      <c r="DS243" s="216"/>
      <c r="DT243" s="212"/>
      <c r="DU243" s="224"/>
      <c r="DV243" s="216"/>
      <c r="DW243" s="212"/>
      <c r="DX243" s="223"/>
      <c r="DY243" s="216"/>
    </row>
    <row r="244" spans="1:129" ht="15.75" hidden="1" thickBot="1">
      <c r="A244" s="242"/>
      <c r="B244" s="243"/>
      <c r="C244" s="199"/>
      <c r="D244" s="200"/>
      <c r="E244" s="201"/>
      <c r="F244" s="202"/>
      <c r="G244" s="202"/>
      <c r="H244" s="202"/>
      <c r="I244" s="202"/>
      <c r="J244" s="202"/>
      <c r="K244" s="202"/>
      <c r="L244" s="203"/>
      <c r="M244" s="204"/>
      <c r="N244" s="202"/>
      <c r="O244" s="205"/>
      <c r="P244" s="217"/>
      <c r="Q244" s="219"/>
      <c r="R244" s="220"/>
      <c r="S244" s="203"/>
      <c r="T244" s="217"/>
      <c r="U244" s="221"/>
      <c r="V244" s="222"/>
      <c r="W244" s="216"/>
      <c r="X244" s="212"/>
      <c r="Y244" s="223"/>
      <c r="Z244" s="216"/>
      <c r="AA244" s="204"/>
      <c r="AB244" s="202"/>
      <c r="AC244" s="205"/>
      <c r="AD244" s="217"/>
      <c r="AE244" s="219"/>
      <c r="AF244" s="220"/>
      <c r="AG244" s="203"/>
      <c r="AH244" s="217"/>
      <c r="AI244" s="221"/>
      <c r="AJ244" s="222"/>
      <c r="AK244" s="216"/>
      <c r="AL244" s="212"/>
      <c r="AM244" s="224"/>
      <c r="AN244" s="216"/>
      <c r="AO244" s="212"/>
      <c r="AP244" s="223"/>
      <c r="AQ244" s="216"/>
      <c r="AR244" s="204"/>
      <c r="AS244" s="202"/>
      <c r="AT244" s="205"/>
      <c r="AU244" s="217"/>
      <c r="AV244" s="219"/>
      <c r="AW244" s="220"/>
      <c r="AX244" s="207"/>
      <c r="AY244" s="203"/>
      <c r="AZ244" s="217"/>
      <c r="BA244" s="221"/>
      <c r="BB244" s="222"/>
      <c r="BC244" s="216"/>
      <c r="BD244" s="212"/>
      <c r="BE244" s="224"/>
      <c r="BF244" s="216"/>
      <c r="BG244" s="212"/>
      <c r="BH244" s="223"/>
      <c r="BI244" s="216"/>
      <c r="BJ244" s="204"/>
      <c r="BK244" s="202"/>
      <c r="BL244" s="205"/>
      <c r="BM244" s="217"/>
      <c r="BN244" s="219"/>
      <c r="BO244" s="220"/>
      <c r="BP244" s="203"/>
      <c r="BQ244" s="217"/>
      <c r="BR244" s="221"/>
      <c r="BS244" s="222"/>
      <c r="BT244" s="216"/>
      <c r="BU244" s="212"/>
      <c r="BV244" s="224"/>
      <c r="BW244" s="216"/>
      <c r="BX244" s="212"/>
      <c r="BY244" s="223"/>
      <c r="BZ244" s="216"/>
      <c r="CA244" s="204"/>
      <c r="CB244" s="202"/>
      <c r="CC244" s="205"/>
      <c r="CD244" s="217"/>
      <c r="CE244" s="219"/>
      <c r="CF244" s="220"/>
      <c r="CG244" s="203"/>
      <c r="CH244" s="217"/>
      <c r="CI244" s="221"/>
      <c r="CJ244" s="222"/>
      <c r="CK244" s="216"/>
      <c r="CL244" s="212"/>
      <c r="CM244" s="224"/>
      <c r="CN244" s="216"/>
      <c r="CO244" s="212"/>
      <c r="CP244" s="223"/>
      <c r="CQ244" s="216"/>
      <c r="CR244" s="204"/>
      <c r="CS244" s="202"/>
      <c r="CT244" s="205"/>
      <c r="CU244" s="217"/>
      <c r="CV244" s="219"/>
      <c r="CW244" s="220"/>
      <c r="CX244" s="203"/>
      <c r="CY244" s="217"/>
      <c r="CZ244" s="221"/>
      <c r="DA244" s="222"/>
      <c r="DB244" s="216"/>
      <c r="DC244" s="212"/>
      <c r="DD244" s="224"/>
      <c r="DE244" s="216"/>
      <c r="DF244" s="212"/>
      <c r="DG244" s="223"/>
      <c r="DH244" s="216"/>
      <c r="DI244" s="204"/>
      <c r="DJ244" s="202"/>
      <c r="DK244" s="205"/>
      <c r="DL244" s="217"/>
      <c r="DM244" s="219"/>
      <c r="DN244" s="220"/>
      <c r="DO244" s="203"/>
      <c r="DP244" s="217"/>
      <c r="DQ244" s="221"/>
      <c r="DR244" s="222"/>
      <c r="DS244" s="216"/>
      <c r="DT244" s="212"/>
      <c r="DU244" s="224"/>
      <c r="DV244" s="216"/>
      <c r="DW244" s="212"/>
      <c r="DX244" s="223"/>
      <c r="DY244" s="216"/>
    </row>
    <row r="245" spans="1:129" ht="15.75" hidden="1" thickBot="1">
      <c r="A245" s="242"/>
      <c r="B245" s="243"/>
      <c r="C245" s="199"/>
      <c r="D245" s="200"/>
      <c r="E245" s="201"/>
      <c r="F245" s="202"/>
      <c r="G245" s="202"/>
      <c r="H245" s="202"/>
      <c r="I245" s="202"/>
      <c r="J245" s="202"/>
      <c r="K245" s="202"/>
      <c r="L245" s="203"/>
      <c r="M245" s="204"/>
      <c r="N245" s="202"/>
      <c r="O245" s="205"/>
      <c r="P245" s="217"/>
      <c r="Q245" s="219"/>
      <c r="R245" s="220"/>
      <c r="S245" s="203"/>
      <c r="T245" s="217"/>
      <c r="U245" s="221"/>
      <c r="V245" s="222"/>
      <c r="W245" s="216"/>
      <c r="X245" s="212"/>
      <c r="Y245" s="223"/>
      <c r="Z245" s="216"/>
      <c r="AA245" s="204"/>
      <c r="AB245" s="202"/>
      <c r="AC245" s="205"/>
      <c r="AD245" s="217"/>
      <c r="AE245" s="219"/>
      <c r="AF245" s="220"/>
      <c r="AG245" s="203"/>
      <c r="AH245" s="217"/>
      <c r="AI245" s="221"/>
      <c r="AJ245" s="222"/>
      <c r="AK245" s="216"/>
      <c r="AL245" s="212"/>
      <c r="AM245" s="224"/>
      <c r="AN245" s="216"/>
      <c r="AO245" s="212"/>
      <c r="AP245" s="223"/>
      <c r="AQ245" s="216"/>
      <c r="AR245" s="204"/>
      <c r="AS245" s="202"/>
      <c r="AT245" s="205"/>
      <c r="AU245" s="217"/>
      <c r="AV245" s="219"/>
      <c r="AW245" s="220"/>
      <c r="AX245" s="207"/>
      <c r="AY245" s="203"/>
      <c r="AZ245" s="217"/>
      <c r="BA245" s="221"/>
      <c r="BB245" s="222"/>
      <c r="BC245" s="216"/>
      <c r="BD245" s="212"/>
      <c r="BE245" s="224"/>
      <c r="BF245" s="216"/>
      <c r="BG245" s="212"/>
      <c r="BH245" s="223"/>
      <c r="BI245" s="216"/>
      <c r="BJ245" s="204"/>
      <c r="BK245" s="202"/>
      <c r="BL245" s="205"/>
      <c r="BM245" s="217"/>
      <c r="BN245" s="219"/>
      <c r="BO245" s="220"/>
      <c r="BP245" s="203"/>
      <c r="BQ245" s="217"/>
      <c r="BR245" s="221"/>
      <c r="BS245" s="222"/>
      <c r="BT245" s="216"/>
      <c r="BU245" s="212"/>
      <c r="BV245" s="224"/>
      <c r="BW245" s="216"/>
      <c r="BX245" s="212"/>
      <c r="BY245" s="223"/>
      <c r="BZ245" s="216"/>
      <c r="CA245" s="204"/>
      <c r="CB245" s="202"/>
      <c r="CC245" s="205"/>
      <c r="CD245" s="217"/>
      <c r="CE245" s="219"/>
      <c r="CF245" s="220"/>
      <c r="CG245" s="203"/>
      <c r="CH245" s="217"/>
      <c r="CI245" s="221"/>
      <c r="CJ245" s="222"/>
      <c r="CK245" s="216"/>
      <c r="CL245" s="212"/>
      <c r="CM245" s="224"/>
      <c r="CN245" s="216"/>
      <c r="CO245" s="212"/>
      <c r="CP245" s="223"/>
      <c r="CQ245" s="216"/>
      <c r="CR245" s="204"/>
      <c r="CS245" s="202"/>
      <c r="CT245" s="205"/>
      <c r="CU245" s="217"/>
      <c r="CV245" s="219"/>
      <c r="CW245" s="220"/>
      <c r="CX245" s="203"/>
      <c r="CY245" s="217"/>
      <c r="CZ245" s="221"/>
      <c r="DA245" s="222"/>
      <c r="DB245" s="216"/>
      <c r="DC245" s="212"/>
      <c r="DD245" s="224"/>
      <c r="DE245" s="216"/>
      <c r="DF245" s="212"/>
      <c r="DG245" s="223"/>
      <c r="DH245" s="216"/>
      <c r="DI245" s="204"/>
      <c r="DJ245" s="202"/>
      <c r="DK245" s="205"/>
      <c r="DL245" s="217"/>
      <c r="DM245" s="219"/>
      <c r="DN245" s="220"/>
      <c r="DO245" s="203"/>
      <c r="DP245" s="217"/>
      <c r="DQ245" s="221"/>
      <c r="DR245" s="222"/>
      <c r="DS245" s="216"/>
      <c r="DT245" s="212"/>
      <c r="DU245" s="224"/>
      <c r="DV245" s="216"/>
      <c r="DW245" s="212"/>
      <c r="DX245" s="223"/>
      <c r="DY245" s="216"/>
    </row>
    <row r="246" spans="1:129" ht="15.75" hidden="1" thickBot="1">
      <c r="A246" s="242"/>
      <c r="B246" s="243"/>
      <c r="C246" s="199"/>
      <c r="D246" s="200"/>
      <c r="E246" s="201"/>
      <c r="F246" s="202"/>
      <c r="G246" s="202"/>
      <c r="H246" s="202"/>
      <c r="I246" s="202"/>
      <c r="J246" s="202"/>
      <c r="K246" s="202"/>
      <c r="L246" s="203"/>
      <c r="M246" s="204"/>
      <c r="N246" s="202"/>
      <c r="O246" s="205"/>
      <c r="P246" s="217"/>
      <c r="Q246" s="219"/>
      <c r="R246" s="220"/>
      <c r="S246" s="203"/>
      <c r="T246" s="217"/>
      <c r="U246" s="221"/>
      <c r="V246" s="222"/>
      <c r="W246" s="216"/>
      <c r="X246" s="212"/>
      <c r="Y246" s="223"/>
      <c r="Z246" s="216"/>
      <c r="AA246" s="204"/>
      <c r="AB246" s="202"/>
      <c r="AC246" s="205"/>
      <c r="AD246" s="217"/>
      <c r="AE246" s="219"/>
      <c r="AF246" s="220"/>
      <c r="AG246" s="203"/>
      <c r="AH246" s="217"/>
      <c r="AI246" s="221"/>
      <c r="AJ246" s="222"/>
      <c r="AK246" s="216"/>
      <c r="AL246" s="212"/>
      <c r="AM246" s="224"/>
      <c r="AN246" s="216"/>
      <c r="AO246" s="212"/>
      <c r="AP246" s="223"/>
      <c r="AQ246" s="216"/>
      <c r="AR246" s="204"/>
      <c r="AS246" s="202"/>
      <c r="AT246" s="205"/>
      <c r="AU246" s="217"/>
      <c r="AV246" s="219"/>
      <c r="AW246" s="220"/>
      <c r="AX246" s="207"/>
      <c r="AY246" s="203"/>
      <c r="AZ246" s="217"/>
      <c r="BA246" s="221"/>
      <c r="BB246" s="222"/>
      <c r="BC246" s="216"/>
      <c r="BD246" s="212"/>
      <c r="BE246" s="224"/>
      <c r="BF246" s="216"/>
      <c r="BG246" s="212"/>
      <c r="BH246" s="223"/>
      <c r="BI246" s="216"/>
      <c r="BJ246" s="204"/>
      <c r="BK246" s="202"/>
      <c r="BL246" s="205"/>
      <c r="BM246" s="217"/>
      <c r="BN246" s="219"/>
      <c r="BO246" s="220"/>
      <c r="BP246" s="203"/>
      <c r="BQ246" s="217"/>
      <c r="BR246" s="221"/>
      <c r="BS246" s="222"/>
      <c r="BT246" s="216"/>
      <c r="BU246" s="212"/>
      <c r="BV246" s="224"/>
      <c r="BW246" s="216"/>
      <c r="BX246" s="212"/>
      <c r="BY246" s="223"/>
      <c r="BZ246" s="216"/>
      <c r="CA246" s="204"/>
      <c r="CB246" s="202"/>
      <c r="CC246" s="205"/>
      <c r="CD246" s="217"/>
      <c r="CE246" s="219"/>
      <c r="CF246" s="220"/>
      <c r="CG246" s="203"/>
      <c r="CH246" s="217"/>
      <c r="CI246" s="221"/>
      <c r="CJ246" s="222"/>
      <c r="CK246" s="216"/>
      <c r="CL246" s="212"/>
      <c r="CM246" s="224"/>
      <c r="CN246" s="216"/>
      <c r="CO246" s="212"/>
      <c r="CP246" s="223"/>
      <c r="CQ246" s="216"/>
      <c r="CR246" s="204"/>
      <c r="CS246" s="202"/>
      <c r="CT246" s="205"/>
      <c r="CU246" s="217"/>
      <c r="CV246" s="219"/>
      <c r="CW246" s="220"/>
      <c r="CX246" s="203"/>
      <c r="CY246" s="217"/>
      <c r="CZ246" s="221"/>
      <c r="DA246" s="222"/>
      <c r="DB246" s="216"/>
      <c r="DC246" s="212"/>
      <c r="DD246" s="224"/>
      <c r="DE246" s="216"/>
      <c r="DF246" s="212"/>
      <c r="DG246" s="223"/>
      <c r="DH246" s="216"/>
      <c r="DI246" s="204"/>
      <c r="DJ246" s="202"/>
      <c r="DK246" s="205"/>
      <c r="DL246" s="217"/>
      <c r="DM246" s="219"/>
      <c r="DN246" s="220"/>
      <c r="DO246" s="203"/>
      <c r="DP246" s="217"/>
      <c r="DQ246" s="221"/>
      <c r="DR246" s="222"/>
      <c r="DS246" s="216"/>
      <c r="DT246" s="212"/>
      <c r="DU246" s="224"/>
      <c r="DV246" s="216"/>
      <c r="DW246" s="212"/>
      <c r="DX246" s="223"/>
      <c r="DY246" s="216"/>
    </row>
    <row r="247" spans="1:129" ht="15.75" hidden="1" thickBot="1">
      <c r="A247" s="242"/>
      <c r="B247" s="243"/>
      <c r="C247" s="199"/>
      <c r="D247" s="200"/>
      <c r="E247" s="201"/>
      <c r="F247" s="202"/>
      <c r="G247" s="202"/>
      <c r="H247" s="202"/>
      <c r="I247" s="202"/>
      <c r="J247" s="202"/>
      <c r="K247" s="202"/>
      <c r="L247" s="203"/>
      <c r="M247" s="204"/>
      <c r="N247" s="202"/>
      <c r="O247" s="205"/>
      <c r="P247" s="217"/>
      <c r="Q247" s="219"/>
      <c r="R247" s="220"/>
      <c r="S247" s="203"/>
      <c r="T247" s="217"/>
      <c r="U247" s="221"/>
      <c r="V247" s="222"/>
      <c r="W247" s="216"/>
      <c r="X247" s="212"/>
      <c r="Y247" s="223"/>
      <c r="Z247" s="216"/>
      <c r="AA247" s="204"/>
      <c r="AB247" s="202"/>
      <c r="AC247" s="205"/>
      <c r="AD247" s="217"/>
      <c r="AE247" s="219"/>
      <c r="AF247" s="220"/>
      <c r="AG247" s="203"/>
      <c r="AH247" s="217"/>
      <c r="AI247" s="221"/>
      <c r="AJ247" s="222"/>
      <c r="AK247" s="216"/>
      <c r="AL247" s="212"/>
      <c r="AM247" s="224"/>
      <c r="AN247" s="216"/>
      <c r="AO247" s="212"/>
      <c r="AP247" s="223"/>
      <c r="AQ247" s="216"/>
      <c r="AR247" s="204"/>
      <c r="AS247" s="202"/>
      <c r="AT247" s="205"/>
      <c r="AU247" s="217"/>
      <c r="AV247" s="219"/>
      <c r="AW247" s="220"/>
      <c r="AX247" s="207"/>
      <c r="AY247" s="203"/>
      <c r="AZ247" s="217"/>
      <c r="BA247" s="221"/>
      <c r="BB247" s="222"/>
      <c r="BC247" s="216"/>
      <c r="BD247" s="212"/>
      <c r="BE247" s="224"/>
      <c r="BF247" s="216"/>
      <c r="BG247" s="212"/>
      <c r="BH247" s="223"/>
      <c r="BI247" s="216"/>
      <c r="BJ247" s="204"/>
      <c r="BK247" s="202"/>
      <c r="BL247" s="205"/>
      <c r="BM247" s="217"/>
      <c r="BN247" s="219"/>
      <c r="BO247" s="220"/>
      <c r="BP247" s="203"/>
      <c r="BQ247" s="217"/>
      <c r="BR247" s="221"/>
      <c r="BS247" s="222"/>
      <c r="BT247" s="216"/>
      <c r="BU247" s="212"/>
      <c r="BV247" s="224"/>
      <c r="BW247" s="216"/>
      <c r="BX247" s="212"/>
      <c r="BY247" s="223"/>
      <c r="BZ247" s="216"/>
      <c r="CA247" s="204"/>
      <c r="CB247" s="202"/>
      <c r="CC247" s="205"/>
      <c r="CD247" s="217"/>
      <c r="CE247" s="219"/>
      <c r="CF247" s="220"/>
      <c r="CG247" s="203"/>
      <c r="CH247" s="217"/>
      <c r="CI247" s="221"/>
      <c r="CJ247" s="222"/>
      <c r="CK247" s="216"/>
      <c r="CL247" s="212"/>
      <c r="CM247" s="224"/>
      <c r="CN247" s="216"/>
      <c r="CO247" s="212"/>
      <c r="CP247" s="223"/>
      <c r="CQ247" s="216"/>
      <c r="CR247" s="204"/>
      <c r="CS247" s="202"/>
      <c r="CT247" s="205"/>
      <c r="CU247" s="217"/>
      <c r="CV247" s="219"/>
      <c r="CW247" s="220"/>
      <c r="CX247" s="203"/>
      <c r="CY247" s="217"/>
      <c r="CZ247" s="221"/>
      <c r="DA247" s="222"/>
      <c r="DB247" s="216"/>
      <c r="DC247" s="212"/>
      <c r="DD247" s="224"/>
      <c r="DE247" s="216"/>
      <c r="DF247" s="212"/>
      <c r="DG247" s="223"/>
      <c r="DH247" s="216"/>
      <c r="DI247" s="204"/>
      <c r="DJ247" s="202"/>
      <c r="DK247" s="205"/>
      <c r="DL247" s="217"/>
      <c r="DM247" s="219"/>
      <c r="DN247" s="220"/>
      <c r="DO247" s="203"/>
      <c r="DP247" s="217"/>
      <c r="DQ247" s="221"/>
      <c r="DR247" s="222"/>
      <c r="DS247" s="216"/>
      <c r="DT247" s="212"/>
      <c r="DU247" s="224"/>
      <c r="DV247" s="216"/>
      <c r="DW247" s="212"/>
      <c r="DX247" s="223"/>
      <c r="DY247" s="216"/>
    </row>
    <row r="248" spans="1:129" ht="15.75" hidden="1" thickBot="1">
      <c r="A248" s="242"/>
      <c r="B248" s="243"/>
      <c r="C248" s="199"/>
      <c r="D248" s="200"/>
      <c r="E248" s="201"/>
      <c r="F248" s="202"/>
      <c r="G248" s="202"/>
      <c r="H248" s="202"/>
      <c r="I248" s="202"/>
      <c r="J248" s="202"/>
      <c r="K248" s="202"/>
      <c r="L248" s="203"/>
      <c r="M248" s="204"/>
      <c r="N248" s="202"/>
      <c r="O248" s="205"/>
      <c r="P248" s="217"/>
      <c r="Q248" s="219"/>
      <c r="R248" s="220"/>
      <c r="S248" s="203"/>
      <c r="T248" s="217"/>
      <c r="U248" s="221"/>
      <c r="V248" s="222"/>
      <c r="W248" s="216"/>
      <c r="X248" s="212"/>
      <c r="Y248" s="223"/>
      <c r="Z248" s="216"/>
      <c r="AA248" s="204"/>
      <c r="AB248" s="202"/>
      <c r="AC248" s="205"/>
      <c r="AD248" s="217"/>
      <c r="AE248" s="219"/>
      <c r="AF248" s="220"/>
      <c r="AG248" s="203"/>
      <c r="AH248" s="217"/>
      <c r="AI248" s="221"/>
      <c r="AJ248" s="222"/>
      <c r="AK248" s="216"/>
      <c r="AL248" s="212"/>
      <c r="AM248" s="224"/>
      <c r="AN248" s="216"/>
      <c r="AO248" s="212"/>
      <c r="AP248" s="223"/>
      <c r="AQ248" s="216"/>
      <c r="AR248" s="204"/>
      <c r="AS248" s="202"/>
      <c r="AT248" s="205"/>
      <c r="AU248" s="217"/>
      <c r="AV248" s="219"/>
      <c r="AW248" s="220"/>
      <c r="AX248" s="207"/>
      <c r="AY248" s="203"/>
      <c r="AZ248" s="217"/>
      <c r="BA248" s="221"/>
      <c r="BB248" s="222"/>
      <c r="BC248" s="216"/>
      <c r="BD248" s="212"/>
      <c r="BE248" s="224"/>
      <c r="BF248" s="216"/>
      <c r="BG248" s="212"/>
      <c r="BH248" s="223"/>
      <c r="BI248" s="216"/>
      <c r="BJ248" s="204"/>
      <c r="BK248" s="202"/>
      <c r="BL248" s="205"/>
      <c r="BM248" s="217"/>
      <c r="BN248" s="219"/>
      <c r="BO248" s="220"/>
      <c r="BP248" s="203"/>
      <c r="BQ248" s="217"/>
      <c r="BR248" s="221"/>
      <c r="BS248" s="222"/>
      <c r="BT248" s="216"/>
      <c r="BU248" s="212"/>
      <c r="BV248" s="224"/>
      <c r="BW248" s="216"/>
      <c r="BX248" s="212"/>
      <c r="BY248" s="223"/>
      <c r="BZ248" s="216"/>
      <c r="CA248" s="204"/>
      <c r="CB248" s="202"/>
      <c r="CC248" s="205"/>
      <c r="CD248" s="217"/>
      <c r="CE248" s="219"/>
      <c r="CF248" s="220"/>
      <c r="CG248" s="203"/>
      <c r="CH248" s="217"/>
      <c r="CI248" s="221"/>
      <c r="CJ248" s="222"/>
      <c r="CK248" s="216"/>
      <c r="CL248" s="212"/>
      <c r="CM248" s="224"/>
      <c r="CN248" s="216"/>
      <c r="CO248" s="212"/>
      <c r="CP248" s="223"/>
      <c r="CQ248" s="216"/>
      <c r="CR248" s="204"/>
      <c r="CS248" s="202"/>
      <c r="CT248" s="205"/>
      <c r="CU248" s="217"/>
      <c r="CV248" s="219"/>
      <c r="CW248" s="220"/>
      <c r="CX248" s="203"/>
      <c r="CY248" s="217"/>
      <c r="CZ248" s="221"/>
      <c r="DA248" s="222"/>
      <c r="DB248" s="216"/>
      <c r="DC248" s="212"/>
      <c r="DD248" s="224"/>
      <c r="DE248" s="216"/>
      <c r="DF248" s="212"/>
      <c r="DG248" s="223"/>
      <c r="DH248" s="216"/>
      <c r="DI248" s="204"/>
      <c r="DJ248" s="202"/>
      <c r="DK248" s="205"/>
      <c r="DL248" s="217"/>
      <c r="DM248" s="219"/>
      <c r="DN248" s="220"/>
      <c r="DO248" s="203"/>
      <c r="DP248" s="217"/>
      <c r="DQ248" s="221"/>
      <c r="DR248" s="222"/>
      <c r="DS248" s="216"/>
      <c r="DT248" s="212"/>
      <c r="DU248" s="224"/>
      <c r="DV248" s="216"/>
      <c r="DW248" s="212"/>
      <c r="DX248" s="223"/>
      <c r="DY248" s="216"/>
    </row>
    <row r="249" spans="1:129" ht="15.75" hidden="1" thickBot="1">
      <c r="A249" s="242"/>
      <c r="B249" s="243"/>
      <c r="C249" s="199"/>
      <c r="D249" s="200"/>
      <c r="E249" s="201"/>
      <c r="F249" s="202"/>
      <c r="G249" s="202"/>
      <c r="H249" s="202"/>
      <c r="I249" s="202"/>
      <c r="J249" s="202"/>
      <c r="K249" s="202"/>
      <c r="L249" s="203"/>
      <c r="M249" s="204"/>
      <c r="N249" s="202"/>
      <c r="O249" s="205"/>
      <c r="P249" s="217"/>
      <c r="Q249" s="219"/>
      <c r="R249" s="220"/>
      <c r="S249" s="203"/>
      <c r="T249" s="217"/>
      <c r="U249" s="221"/>
      <c r="V249" s="222"/>
      <c r="W249" s="216"/>
      <c r="X249" s="212"/>
      <c r="Y249" s="223"/>
      <c r="Z249" s="216"/>
      <c r="AA249" s="204"/>
      <c r="AB249" s="202"/>
      <c r="AC249" s="205"/>
      <c r="AD249" s="217"/>
      <c r="AE249" s="219"/>
      <c r="AF249" s="220"/>
      <c r="AG249" s="203"/>
      <c r="AH249" s="217"/>
      <c r="AI249" s="221"/>
      <c r="AJ249" s="222"/>
      <c r="AK249" s="216"/>
      <c r="AL249" s="212"/>
      <c r="AM249" s="224"/>
      <c r="AN249" s="216"/>
      <c r="AO249" s="212"/>
      <c r="AP249" s="223"/>
      <c r="AQ249" s="216"/>
      <c r="AR249" s="204"/>
      <c r="AS249" s="202"/>
      <c r="AT249" s="205"/>
      <c r="AU249" s="217"/>
      <c r="AV249" s="219"/>
      <c r="AW249" s="220"/>
      <c r="AX249" s="207"/>
      <c r="AY249" s="203"/>
      <c r="AZ249" s="217"/>
      <c r="BA249" s="221"/>
      <c r="BB249" s="222"/>
      <c r="BC249" s="216"/>
      <c r="BD249" s="212"/>
      <c r="BE249" s="224"/>
      <c r="BF249" s="216"/>
      <c r="BG249" s="212"/>
      <c r="BH249" s="223"/>
      <c r="BI249" s="216"/>
      <c r="BJ249" s="204"/>
      <c r="BK249" s="202"/>
      <c r="BL249" s="205"/>
      <c r="BM249" s="217"/>
      <c r="BN249" s="219"/>
      <c r="BO249" s="220"/>
      <c r="BP249" s="203"/>
      <c r="BQ249" s="217"/>
      <c r="BR249" s="221"/>
      <c r="BS249" s="222"/>
      <c r="BT249" s="216"/>
      <c r="BU249" s="212"/>
      <c r="BV249" s="224"/>
      <c r="BW249" s="216"/>
      <c r="BX249" s="212"/>
      <c r="BY249" s="223"/>
      <c r="BZ249" s="216"/>
      <c r="CA249" s="204"/>
      <c r="CB249" s="202"/>
      <c r="CC249" s="205"/>
      <c r="CD249" s="217"/>
      <c r="CE249" s="219"/>
      <c r="CF249" s="220"/>
      <c r="CG249" s="203"/>
      <c r="CH249" s="217"/>
      <c r="CI249" s="221"/>
      <c r="CJ249" s="222"/>
      <c r="CK249" s="216"/>
      <c r="CL249" s="212"/>
      <c r="CM249" s="224"/>
      <c r="CN249" s="216"/>
      <c r="CO249" s="212"/>
      <c r="CP249" s="223"/>
      <c r="CQ249" s="216"/>
      <c r="CR249" s="204"/>
      <c r="CS249" s="202"/>
      <c r="CT249" s="205"/>
      <c r="CU249" s="217"/>
      <c r="CV249" s="219"/>
      <c r="CW249" s="220"/>
      <c r="CX249" s="203"/>
      <c r="CY249" s="217"/>
      <c r="CZ249" s="221"/>
      <c r="DA249" s="222"/>
      <c r="DB249" s="216"/>
      <c r="DC249" s="212"/>
      <c r="DD249" s="224"/>
      <c r="DE249" s="216"/>
      <c r="DF249" s="212"/>
      <c r="DG249" s="223"/>
      <c r="DH249" s="216"/>
      <c r="DI249" s="204"/>
      <c r="DJ249" s="202"/>
      <c r="DK249" s="205"/>
      <c r="DL249" s="217"/>
      <c r="DM249" s="219"/>
      <c r="DN249" s="220"/>
      <c r="DO249" s="203"/>
      <c r="DP249" s="217"/>
      <c r="DQ249" s="221"/>
      <c r="DR249" s="222"/>
      <c r="DS249" s="216"/>
      <c r="DT249" s="212"/>
      <c r="DU249" s="224"/>
      <c r="DV249" s="216"/>
      <c r="DW249" s="212"/>
      <c r="DX249" s="223"/>
      <c r="DY249" s="216"/>
    </row>
    <row r="250" spans="1:129" ht="15.75" hidden="1" thickBot="1">
      <c r="A250" s="242"/>
      <c r="B250" s="243"/>
      <c r="C250" s="199"/>
      <c r="D250" s="200"/>
      <c r="E250" s="201"/>
      <c r="F250" s="202"/>
      <c r="G250" s="202"/>
      <c r="H250" s="202"/>
      <c r="I250" s="202"/>
      <c r="J250" s="202"/>
      <c r="K250" s="202"/>
      <c r="L250" s="203"/>
      <c r="M250" s="204"/>
      <c r="N250" s="202"/>
      <c r="O250" s="205"/>
      <c r="P250" s="217"/>
      <c r="Q250" s="219"/>
      <c r="R250" s="220"/>
      <c r="S250" s="203"/>
      <c r="T250" s="217"/>
      <c r="U250" s="221"/>
      <c r="V250" s="222"/>
      <c r="W250" s="216"/>
      <c r="X250" s="212"/>
      <c r="Y250" s="223"/>
      <c r="Z250" s="216"/>
      <c r="AA250" s="204"/>
      <c r="AB250" s="202"/>
      <c r="AC250" s="205"/>
      <c r="AD250" s="217"/>
      <c r="AE250" s="219"/>
      <c r="AF250" s="220"/>
      <c r="AG250" s="203"/>
      <c r="AH250" s="217"/>
      <c r="AI250" s="221"/>
      <c r="AJ250" s="222"/>
      <c r="AK250" s="216"/>
      <c r="AL250" s="212"/>
      <c r="AM250" s="224"/>
      <c r="AN250" s="216"/>
      <c r="AO250" s="212"/>
      <c r="AP250" s="223"/>
      <c r="AQ250" s="216"/>
      <c r="AR250" s="204"/>
      <c r="AS250" s="202"/>
      <c r="AT250" s="205"/>
      <c r="AU250" s="217"/>
      <c r="AV250" s="219"/>
      <c r="AW250" s="220"/>
      <c r="AX250" s="207"/>
      <c r="AY250" s="203"/>
      <c r="AZ250" s="217"/>
      <c r="BA250" s="221"/>
      <c r="BB250" s="222"/>
      <c r="BC250" s="216"/>
      <c r="BD250" s="212"/>
      <c r="BE250" s="224"/>
      <c r="BF250" s="216"/>
      <c r="BG250" s="212"/>
      <c r="BH250" s="223"/>
      <c r="BI250" s="216"/>
      <c r="BJ250" s="204"/>
      <c r="BK250" s="202"/>
      <c r="BL250" s="205"/>
      <c r="BM250" s="217"/>
      <c r="BN250" s="219"/>
      <c r="BO250" s="220"/>
      <c r="BP250" s="203"/>
      <c r="BQ250" s="217"/>
      <c r="BR250" s="221"/>
      <c r="BS250" s="222"/>
      <c r="BT250" s="216"/>
      <c r="BU250" s="212"/>
      <c r="BV250" s="224"/>
      <c r="BW250" s="216"/>
      <c r="BX250" s="212"/>
      <c r="BY250" s="223"/>
      <c r="BZ250" s="216"/>
      <c r="CA250" s="204"/>
      <c r="CB250" s="202"/>
      <c r="CC250" s="205"/>
      <c r="CD250" s="217"/>
      <c r="CE250" s="219"/>
      <c r="CF250" s="220"/>
      <c r="CG250" s="203"/>
      <c r="CH250" s="217"/>
      <c r="CI250" s="221"/>
      <c r="CJ250" s="222"/>
      <c r="CK250" s="216"/>
      <c r="CL250" s="212"/>
      <c r="CM250" s="224"/>
      <c r="CN250" s="216"/>
      <c r="CO250" s="212"/>
      <c r="CP250" s="223"/>
      <c r="CQ250" s="216"/>
      <c r="CR250" s="204"/>
      <c r="CS250" s="202"/>
      <c r="CT250" s="205"/>
      <c r="CU250" s="217"/>
      <c r="CV250" s="219"/>
      <c r="CW250" s="220"/>
      <c r="CX250" s="203"/>
      <c r="CY250" s="217"/>
      <c r="CZ250" s="221"/>
      <c r="DA250" s="222"/>
      <c r="DB250" s="216"/>
      <c r="DC250" s="212"/>
      <c r="DD250" s="224"/>
      <c r="DE250" s="216"/>
      <c r="DF250" s="212"/>
      <c r="DG250" s="223"/>
      <c r="DH250" s="216"/>
      <c r="DI250" s="204"/>
      <c r="DJ250" s="202"/>
      <c r="DK250" s="205"/>
      <c r="DL250" s="217"/>
      <c r="DM250" s="219"/>
      <c r="DN250" s="220"/>
      <c r="DO250" s="203"/>
      <c r="DP250" s="217"/>
      <c r="DQ250" s="221"/>
      <c r="DR250" s="222"/>
      <c r="DS250" s="216"/>
      <c r="DT250" s="212"/>
      <c r="DU250" s="224"/>
      <c r="DV250" s="216"/>
      <c r="DW250" s="212"/>
      <c r="DX250" s="223"/>
      <c r="DY250" s="216"/>
    </row>
    <row r="251" spans="1:129" ht="15.75" hidden="1" thickBot="1">
      <c r="A251" s="242"/>
      <c r="B251" s="243"/>
      <c r="C251" s="199"/>
      <c r="D251" s="200"/>
      <c r="E251" s="201"/>
      <c r="F251" s="202"/>
      <c r="G251" s="202"/>
      <c r="H251" s="202"/>
      <c r="I251" s="202"/>
      <c r="J251" s="202"/>
      <c r="K251" s="202"/>
      <c r="L251" s="203"/>
      <c r="M251" s="204"/>
      <c r="N251" s="202"/>
      <c r="O251" s="205"/>
      <c r="P251" s="217"/>
      <c r="Q251" s="219"/>
      <c r="R251" s="220"/>
      <c r="S251" s="203"/>
      <c r="T251" s="217"/>
      <c r="U251" s="221"/>
      <c r="V251" s="222"/>
      <c r="W251" s="216"/>
      <c r="X251" s="212"/>
      <c r="Y251" s="223"/>
      <c r="Z251" s="216"/>
      <c r="AA251" s="204"/>
      <c r="AB251" s="202"/>
      <c r="AC251" s="205"/>
      <c r="AD251" s="217"/>
      <c r="AE251" s="219"/>
      <c r="AF251" s="220"/>
      <c r="AG251" s="203"/>
      <c r="AH251" s="217"/>
      <c r="AI251" s="221"/>
      <c r="AJ251" s="222"/>
      <c r="AK251" s="216"/>
      <c r="AL251" s="212"/>
      <c r="AM251" s="224"/>
      <c r="AN251" s="216"/>
      <c r="AO251" s="212"/>
      <c r="AP251" s="223"/>
      <c r="AQ251" s="216"/>
      <c r="AR251" s="204"/>
      <c r="AS251" s="202"/>
      <c r="AT251" s="205"/>
      <c r="AU251" s="217"/>
      <c r="AV251" s="219"/>
      <c r="AW251" s="220"/>
      <c r="AX251" s="207"/>
      <c r="AY251" s="203"/>
      <c r="AZ251" s="217"/>
      <c r="BA251" s="221"/>
      <c r="BB251" s="222"/>
      <c r="BC251" s="216"/>
      <c r="BD251" s="212"/>
      <c r="BE251" s="224"/>
      <c r="BF251" s="216"/>
      <c r="BG251" s="212"/>
      <c r="BH251" s="223"/>
      <c r="BI251" s="216"/>
      <c r="BJ251" s="204"/>
      <c r="BK251" s="202"/>
      <c r="BL251" s="205"/>
      <c r="BM251" s="217"/>
      <c r="BN251" s="219"/>
      <c r="BO251" s="220"/>
      <c r="BP251" s="203"/>
      <c r="BQ251" s="217"/>
      <c r="BR251" s="221"/>
      <c r="BS251" s="222"/>
      <c r="BT251" s="216"/>
      <c r="BU251" s="212"/>
      <c r="BV251" s="224"/>
      <c r="BW251" s="216"/>
      <c r="BX251" s="212"/>
      <c r="BY251" s="223"/>
      <c r="BZ251" s="216"/>
      <c r="CA251" s="204"/>
      <c r="CB251" s="202"/>
      <c r="CC251" s="205"/>
      <c r="CD251" s="217"/>
      <c r="CE251" s="219"/>
      <c r="CF251" s="220"/>
      <c r="CG251" s="203"/>
      <c r="CH251" s="217"/>
      <c r="CI251" s="221"/>
      <c r="CJ251" s="222"/>
      <c r="CK251" s="216"/>
      <c r="CL251" s="212"/>
      <c r="CM251" s="224"/>
      <c r="CN251" s="216"/>
      <c r="CO251" s="212"/>
      <c r="CP251" s="223"/>
      <c r="CQ251" s="216"/>
      <c r="CR251" s="204"/>
      <c r="CS251" s="202"/>
      <c r="CT251" s="205"/>
      <c r="CU251" s="217"/>
      <c r="CV251" s="219"/>
      <c r="CW251" s="220"/>
      <c r="CX251" s="203"/>
      <c r="CY251" s="217"/>
      <c r="CZ251" s="221"/>
      <c r="DA251" s="222"/>
      <c r="DB251" s="216"/>
      <c r="DC251" s="212"/>
      <c r="DD251" s="224"/>
      <c r="DE251" s="216"/>
      <c r="DF251" s="212"/>
      <c r="DG251" s="223"/>
      <c r="DH251" s="216"/>
      <c r="DI251" s="204"/>
      <c r="DJ251" s="202"/>
      <c r="DK251" s="205"/>
      <c r="DL251" s="217"/>
      <c r="DM251" s="219"/>
      <c r="DN251" s="220"/>
      <c r="DO251" s="203"/>
      <c r="DP251" s="217"/>
      <c r="DQ251" s="221"/>
      <c r="DR251" s="222"/>
      <c r="DS251" s="216"/>
      <c r="DT251" s="212"/>
      <c r="DU251" s="224"/>
      <c r="DV251" s="216"/>
      <c r="DW251" s="212"/>
      <c r="DX251" s="223"/>
      <c r="DY251" s="216"/>
    </row>
    <row r="252" spans="1:129" ht="15.75" hidden="1" thickBot="1">
      <c r="A252" s="242"/>
      <c r="B252" s="243"/>
      <c r="C252" s="199"/>
      <c r="D252" s="200"/>
      <c r="E252" s="201"/>
      <c r="F252" s="202"/>
      <c r="G252" s="202"/>
      <c r="H252" s="202"/>
      <c r="I252" s="202"/>
      <c r="J252" s="202"/>
      <c r="K252" s="202"/>
      <c r="L252" s="203"/>
      <c r="M252" s="204"/>
      <c r="N252" s="202"/>
      <c r="O252" s="205"/>
      <c r="P252" s="217"/>
      <c r="Q252" s="219"/>
      <c r="R252" s="220"/>
      <c r="S252" s="203"/>
      <c r="T252" s="217"/>
      <c r="U252" s="221"/>
      <c r="V252" s="222"/>
      <c r="W252" s="216"/>
      <c r="X252" s="212"/>
      <c r="Y252" s="223"/>
      <c r="Z252" s="216"/>
      <c r="AA252" s="204"/>
      <c r="AB252" s="202"/>
      <c r="AC252" s="205"/>
      <c r="AD252" s="217"/>
      <c r="AE252" s="219"/>
      <c r="AF252" s="220"/>
      <c r="AG252" s="203"/>
      <c r="AH252" s="217"/>
      <c r="AI252" s="221"/>
      <c r="AJ252" s="222"/>
      <c r="AK252" s="216"/>
      <c r="AL252" s="212"/>
      <c r="AM252" s="224"/>
      <c r="AN252" s="216"/>
      <c r="AO252" s="212"/>
      <c r="AP252" s="223"/>
      <c r="AQ252" s="216"/>
      <c r="AR252" s="204"/>
      <c r="AS252" s="202"/>
      <c r="AT252" s="205"/>
      <c r="AU252" s="217"/>
      <c r="AV252" s="219"/>
      <c r="AW252" s="220"/>
      <c r="AX252" s="207"/>
      <c r="AY252" s="203"/>
      <c r="AZ252" s="217"/>
      <c r="BA252" s="221"/>
      <c r="BB252" s="222"/>
      <c r="BC252" s="216"/>
      <c r="BD252" s="212"/>
      <c r="BE252" s="224"/>
      <c r="BF252" s="216"/>
      <c r="BG252" s="212"/>
      <c r="BH252" s="223"/>
      <c r="BI252" s="216"/>
      <c r="BJ252" s="204"/>
      <c r="BK252" s="202"/>
      <c r="BL252" s="205"/>
      <c r="BM252" s="217"/>
      <c r="BN252" s="219"/>
      <c r="BO252" s="220"/>
      <c r="BP252" s="203"/>
      <c r="BQ252" s="217"/>
      <c r="BR252" s="221"/>
      <c r="BS252" s="222"/>
      <c r="BT252" s="216"/>
      <c r="BU252" s="212"/>
      <c r="BV252" s="224"/>
      <c r="BW252" s="216"/>
      <c r="BX252" s="212"/>
      <c r="BY252" s="223"/>
      <c r="BZ252" s="216"/>
      <c r="CA252" s="204"/>
      <c r="CB252" s="202"/>
      <c r="CC252" s="205"/>
      <c r="CD252" s="217"/>
      <c r="CE252" s="219"/>
      <c r="CF252" s="220"/>
      <c r="CG252" s="203"/>
      <c r="CH252" s="217"/>
      <c r="CI252" s="221"/>
      <c r="CJ252" s="222"/>
      <c r="CK252" s="216"/>
      <c r="CL252" s="212"/>
      <c r="CM252" s="224"/>
      <c r="CN252" s="216"/>
      <c r="CO252" s="212"/>
      <c r="CP252" s="223"/>
      <c r="CQ252" s="216"/>
      <c r="CR252" s="204"/>
      <c r="CS252" s="202"/>
      <c r="CT252" s="205"/>
      <c r="CU252" s="217"/>
      <c r="CV252" s="219"/>
      <c r="CW252" s="220"/>
      <c r="CX252" s="203"/>
      <c r="CY252" s="217"/>
      <c r="CZ252" s="221"/>
      <c r="DA252" s="222"/>
      <c r="DB252" s="216"/>
      <c r="DC252" s="212"/>
      <c r="DD252" s="224"/>
      <c r="DE252" s="216"/>
      <c r="DF252" s="212"/>
      <c r="DG252" s="223"/>
      <c r="DH252" s="216"/>
      <c r="DI252" s="204"/>
      <c r="DJ252" s="202"/>
      <c r="DK252" s="205"/>
      <c r="DL252" s="217"/>
      <c r="DM252" s="219"/>
      <c r="DN252" s="220"/>
      <c r="DO252" s="203"/>
      <c r="DP252" s="217"/>
      <c r="DQ252" s="221"/>
      <c r="DR252" s="222"/>
      <c r="DS252" s="216"/>
      <c r="DT252" s="212"/>
      <c r="DU252" s="224"/>
      <c r="DV252" s="216"/>
      <c r="DW252" s="212"/>
      <c r="DX252" s="223"/>
      <c r="DY252" s="216"/>
    </row>
    <row r="253" spans="1:129" ht="15.75" hidden="1" thickBot="1">
      <c r="A253" s="242"/>
      <c r="B253" s="243"/>
      <c r="C253" s="199"/>
      <c r="D253" s="200"/>
      <c r="E253" s="201"/>
      <c r="F253" s="202"/>
      <c r="G253" s="202"/>
      <c r="H253" s="202"/>
      <c r="I253" s="202"/>
      <c r="J253" s="202"/>
      <c r="K253" s="202"/>
      <c r="L253" s="203"/>
      <c r="M253" s="204"/>
      <c r="N253" s="202"/>
      <c r="O253" s="205"/>
      <c r="P253" s="217"/>
      <c r="Q253" s="219"/>
      <c r="R253" s="220"/>
      <c r="S253" s="203"/>
      <c r="T253" s="217"/>
      <c r="U253" s="221"/>
      <c r="V253" s="222"/>
      <c r="W253" s="216"/>
      <c r="X253" s="212"/>
      <c r="Y253" s="223"/>
      <c r="Z253" s="216"/>
      <c r="AA253" s="204"/>
      <c r="AB253" s="202"/>
      <c r="AC253" s="205"/>
      <c r="AD253" s="217"/>
      <c r="AE253" s="219"/>
      <c r="AF253" s="220"/>
      <c r="AG253" s="203"/>
      <c r="AH253" s="217"/>
      <c r="AI253" s="221"/>
      <c r="AJ253" s="222"/>
      <c r="AK253" s="216"/>
      <c r="AL253" s="212"/>
      <c r="AM253" s="224"/>
      <c r="AN253" s="216"/>
      <c r="AO253" s="212"/>
      <c r="AP253" s="223"/>
      <c r="AQ253" s="216"/>
      <c r="AR253" s="204"/>
      <c r="AS253" s="202"/>
      <c r="AT253" s="205"/>
      <c r="AU253" s="217"/>
      <c r="AV253" s="219"/>
      <c r="AW253" s="220"/>
      <c r="AX253" s="207"/>
      <c r="AY253" s="203"/>
      <c r="AZ253" s="217"/>
      <c r="BA253" s="221"/>
      <c r="BB253" s="222"/>
      <c r="BC253" s="216"/>
      <c r="BD253" s="212"/>
      <c r="BE253" s="224"/>
      <c r="BF253" s="216"/>
      <c r="BG253" s="212"/>
      <c r="BH253" s="223"/>
      <c r="BI253" s="216"/>
      <c r="BJ253" s="204"/>
      <c r="BK253" s="202"/>
      <c r="BL253" s="205"/>
      <c r="BM253" s="217"/>
      <c r="BN253" s="219"/>
      <c r="BO253" s="220"/>
      <c r="BP253" s="203"/>
      <c r="BQ253" s="217"/>
      <c r="BR253" s="221"/>
      <c r="BS253" s="222"/>
      <c r="BT253" s="216"/>
      <c r="BU253" s="212"/>
      <c r="BV253" s="224"/>
      <c r="BW253" s="216"/>
      <c r="BX253" s="212"/>
      <c r="BY253" s="223"/>
      <c r="BZ253" s="216"/>
      <c r="CA253" s="204"/>
      <c r="CB253" s="202"/>
      <c r="CC253" s="205"/>
      <c r="CD253" s="217"/>
      <c r="CE253" s="219"/>
      <c r="CF253" s="220"/>
      <c r="CG253" s="203"/>
      <c r="CH253" s="217"/>
      <c r="CI253" s="221"/>
      <c r="CJ253" s="222"/>
      <c r="CK253" s="216"/>
      <c r="CL253" s="212"/>
      <c r="CM253" s="224"/>
      <c r="CN253" s="216"/>
      <c r="CO253" s="212"/>
      <c r="CP253" s="223"/>
      <c r="CQ253" s="216"/>
      <c r="CR253" s="204"/>
      <c r="CS253" s="202"/>
      <c r="CT253" s="205"/>
      <c r="CU253" s="217"/>
      <c r="CV253" s="219"/>
      <c r="CW253" s="220"/>
      <c r="CX253" s="203"/>
      <c r="CY253" s="217"/>
      <c r="CZ253" s="221"/>
      <c r="DA253" s="222"/>
      <c r="DB253" s="216"/>
      <c r="DC253" s="212"/>
      <c r="DD253" s="224"/>
      <c r="DE253" s="216"/>
      <c r="DF253" s="212"/>
      <c r="DG253" s="223"/>
      <c r="DH253" s="216"/>
      <c r="DI253" s="204"/>
      <c r="DJ253" s="202"/>
      <c r="DK253" s="205"/>
      <c r="DL253" s="217"/>
      <c r="DM253" s="219"/>
      <c r="DN253" s="220"/>
      <c r="DO253" s="203"/>
      <c r="DP253" s="217"/>
      <c r="DQ253" s="221"/>
      <c r="DR253" s="222"/>
      <c r="DS253" s="216"/>
      <c r="DT253" s="212"/>
      <c r="DU253" s="224"/>
      <c r="DV253" s="216"/>
      <c r="DW253" s="212"/>
      <c r="DX253" s="223"/>
      <c r="DY253" s="216"/>
    </row>
    <row r="254" spans="1:129" ht="15.75" hidden="1" thickBot="1">
      <c r="A254" s="244"/>
      <c r="B254" s="245"/>
      <c r="C254" s="199"/>
      <c r="D254" s="200"/>
      <c r="E254" s="201"/>
      <c r="F254" s="202"/>
      <c r="G254" s="202"/>
      <c r="H254" s="202"/>
      <c r="I254" s="202"/>
      <c r="J254" s="202"/>
      <c r="K254" s="202"/>
      <c r="L254" s="203"/>
      <c r="M254" s="204"/>
      <c r="N254" s="202"/>
      <c r="O254" s="205"/>
      <c r="P254" s="230"/>
      <c r="Q254" s="232"/>
      <c r="R254" s="233"/>
      <c r="S254" s="203"/>
      <c r="T254" s="230"/>
      <c r="U254" s="234"/>
      <c r="V254" s="235"/>
      <c r="W254" s="229"/>
      <c r="X254" s="225"/>
      <c r="Y254" s="236"/>
      <c r="Z254" s="229"/>
      <c r="AA254" s="204"/>
      <c r="AB254" s="202"/>
      <c r="AC254" s="205"/>
      <c r="AD254" s="230"/>
      <c r="AE254" s="232"/>
      <c r="AF254" s="233"/>
      <c r="AG254" s="203"/>
      <c r="AH254" s="230"/>
      <c r="AI254" s="234"/>
      <c r="AJ254" s="235"/>
      <c r="AK254" s="229"/>
      <c r="AL254" s="225"/>
      <c r="AM254" s="237"/>
      <c r="AN254" s="229"/>
      <c r="AO254" s="225"/>
      <c r="AP254" s="236"/>
      <c r="AQ254" s="229"/>
      <c r="AR254" s="204"/>
      <c r="AS254" s="202"/>
      <c r="AT254" s="205"/>
      <c r="AU254" s="217"/>
      <c r="AV254" s="232"/>
      <c r="AW254" s="233"/>
      <c r="AX254" s="238"/>
      <c r="AY254" s="203"/>
      <c r="AZ254" s="225"/>
      <c r="BA254" s="234"/>
      <c r="BB254" s="235"/>
      <c r="BC254" s="229"/>
      <c r="BD254" s="225"/>
      <c r="BE254" s="237"/>
      <c r="BF254" s="229"/>
      <c r="BG254" s="225"/>
      <c r="BH254" s="236"/>
      <c r="BI254" s="229"/>
      <c r="BJ254" s="204"/>
      <c r="BK254" s="202"/>
      <c r="BL254" s="205"/>
      <c r="BM254" s="230"/>
      <c r="BN254" s="232"/>
      <c r="BO254" s="233"/>
      <c r="BP254" s="203"/>
      <c r="BQ254" s="230"/>
      <c r="BR254" s="234"/>
      <c r="BS254" s="235"/>
      <c r="BT254" s="229"/>
      <c r="BU254" s="225"/>
      <c r="BV254" s="237"/>
      <c r="BW254" s="229"/>
      <c r="BX254" s="225"/>
      <c r="BY254" s="236"/>
      <c r="BZ254" s="229"/>
      <c r="CA254" s="204"/>
      <c r="CB254" s="202"/>
      <c r="CC254" s="205"/>
      <c r="CD254" s="230"/>
      <c r="CE254" s="232"/>
      <c r="CF254" s="233"/>
      <c r="CG254" s="203"/>
      <c r="CH254" s="230"/>
      <c r="CI254" s="234"/>
      <c r="CJ254" s="235"/>
      <c r="CK254" s="229"/>
      <c r="CL254" s="225"/>
      <c r="CM254" s="237"/>
      <c r="CN254" s="229"/>
      <c r="CO254" s="225"/>
      <c r="CP254" s="236"/>
      <c r="CQ254" s="229"/>
      <c r="CR254" s="204"/>
      <c r="CS254" s="202"/>
      <c r="CT254" s="205"/>
      <c r="CU254" s="230"/>
      <c r="CV254" s="232"/>
      <c r="CW254" s="233"/>
      <c r="CX254" s="203"/>
      <c r="CY254" s="230"/>
      <c r="CZ254" s="234"/>
      <c r="DA254" s="235"/>
      <c r="DB254" s="229"/>
      <c r="DC254" s="225"/>
      <c r="DD254" s="237"/>
      <c r="DE254" s="229"/>
      <c r="DF254" s="225"/>
      <c r="DG254" s="236"/>
      <c r="DH254" s="229"/>
      <c r="DI254" s="204"/>
      <c r="DJ254" s="202"/>
      <c r="DK254" s="205"/>
      <c r="DL254" s="230"/>
      <c r="DM254" s="232"/>
      <c r="DN254" s="233"/>
      <c r="DO254" s="203"/>
      <c r="DP254" s="230"/>
      <c r="DQ254" s="234"/>
      <c r="DR254" s="235"/>
      <c r="DS254" s="229"/>
      <c r="DT254" s="225"/>
      <c r="DU254" s="237"/>
      <c r="DV254" s="229"/>
      <c r="DW254" s="225"/>
      <c r="DX254" s="236"/>
      <c r="DY254" s="229"/>
    </row>
    <row r="255" spans="1:129" ht="15.75" thickBot="1">
      <c r="A255" s="347" t="s">
        <v>129</v>
      </c>
      <c r="B255" s="348"/>
      <c r="C255" s="182">
        <f>[9]Daily!C287</f>
        <v>1688.85</v>
      </c>
      <c r="D255" s="183">
        <f>[9]Daily!D287</f>
        <v>1754.5499999999995</v>
      </c>
      <c r="E255" s="184">
        <f>D255-G255-I255</f>
        <v>711.89999999999975</v>
      </c>
      <c r="F255" s="185">
        <f>[9]Daily!E287</f>
        <v>0</v>
      </c>
      <c r="G255" s="185">
        <f>[9]Daily!F287</f>
        <v>1006.6499999999997</v>
      </c>
      <c r="H255" s="185">
        <f>[9]Daily!G287</f>
        <v>299.25</v>
      </c>
      <c r="I255" s="185">
        <f>[9]Daily!H287</f>
        <v>36</v>
      </c>
      <c r="J255" s="185">
        <f>[9]Daily!I287</f>
        <v>75.599999999999994</v>
      </c>
      <c r="K255" s="185">
        <f>[9]Daily!J287</f>
        <v>337.04999999999995</v>
      </c>
      <c r="L255" s="186">
        <f>[9]Daily!K287</f>
        <v>749.24999999999</v>
      </c>
      <c r="M255" s="187">
        <f>[9]Daily!L287</f>
        <v>251.1</v>
      </c>
      <c r="N255" s="185">
        <f>[9]Daily!M287</f>
        <v>276.74999999999994</v>
      </c>
      <c r="O255" s="188">
        <f>[9]Daily!N287</f>
        <v>23.849999999998975</v>
      </c>
      <c r="P255" s="187">
        <f>[9]Daily!O287</f>
        <v>-5.4</v>
      </c>
      <c r="Q255" s="189">
        <f>[9]Daily!P287</f>
        <v>0</v>
      </c>
      <c r="R255" s="190">
        <f>[9]Daily!Q287</f>
        <v>0</v>
      </c>
      <c r="S255" s="186">
        <f>[9]Daily!R287</f>
        <v>0</v>
      </c>
      <c r="T255" s="187">
        <f>[9]Daily!S287</f>
        <v>36.9</v>
      </c>
      <c r="U255" s="191">
        <f>[9]Daily!T287</f>
        <v>36.9</v>
      </c>
      <c r="V255" s="192">
        <f>[9]Daily!U287</f>
        <v>36</v>
      </c>
      <c r="W255" s="186">
        <f>[9]Daily!V287</f>
        <v>7.6500000000000226</v>
      </c>
      <c r="X255" s="193">
        <f>[9]Daily!Z287</f>
        <v>219.6</v>
      </c>
      <c r="Y255" s="194">
        <f>[9]Daily!AA287</f>
        <v>203.84999999999997</v>
      </c>
      <c r="Z255" s="195">
        <f>[9]Daily!AB287</f>
        <v>16.199999999998951</v>
      </c>
      <c r="AA255" s="187">
        <f>[9]Daily!AC287</f>
        <v>36</v>
      </c>
      <c r="AB255" s="185">
        <f>[9]Daily!AD287</f>
        <v>9</v>
      </c>
      <c r="AC255" s="188">
        <f>[9]Daily!AE287</f>
        <v>518.39999999999964</v>
      </c>
      <c r="AD255" s="187">
        <f>[9]Daily!AF287</f>
        <v>426.6</v>
      </c>
      <c r="AE255" s="189">
        <f>[9]Daily!AG287</f>
        <v>0</v>
      </c>
      <c r="AF255" s="190">
        <f>[9]Daily!AH287</f>
        <v>0</v>
      </c>
      <c r="AG255" s="186">
        <f>[9]Daily!AI287</f>
        <v>473.40000000000003</v>
      </c>
      <c r="AH255" s="187">
        <f>[9]Daily!AJ287</f>
        <v>-442.8</v>
      </c>
      <c r="AI255" s="191">
        <f>[9]Daily!AK287</f>
        <v>1.8</v>
      </c>
      <c r="AJ255" s="192">
        <f>[9]Daily!AL287</f>
        <v>0</v>
      </c>
      <c r="AK255" s="186">
        <f>[9]Daily!AM287</f>
        <v>-3.4106051316484809E-13</v>
      </c>
      <c r="AL255" s="193">
        <f>[9]Daily!AN287</f>
        <v>0</v>
      </c>
      <c r="AM255" s="196">
        <f>[9]Daily!AO287</f>
        <v>0</v>
      </c>
      <c r="AN255" s="195">
        <f>[9]Daily!AP287</f>
        <v>0</v>
      </c>
      <c r="AO255" s="193">
        <f>[9]Daily!AQ287</f>
        <v>52.2</v>
      </c>
      <c r="AP255" s="194">
        <f>[9]Daily!AR287</f>
        <v>7.2</v>
      </c>
      <c r="AQ255" s="195">
        <f>[9]Daily!AS287</f>
        <v>45</v>
      </c>
      <c r="AR255" s="187">
        <f>[9]Daily!AT287</f>
        <v>996.75</v>
      </c>
      <c r="AS255" s="185">
        <f>[9]Daily!AU287</f>
        <v>1024.2</v>
      </c>
      <c r="AT255" s="188">
        <f>[9]Daily!AV287</f>
        <v>131.39999999999316</v>
      </c>
      <c r="AU255" s="187">
        <f>[9]Daily!AW287</f>
        <v>759.59999999999991</v>
      </c>
      <c r="AV255" s="189">
        <f>[9]Daily!AX287</f>
        <v>0</v>
      </c>
      <c r="AW255" s="190">
        <f>[9]Daily!AY287</f>
        <v>0</v>
      </c>
      <c r="AX255" s="190">
        <f>[9]Daily!AZ287</f>
        <v>675.90000000000009</v>
      </c>
      <c r="AY255" s="186">
        <f>[9]Daily!BA287</f>
        <v>120.59999999999428</v>
      </c>
      <c r="AZ255" s="187">
        <f>[9]Daily!BB287</f>
        <v>138.14999999999998</v>
      </c>
      <c r="BA255" s="191">
        <f>[9]Daily!BC287</f>
        <v>146.69999999999999</v>
      </c>
      <c r="BB255" s="192">
        <f>[9]Daily!BD287</f>
        <v>0</v>
      </c>
      <c r="BC255" s="186">
        <f>[9]Daily!BE287</f>
        <v>-1.1510792319313623E-12</v>
      </c>
      <c r="BD255" s="193">
        <f>[9]Daily!BF287</f>
        <v>-26.999999999999993</v>
      </c>
      <c r="BE255" s="196">
        <f>[9]Daily!BG287</f>
        <v>75.599999999999994</v>
      </c>
      <c r="BF255" s="195">
        <f>[9]Daily!BH287</f>
        <v>10.800000000000024</v>
      </c>
      <c r="BG255" s="193">
        <f>[9]Daily!BI287</f>
        <v>126</v>
      </c>
      <c r="BH255" s="194">
        <f>[9]Daily!BJ287</f>
        <v>126</v>
      </c>
      <c r="BI255" s="195">
        <f>[9]Daily!BK287</f>
        <v>0</v>
      </c>
      <c r="BJ255" s="187">
        <f>[9]Daily!BL287</f>
        <v>0</v>
      </c>
      <c r="BK255" s="185">
        <f>[9]Daily!BM287</f>
        <v>0</v>
      </c>
      <c r="BL255" s="188">
        <f>[9]Daily!BN287</f>
        <v>9.2370555648813024E-14</v>
      </c>
      <c r="BM255" s="187">
        <f>[9]Daily!BO287</f>
        <v>0</v>
      </c>
      <c r="BN255" s="189">
        <f>[9]Daily!BP287</f>
        <v>0</v>
      </c>
      <c r="BO255" s="190">
        <f>[9]Daily!BQ287</f>
        <v>0</v>
      </c>
      <c r="BP255" s="186">
        <f>[9]Daily!BR287</f>
        <v>0</v>
      </c>
      <c r="BQ255" s="187">
        <f>[9]Daily!BS287</f>
        <v>0</v>
      </c>
      <c r="BR255" s="191">
        <f>[9]Daily!BT287</f>
        <v>0</v>
      </c>
      <c r="BS255" s="192">
        <f>[9]Daily!BU287</f>
        <v>0</v>
      </c>
      <c r="BT255" s="186">
        <f>[9]Daily!BV287</f>
        <v>0</v>
      </c>
      <c r="BU255" s="193">
        <f>[9]Daily!BW287</f>
        <v>0</v>
      </c>
      <c r="BV255" s="196">
        <f>[9]Daily!BX287</f>
        <v>0</v>
      </c>
      <c r="BW255" s="195">
        <f>[9]Daily!BY287</f>
        <v>0</v>
      </c>
      <c r="BX255" s="193">
        <f>[9]Daily!BZ287</f>
        <v>0</v>
      </c>
      <c r="BY255" s="194">
        <f>[9]Daily!CA287</f>
        <v>0</v>
      </c>
      <c r="BZ255" s="195">
        <f>[9]Daily!CB287</f>
        <v>9.2370555648813024E-14</v>
      </c>
      <c r="CA255" s="187">
        <f>[9]Daily!CC287</f>
        <v>126</v>
      </c>
      <c r="CB255" s="185">
        <f>[9]Daily!CD287</f>
        <v>113.85</v>
      </c>
      <c r="CC255" s="188">
        <f>[9]Daily!CE287</f>
        <v>34.199999999997985</v>
      </c>
      <c r="CD255" s="187">
        <f>[9]Daily!CF287</f>
        <v>0</v>
      </c>
      <c r="CE255" s="189">
        <f>[9]Daily!CG287</f>
        <v>0</v>
      </c>
      <c r="CF255" s="190">
        <f>[9]Daily!CH287</f>
        <v>0</v>
      </c>
      <c r="CG255" s="186">
        <f>[9]Daily!CI287</f>
        <v>0</v>
      </c>
      <c r="CH255" s="187">
        <f>[9]Daily!CJ287</f>
        <v>126</v>
      </c>
      <c r="CI255" s="191">
        <f>[9]Daily!CK287</f>
        <v>113.85</v>
      </c>
      <c r="CJ255" s="192">
        <f>[9]Daily!CL287</f>
        <v>0</v>
      </c>
      <c r="CK255" s="186">
        <f>[9]Daily!CM287</f>
        <v>34.199999999997985</v>
      </c>
      <c r="CL255" s="193">
        <f>[9]Daily!CN287</f>
        <v>0</v>
      </c>
      <c r="CM255" s="196">
        <f>[9]Daily!CO287</f>
        <v>0</v>
      </c>
      <c r="CN255" s="195">
        <f>[9]Daily!CP287</f>
        <v>0</v>
      </c>
      <c r="CO255" s="193">
        <f>[9]Daily!CQ287</f>
        <v>0</v>
      </c>
      <c r="CP255" s="194">
        <f>[9]Daily!CR287</f>
        <v>0</v>
      </c>
      <c r="CQ255" s="195">
        <f>[9]Daily!CS287</f>
        <v>0</v>
      </c>
      <c r="CR255" s="187">
        <f>[9]Daily!CT287</f>
        <v>63</v>
      </c>
      <c r="CS255" s="185">
        <f>[9]Daily!CU287</f>
        <v>63</v>
      </c>
      <c r="CT255" s="188">
        <f>[9]Daily!CV287</f>
        <v>0</v>
      </c>
      <c r="CU255" s="187">
        <f>[9]Daily!CW287</f>
        <v>63</v>
      </c>
      <c r="CV255" s="189">
        <f>[9]Daily!CX287</f>
        <v>0</v>
      </c>
      <c r="CW255" s="190">
        <f>[9]Daily!CY287</f>
        <v>63</v>
      </c>
      <c r="CX255" s="186">
        <f>[9]Daily!CZ287</f>
        <v>0</v>
      </c>
      <c r="CY255" s="187">
        <f>[9]Daily!DA287</f>
        <v>0</v>
      </c>
      <c r="CZ255" s="191">
        <f>[9]Daily!DB287</f>
        <v>0</v>
      </c>
      <c r="DA255" s="192">
        <f>[9]Daily!DC287</f>
        <v>0</v>
      </c>
      <c r="DB255" s="186">
        <f>[9]Daily!DD287</f>
        <v>0</v>
      </c>
      <c r="DC255" s="193">
        <f>[9]Daily!DE287</f>
        <v>0</v>
      </c>
      <c r="DD255" s="196">
        <f>[9]Daily!DF287</f>
        <v>0</v>
      </c>
      <c r="DE255" s="195">
        <f>[9]Daily!DG287</f>
        <v>0</v>
      </c>
      <c r="DF255" s="193">
        <f>[9]Daily!DH287</f>
        <v>0</v>
      </c>
      <c r="DG255" s="194">
        <f>[9]Daily!DI287</f>
        <v>0</v>
      </c>
      <c r="DH255" s="195">
        <f>[9]Daily!DJ287</f>
        <v>0</v>
      </c>
      <c r="DI255" s="187">
        <f>[9]Daily!DK287</f>
        <v>216</v>
      </c>
      <c r="DJ255" s="185">
        <f>[9]Daily!DL287</f>
        <v>267.74999999999994</v>
      </c>
      <c r="DK255" s="188">
        <f>[9]Daily!DM287</f>
        <v>41.40000000000007</v>
      </c>
      <c r="DL255" s="187">
        <f>[9]Daily!DN287</f>
        <v>216</v>
      </c>
      <c r="DM255" s="189">
        <f>[9]Daily!DO287</f>
        <v>0</v>
      </c>
      <c r="DN255" s="190">
        <f>[9]Daily!DP287</f>
        <v>267.74999999999994</v>
      </c>
      <c r="DO255" s="186">
        <f>[9]Daily!DQ287</f>
        <v>41.40000000000007</v>
      </c>
      <c r="DP255" s="187">
        <f>[9]Daily!DR287</f>
        <v>0</v>
      </c>
      <c r="DQ255" s="191">
        <f>[9]Daily!DS287</f>
        <v>0</v>
      </c>
      <c r="DR255" s="192">
        <f>[9]Daily!DT287</f>
        <v>0</v>
      </c>
      <c r="DS255" s="186">
        <f>[9]Daily!DU287</f>
        <v>0</v>
      </c>
      <c r="DT255" s="193">
        <f>[9]Daily!DV287</f>
        <v>0</v>
      </c>
      <c r="DU255" s="196">
        <f>[9]Daily!DW287</f>
        <v>0</v>
      </c>
      <c r="DV255" s="195">
        <f>[9]Daily!DX287</f>
        <v>0</v>
      </c>
      <c r="DW255" s="193">
        <f>[9]Daily!DY287</f>
        <v>0</v>
      </c>
      <c r="DX255" s="194">
        <f>[9]Daily!DZ287</f>
        <v>0</v>
      </c>
      <c r="DY255" s="195">
        <f>[9]Daily!EA287</f>
        <v>0</v>
      </c>
    </row>
    <row r="256" spans="1:129" ht="15.75" hidden="1" thickBot="1">
      <c r="A256" s="197"/>
      <c r="B256" s="198"/>
      <c r="C256" s="199"/>
      <c r="D256" s="200"/>
      <c r="E256" s="201"/>
      <c r="F256" s="202"/>
      <c r="G256" s="202"/>
      <c r="H256" s="202"/>
      <c r="I256" s="202"/>
      <c r="J256" s="202"/>
      <c r="K256" s="202"/>
      <c r="L256" s="203"/>
      <c r="M256" s="204"/>
      <c r="N256" s="202"/>
      <c r="O256" s="205"/>
      <c r="P256" s="204"/>
      <c r="Q256" s="206"/>
      <c r="R256" s="207"/>
      <c r="S256" s="203"/>
      <c r="T256" s="204"/>
      <c r="U256" s="208"/>
      <c r="V256" s="209"/>
      <c r="W256" s="203"/>
      <c r="X256" s="199"/>
      <c r="Y256" s="210"/>
      <c r="Z256" s="203"/>
      <c r="AA256" s="204"/>
      <c r="AB256" s="202"/>
      <c r="AC256" s="205"/>
      <c r="AD256" s="204"/>
      <c r="AE256" s="206"/>
      <c r="AF256" s="207"/>
      <c r="AG256" s="203"/>
      <c r="AH256" s="204"/>
      <c r="AI256" s="208"/>
      <c r="AJ256" s="209"/>
      <c r="AK256" s="203"/>
      <c r="AL256" s="199"/>
      <c r="AM256" s="211"/>
      <c r="AN256" s="203"/>
      <c r="AO256" s="199"/>
      <c r="AP256" s="210"/>
      <c r="AQ256" s="203"/>
      <c r="AR256" s="204"/>
      <c r="AS256" s="202"/>
      <c r="AT256" s="205"/>
      <c r="AU256" s="204"/>
      <c r="AV256" s="206"/>
      <c r="AW256" s="207"/>
      <c r="AX256" s="207"/>
      <c r="AY256" s="203"/>
      <c r="AZ256" s="204"/>
      <c r="BA256" s="208"/>
      <c r="BB256" s="209"/>
      <c r="BC256" s="203"/>
      <c r="BD256" s="199"/>
      <c r="BE256" s="211"/>
      <c r="BF256" s="203"/>
      <c r="BG256" s="199"/>
      <c r="BH256" s="210"/>
      <c r="BI256" s="203"/>
      <c r="BJ256" s="204"/>
      <c r="BK256" s="202"/>
      <c r="BL256" s="205"/>
      <c r="BM256" s="204"/>
      <c r="BN256" s="206"/>
      <c r="BO256" s="207"/>
      <c r="BP256" s="203"/>
      <c r="BQ256" s="204"/>
      <c r="BR256" s="208"/>
      <c r="BS256" s="209"/>
      <c r="BT256" s="203"/>
      <c r="BU256" s="199"/>
      <c r="BV256" s="211"/>
      <c r="BW256" s="203"/>
      <c r="BX256" s="199"/>
      <c r="BY256" s="210"/>
      <c r="BZ256" s="203"/>
      <c r="CA256" s="204"/>
      <c r="CB256" s="202"/>
      <c r="CC256" s="205"/>
      <c r="CD256" s="204"/>
      <c r="CE256" s="206"/>
      <c r="CF256" s="207"/>
      <c r="CG256" s="203"/>
      <c r="CH256" s="204"/>
      <c r="CI256" s="208"/>
      <c r="CJ256" s="209"/>
      <c r="CK256" s="203"/>
      <c r="CL256" s="199"/>
      <c r="CM256" s="211"/>
      <c r="CN256" s="203"/>
      <c r="CO256" s="199"/>
      <c r="CP256" s="210"/>
      <c r="CQ256" s="203"/>
      <c r="CR256" s="204"/>
      <c r="CS256" s="202"/>
      <c r="CT256" s="205"/>
      <c r="CU256" s="204"/>
      <c r="CV256" s="206"/>
      <c r="CW256" s="207"/>
      <c r="CX256" s="203"/>
      <c r="CY256" s="204"/>
      <c r="CZ256" s="208"/>
      <c r="DA256" s="209"/>
      <c r="DB256" s="203"/>
      <c r="DC256" s="199"/>
      <c r="DD256" s="211"/>
      <c r="DE256" s="203"/>
      <c r="DF256" s="199"/>
      <c r="DG256" s="210"/>
      <c r="DH256" s="203"/>
      <c r="DI256" s="204"/>
      <c r="DJ256" s="202"/>
      <c r="DK256" s="205"/>
      <c r="DL256" s="204"/>
      <c r="DM256" s="206"/>
      <c r="DN256" s="207"/>
      <c r="DO256" s="203"/>
      <c r="DP256" s="204"/>
      <c r="DQ256" s="208"/>
      <c r="DR256" s="209"/>
      <c r="DS256" s="203"/>
      <c r="DT256" s="199"/>
      <c r="DU256" s="211"/>
      <c r="DV256" s="203"/>
      <c r="DW256" s="199"/>
      <c r="DX256" s="210"/>
      <c r="DY256" s="203"/>
    </row>
    <row r="257" spans="1:129" ht="15.75" hidden="1" thickBot="1">
      <c r="A257" s="242"/>
      <c r="B257" s="243"/>
      <c r="C257" s="199"/>
      <c r="D257" s="200"/>
      <c r="E257" s="201"/>
      <c r="F257" s="202"/>
      <c r="G257" s="202"/>
      <c r="H257" s="202"/>
      <c r="I257" s="202"/>
      <c r="J257" s="202"/>
      <c r="K257" s="202"/>
      <c r="L257" s="203"/>
      <c r="M257" s="204"/>
      <c r="N257" s="202"/>
      <c r="O257" s="205"/>
      <c r="P257" s="217"/>
      <c r="Q257" s="219"/>
      <c r="R257" s="220"/>
      <c r="S257" s="203"/>
      <c r="T257" s="217"/>
      <c r="U257" s="221"/>
      <c r="V257" s="222"/>
      <c r="W257" s="216"/>
      <c r="X257" s="212"/>
      <c r="Y257" s="223"/>
      <c r="Z257" s="216"/>
      <c r="AA257" s="204"/>
      <c r="AB257" s="202"/>
      <c r="AC257" s="205"/>
      <c r="AD257" s="217"/>
      <c r="AE257" s="219"/>
      <c r="AF257" s="220"/>
      <c r="AG257" s="203"/>
      <c r="AH257" s="217"/>
      <c r="AI257" s="221"/>
      <c r="AJ257" s="222"/>
      <c r="AK257" s="216"/>
      <c r="AL257" s="212"/>
      <c r="AM257" s="224"/>
      <c r="AN257" s="216"/>
      <c r="AO257" s="212"/>
      <c r="AP257" s="223"/>
      <c r="AQ257" s="216"/>
      <c r="AR257" s="204"/>
      <c r="AS257" s="202"/>
      <c r="AT257" s="205"/>
      <c r="AU257" s="217"/>
      <c r="AV257" s="219"/>
      <c r="AW257" s="220"/>
      <c r="AX257" s="207"/>
      <c r="AY257" s="203"/>
      <c r="AZ257" s="217"/>
      <c r="BA257" s="221"/>
      <c r="BB257" s="222"/>
      <c r="BC257" s="216"/>
      <c r="BD257" s="212"/>
      <c r="BE257" s="224"/>
      <c r="BF257" s="216"/>
      <c r="BG257" s="212"/>
      <c r="BH257" s="223"/>
      <c r="BI257" s="216"/>
      <c r="BJ257" s="204"/>
      <c r="BK257" s="202"/>
      <c r="BL257" s="205"/>
      <c r="BM257" s="217"/>
      <c r="BN257" s="219"/>
      <c r="BO257" s="220"/>
      <c r="BP257" s="203"/>
      <c r="BQ257" s="217"/>
      <c r="BR257" s="221"/>
      <c r="BS257" s="222"/>
      <c r="BT257" s="216"/>
      <c r="BU257" s="212"/>
      <c r="BV257" s="224"/>
      <c r="BW257" s="216"/>
      <c r="BX257" s="212"/>
      <c r="BY257" s="223"/>
      <c r="BZ257" s="216"/>
      <c r="CA257" s="204"/>
      <c r="CB257" s="202"/>
      <c r="CC257" s="205"/>
      <c r="CD257" s="217"/>
      <c r="CE257" s="219"/>
      <c r="CF257" s="220"/>
      <c r="CG257" s="203"/>
      <c r="CH257" s="217"/>
      <c r="CI257" s="221"/>
      <c r="CJ257" s="222"/>
      <c r="CK257" s="216"/>
      <c r="CL257" s="212"/>
      <c r="CM257" s="224"/>
      <c r="CN257" s="216"/>
      <c r="CO257" s="212"/>
      <c r="CP257" s="223"/>
      <c r="CQ257" s="216"/>
      <c r="CR257" s="204"/>
      <c r="CS257" s="202"/>
      <c r="CT257" s="205"/>
      <c r="CU257" s="217"/>
      <c r="CV257" s="219"/>
      <c r="CW257" s="220"/>
      <c r="CX257" s="203"/>
      <c r="CY257" s="217"/>
      <c r="CZ257" s="221"/>
      <c r="DA257" s="222"/>
      <c r="DB257" s="216"/>
      <c r="DC257" s="212"/>
      <c r="DD257" s="224"/>
      <c r="DE257" s="216"/>
      <c r="DF257" s="212"/>
      <c r="DG257" s="223"/>
      <c r="DH257" s="216"/>
      <c r="DI257" s="204"/>
      <c r="DJ257" s="202"/>
      <c r="DK257" s="205"/>
      <c r="DL257" s="217"/>
      <c r="DM257" s="219"/>
      <c r="DN257" s="220"/>
      <c r="DO257" s="203"/>
      <c r="DP257" s="217"/>
      <c r="DQ257" s="221"/>
      <c r="DR257" s="222"/>
      <c r="DS257" s="216"/>
      <c r="DT257" s="212"/>
      <c r="DU257" s="224"/>
      <c r="DV257" s="216"/>
      <c r="DW257" s="212"/>
      <c r="DX257" s="223"/>
      <c r="DY257" s="216"/>
    </row>
    <row r="258" spans="1:129" ht="15.75" hidden="1" thickBot="1">
      <c r="A258" s="242"/>
      <c r="B258" s="243"/>
      <c r="C258" s="199"/>
      <c r="D258" s="200"/>
      <c r="E258" s="201"/>
      <c r="F258" s="202"/>
      <c r="G258" s="202"/>
      <c r="H258" s="202"/>
      <c r="I258" s="202"/>
      <c r="J258" s="202"/>
      <c r="K258" s="202"/>
      <c r="L258" s="203"/>
      <c r="M258" s="204"/>
      <c r="N258" s="202"/>
      <c r="O258" s="205"/>
      <c r="P258" s="217"/>
      <c r="Q258" s="219"/>
      <c r="R258" s="220"/>
      <c r="S258" s="203"/>
      <c r="T258" s="217"/>
      <c r="U258" s="221"/>
      <c r="V258" s="222"/>
      <c r="W258" s="216"/>
      <c r="X258" s="212"/>
      <c r="Y258" s="223"/>
      <c r="Z258" s="216"/>
      <c r="AA258" s="204"/>
      <c r="AB258" s="202"/>
      <c r="AC258" s="205"/>
      <c r="AD258" s="217"/>
      <c r="AE258" s="219"/>
      <c r="AF258" s="220"/>
      <c r="AG258" s="203"/>
      <c r="AH258" s="217"/>
      <c r="AI258" s="221"/>
      <c r="AJ258" s="222"/>
      <c r="AK258" s="216"/>
      <c r="AL258" s="212"/>
      <c r="AM258" s="224"/>
      <c r="AN258" s="216"/>
      <c r="AO258" s="212"/>
      <c r="AP258" s="223"/>
      <c r="AQ258" s="216"/>
      <c r="AR258" s="204"/>
      <c r="AS258" s="202"/>
      <c r="AT258" s="205"/>
      <c r="AU258" s="217"/>
      <c r="AV258" s="219"/>
      <c r="AW258" s="220"/>
      <c r="AX258" s="207"/>
      <c r="AY258" s="203"/>
      <c r="AZ258" s="217"/>
      <c r="BA258" s="221"/>
      <c r="BB258" s="222"/>
      <c r="BC258" s="216"/>
      <c r="BD258" s="212"/>
      <c r="BE258" s="224"/>
      <c r="BF258" s="216"/>
      <c r="BG258" s="212"/>
      <c r="BH258" s="223"/>
      <c r="BI258" s="216"/>
      <c r="BJ258" s="204"/>
      <c r="BK258" s="202"/>
      <c r="BL258" s="205"/>
      <c r="BM258" s="217"/>
      <c r="BN258" s="219"/>
      <c r="BO258" s="220"/>
      <c r="BP258" s="203"/>
      <c r="BQ258" s="217"/>
      <c r="BR258" s="221"/>
      <c r="BS258" s="222"/>
      <c r="BT258" s="216"/>
      <c r="BU258" s="212"/>
      <c r="BV258" s="224"/>
      <c r="BW258" s="216"/>
      <c r="BX258" s="212"/>
      <c r="BY258" s="223"/>
      <c r="BZ258" s="216"/>
      <c r="CA258" s="204"/>
      <c r="CB258" s="202"/>
      <c r="CC258" s="205"/>
      <c r="CD258" s="217"/>
      <c r="CE258" s="219"/>
      <c r="CF258" s="220"/>
      <c r="CG258" s="203"/>
      <c r="CH258" s="217"/>
      <c r="CI258" s="221"/>
      <c r="CJ258" s="222"/>
      <c r="CK258" s="216"/>
      <c r="CL258" s="212"/>
      <c r="CM258" s="224"/>
      <c r="CN258" s="216"/>
      <c r="CO258" s="212"/>
      <c r="CP258" s="223"/>
      <c r="CQ258" s="216"/>
      <c r="CR258" s="204"/>
      <c r="CS258" s="202"/>
      <c r="CT258" s="205"/>
      <c r="CU258" s="217"/>
      <c r="CV258" s="219"/>
      <c r="CW258" s="220"/>
      <c r="CX258" s="203"/>
      <c r="CY258" s="217"/>
      <c r="CZ258" s="221"/>
      <c r="DA258" s="222"/>
      <c r="DB258" s="216"/>
      <c r="DC258" s="212"/>
      <c r="DD258" s="224"/>
      <c r="DE258" s="216"/>
      <c r="DF258" s="212"/>
      <c r="DG258" s="223"/>
      <c r="DH258" s="216"/>
      <c r="DI258" s="204"/>
      <c r="DJ258" s="202"/>
      <c r="DK258" s="205"/>
      <c r="DL258" s="217"/>
      <c r="DM258" s="219"/>
      <c r="DN258" s="220"/>
      <c r="DO258" s="203"/>
      <c r="DP258" s="217"/>
      <c r="DQ258" s="221"/>
      <c r="DR258" s="222"/>
      <c r="DS258" s="216"/>
      <c r="DT258" s="212"/>
      <c r="DU258" s="224"/>
      <c r="DV258" s="216"/>
      <c r="DW258" s="212"/>
      <c r="DX258" s="223"/>
      <c r="DY258" s="216"/>
    </row>
    <row r="259" spans="1:129" ht="15.75" hidden="1" thickBot="1">
      <c r="A259" s="242"/>
      <c r="B259" s="243"/>
      <c r="C259" s="199"/>
      <c r="D259" s="200"/>
      <c r="E259" s="201"/>
      <c r="F259" s="202"/>
      <c r="G259" s="202"/>
      <c r="H259" s="202"/>
      <c r="I259" s="202"/>
      <c r="J259" s="202"/>
      <c r="K259" s="202"/>
      <c r="L259" s="203"/>
      <c r="M259" s="204"/>
      <c r="N259" s="202"/>
      <c r="O259" s="205"/>
      <c r="P259" s="217"/>
      <c r="Q259" s="219"/>
      <c r="R259" s="220"/>
      <c r="S259" s="203"/>
      <c r="T259" s="217"/>
      <c r="U259" s="221"/>
      <c r="V259" s="222"/>
      <c r="W259" s="216"/>
      <c r="X259" s="212"/>
      <c r="Y259" s="223"/>
      <c r="Z259" s="216"/>
      <c r="AA259" s="204"/>
      <c r="AB259" s="202"/>
      <c r="AC259" s="205"/>
      <c r="AD259" s="217"/>
      <c r="AE259" s="219"/>
      <c r="AF259" s="220"/>
      <c r="AG259" s="203"/>
      <c r="AH259" s="217"/>
      <c r="AI259" s="221"/>
      <c r="AJ259" s="222"/>
      <c r="AK259" s="216"/>
      <c r="AL259" s="212"/>
      <c r="AM259" s="224"/>
      <c r="AN259" s="216"/>
      <c r="AO259" s="212"/>
      <c r="AP259" s="223"/>
      <c r="AQ259" s="216"/>
      <c r="AR259" s="204"/>
      <c r="AS259" s="202"/>
      <c r="AT259" s="205"/>
      <c r="AU259" s="217"/>
      <c r="AV259" s="219"/>
      <c r="AW259" s="220"/>
      <c r="AX259" s="207"/>
      <c r="AY259" s="203"/>
      <c r="AZ259" s="217"/>
      <c r="BA259" s="221"/>
      <c r="BB259" s="222"/>
      <c r="BC259" s="216"/>
      <c r="BD259" s="212"/>
      <c r="BE259" s="224"/>
      <c r="BF259" s="216"/>
      <c r="BG259" s="212"/>
      <c r="BH259" s="223"/>
      <c r="BI259" s="216"/>
      <c r="BJ259" s="204"/>
      <c r="BK259" s="202"/>
      <c r="BL259" s="205"/>
      <c r="BM259" s="217"/>
      <c r="BN259" s="219"/>
      <c r="BO259" s="220"/>
      <c r="BP259" s="203"/>
      <c r="BQ259" s="217"/>
      <c r="BR259" s="221"/>
      <c r="BS259" s="222"/>
      <c r="BT259" s="216"/>
      <c r="BU259" s="212"/>
      <c r="BV259" s="224"/>
      <c r="BW259" s="216"/>
      <c r="BX259" s="212"/>
      <c r="BY259" s="223"/>
      <c r="BZ259" s="216"/>
      <c r="CA259" s="204"/>
      <c r="CB259" s="202"/>
      <c r="CC259" s="205"/>
      <c r="CD259" s="217"/>
      <c r="CE259" s="219"/>
      <c r="CF259" s="220"/>
      <c r="CG259" s="203"/>
      <c r="CH259" s="217"/>
      <c r="CI259" s="221"/>
      <c r="CJ259" s="222"/>
      <c r="CK259" s="216"/>
      <c r="CL259" s="212"/>
      <c r="CM259" s="224"/>
      <c r="CN259" s="216"/>
      <c r="CO259" s="212"/>
      <c r="CP259" s="223"/>
      <c r="CQ259" s="216"/>
      <c r="CR259" s="204"/>
      <c r="CS259" s="202"/>
      <c r="CT259" s="205"/>
      <c r="CU259" s="217"/>
      <c r="CV259" s="219"/>
      <c r="CW259" s="220"/>
      <c r="CX259" s="203"/>
      <c r="CY259" s="217"/>
      <c r="CZ259" s="221"/>
      <c r="DA259" s="222"/>
      <c r="DB259" s="216"/>
      <c r="DC259" s="212"/>
      <c r="DD259" s="224"/>
      <c r="DE259" s="216"/>
      <c r="DF259" s="212"/>
      <c r="DG259" s="223"/>
      <c r="DH259" s="216"/>
      <c r="DI259" s="204"/>
      <c r="DJ259" s="202"/>
      <c r="DK259" s="205"/>
      <c r="DL259" s="217"/>
      <c r="DM259" s="219"/>
      <c r="DN259" s="220"/>
      <c r="DO259" s="203"/>
      <c r="DP259" s="217"/>
      <c r="DQ259" s="221"/>
      <c r="DR259" s="222"/>
      <c r="DS259" s="216"/>
      <c r="DT259" s="212"/>
      <c r="DU259" s="224"/>
      <c r="DV259" s="216"/>
      <c r="DW259" s="212"/>
      <c r="DX259" s="223"/>
      <c r="DY259" s="216"/>
    </row>
    <row r="260" spans="1:129" ht="15.75" hidden="1" thickBot="1">
      <c r="A260" s="242"/>
      <c r="B260" s="243"/>
      <c r="C260" s="199"/>
      <c r="D260" s="200"/>
      <c r="E260" s="201"/>
      <c r="F260" s="202"/>
      <c r="G260" s="202"/>
      <c r="H260" s="202"/>
      <c r="I260" s="202"/>
      <c r="J260" s="202"/>
      <c r="K260" s="202"/>
      <c r="L260" s="203"/>
      <c r="M260" s="204"/>
      <c r="N260" s="202"/>
      <c r="O260" s="205"/>
      <c r="P260" s="217"/>
      <c r="Q260" s="219"/>
      <c r="R260" s="220"/>
      <c r="S260" s="203"/>
      <c r="T260" s="217"/>
      <c r="U260" s="221"/>
      <c r="V260" s="222"/>
      <c r="W260" s="216"/>
      <c r="X260" s="212"/>
      <c r="Y260" s="223"/>
      <c r="Z260" s="216"/>
      <c r="AA260" s="204"/>
      <c r="AB260" s="202"/>
      <c r="AC260" s="205"/>
      <c r="AD260" s="217"/>
      <c r="AE260" s="219"/>
      <c r="AF260" s="220"/>
      <c r="AG260" s="203"/>
      <c r="AH260" s="217"/>
      <c r="AI260" s="221"/>
      <c r="AJ260" s="222"/>
      <c r="AK260" s="216"/>
      <c r="AL260" s="212"/>
      <c r="AM260" s="224"/>
      <c r="AN260" s="216"/>
      <c r="AO260" s="212"/>
      <c r="AP260" s="223"/>
      <c r="AQ260" s="216"/>
      <c r="AR260" s="204"/>
      <c r="AS260" s="202"/>
      <c r="AT260" s="205"/>
      <c r="AU260" s="217"/>
      <c r="AV260" s="219"/>
      <c r="AW260" s="220"/>
      <c r="AX260" s="207"/>
      <c r="AY260" s="203"/>
      <c r="AZ260" s="217"/>
      <c r="BA260" s="221"/>
      <c r="BB260" s="222"/>
      <c r="BC260" s="216"/>
      <c r="BD260" s="212"/>
      <c r="BE260" s="224"/>
      <c r="BF260" s="216"/>
      <c r="BG260" s="212"/>
      <c r="BH260" s="223"/>
      <c r="BI260" s="216"/>
      <c r="BJ260" s="204"/>
      <c r="BK260" s="202"/>
      <c r="BL260" s="205"/>
      <c r="BM260" s="217"/>
      <c r="BN260" s="219"/>
      <c r="BO260" s="220"/>
      <c r="BP260" s="203"/>
      <c r="BQ260" s="217"/>
      <c r="BR260" s="221"/>
      <c r="BS260" s="222"/>
      <c r="BT260" s="216"/>
      <c r="BU260" s="212"/>
      <c r="BV260" s="224"/>
      <c r="BW260" s="216"/>
      <c r="BX260" s="212"/>
      <c r="BY260" s="223"/>
      <c r="BZ260" s="216"/>
      <c r="CA260" s="204"/>
      <c r="CB260" s="202"/>
      <c r="CC260" s="205"/>
      <c r="CD260" s="217"/>
      <c r="CE260" s="219"/>
      <c r="CF260" s="220"/>
      <c r="CG260" s="203"/>
      <c r="CH260" s="217"/>
      <c r="CI260" s="221"/>
      <c r="CJ260" s="222"/>
      <c r="CK260" s="216"/>
      <c r="CL260" s="212"/>
      <c r="CM260" s="224"/>
      <c r="CN260" s="216"/>
      <c r="CO260" s="212"/>
      <c r="CP260" s="223"/>
      <c r="CQ260" s="216"/>
      <c r="CR260" s="204"/>
      <c r="CS260" s="202"/>
      <c r="CT260" s="205"/>
      <c r="CU260" s="217"/>
      <c r="CV260" s="219"/>
      <c r="CW260" s="220"/>
      <c r="CX260" s="203"/>
      <c r="CY260" s="217"/>
      <c r="CZ260" s="221"/>
      <c r="DA260" s="222"/>
      <c r="DB260" s="216"/>
      <c r="DC260" s="212"/>
      <c r="DD260" s="224"/>
      <c r="DE260" s="216"/>
      <c r="DF260" s="212"/>
      <c r="DG260" s="223"/>
      <c r="DH260" s="216"/>
      <c r="DI260" s="204"/>
      <c r="DJ260" s="202"/>
      <c r="DK260" s="205"/>
      <c r="DL260" s="217"/>
      <c r="DM260" s="219"/>
      <c r="DN260" s="220"/>
      <c r="DO260" s="203"/>
      <c r="DP260" s="217"/>
      <c r="DQ260" s="221"/>
      <c r="DR260" s="222"/>
      <c r="DS260" s="216"/>
      <c r="DT260" s="212"/>
      <c r="DU260" s="224"/>
      <c r="DV260" s="216"/>
      <c r="DW260" s="212"/>
      <c r="DX260" s="223"/>
      <c r="DY260" s="216"/>
    </row>
    <row r="261" spans="1:129" ht="15.75" hidden="1" thickBot="1">
      <c r="A261" s="242"/>
      <c r="B261" s="243"/>
      <c r="C261" s="199"/>
      <c r="D261" s="200"/>
      <c r="E261" s="201"/>
      <c r="F261" s="202"/>
      <c r="G261" s="202"/>
      <c r="H261" s="202"/>
      <c r="I261" s="202"/>
      <c r="J261" s="202"/>
      <c r="K261" s="202"/>
      <c r="L261" s="203"/>
      <c r="M261" s="204"/>
      <c r="N261" s="202"/>
      <c r="O261" s="205"/>
      <c r="P261" s="217"/>
      <c r="Q261" s="219"/>
      <c r="R261" s="220"/>
      <c r="S261" s="203"/>
      <c r="T261" s="217"/>
      <c r="U261" s="221"/>
      <c r="V261" s="222"/>
      <c r="W261" s="216"/>
      <c r="X261" s="212"/>
      <c r="Y261" s="223"/>
      <c r="Z261" s="216"/>
      <c r="AA261" s="204"/>
      <c r="AB261" s="202"/>
      <c r="AC261" s="205"/>
      <c r="AD261" s="217"/>
      <c r="AE261" s="219"/>
      <c r="AF261" s="220"/>
      <c r="AG261" s="203"/>
      <c r="AH261" s="217"/>
      <c r="AI261" s="221"/>
      <c r="AJ261" s="222"/>
      <c r="AK261" s="216"/>
      <c r="AL261" s="212"/>
      <c r="AM261" s="224"/>
      <c r="AN261" s="216"/>
      <c r="AO261" s="212"/>
      <c r="AP261" s="223"/>
      <c r="AQ261" s="216"/>
      <c r="AR261" s="204"/>
      <c r="AS261" s="202"/>
      <c r="AT261" s="205"/>
      <c r="AU261" s="217"/>
      <c r="AV261" s="219"/>
      <c r="AW261" s="220"/>
      <c r="AX261" s="207"/>
      <c r="AY261" s="203"/>
      <c r="AZ261" s="217"/>
      <c r="BA261" s="221"/>
      <c r="BB261" s="222"/>
      <c r="BC261" s="216"/>
      <c r="BD261" s="212"/>
      <c r="BE261" s="224"/>
      <c r="BF261" s="216"/>
      <c r="BG261" s="212"/>
      <c r="BH261" s="223"/>
      <c r="BI261" s="216"/>
      <c r="BJ261" s="204"/>
      <c r="BK261" s="202"/>
      <c r="BL261" s="205"/>
      <c r="BM261" s="217"/>
      <c r="BN261" s="219"/>
      <c r="BO261" s="220"/>
      <c r="BP261" s="203"/>
      <c r="BQ261" s="217"/>
      <c r="BR261" s="221"/>
      <c r="BS261" s="222"/>
      <c r="BT261" s="216"/>
      <c r="BU261" s="212"/>
      <c r="BV261" s="224"/>
      <c r="BW261" s="216"/>
      <c r="BX261" s="212"/>
      <c r="BY261" s="223"/>
      <c r="BZ261" s="216"/>
      <c r="CA261" s="204"/>
      <c r="CB261" s="202"/>
      <c r="CC261" s="205"/>
      <c r="CD261" s="217"/>
      <c r="CE261" s="219"/>
      <c r="CF261" s="220"/>
      <c r="CG261" s="203"/>
      <c r="CH261" s="217"/>
      <c r="CI261" s="221"/>
      <c r="CJ261" s="222"/>
      <c r="CK261" s="216"/>
      <c r="CL261" s="212"/>
      <c r="CM261" s="224"/>
      <c r="CN261" s="216"/>
      <c r="CO261" s="212"/>
      <c r="CP261" s="223"/>
      <c r="CQ261" s="216"/>
      <c r="CR261" s="204"/>
      <c r="CS261" s="202"/>
      <c r="CT261" s="205"/>
      <c r="CU261" s="217"/>
      <c r="CV261" s="219"/>
      <c r="CW261" s="220"/>
      <c r="CX261" s="203"/>
      <c r="CY261" s="217"/>
      <c r="CZ261" s="221"/>
      <c r="DA261" s="222"/>
      <c r="DB261" s="216"/>
      <c r="DC261" s="212"/>
      <c r="DD261" s="224"/>
      <c r="DE261" s="216"/>
      <c r="DF261" s="212"/>
      <c r="DG261" s="223"/>
      <c r="DH261" s="216"/>
      <c r="DI261" s="204"/>
      <c r="DJ261" s="202"/>
      <c r="DK261" s="205"/>
      <c r="DL261" s="217"/>
      <c r="DM261" s="219"/>
      <c r="DN261" s="220"/>
      <c r="DO261" s="203"/>
      <c r="DP261" s="217"/>
      <c r="DQ261" s="221"/>
      <c r="DR261" s="222"/>
      <c r="DS261" s="216"/>
      <c r="DT261" s="212"/>
      <c r="DU261" s="224"/>
      <c r="DV261" s="216"/>
      <c r="DW261" s="212"/>
      <c r="DX261" s="223"/>
      <c r="DY261" s="216"/>
    </row>
    <row r="262" spans="1:129" ht="15.75" hidden="1" thickBot="1">
      <c r="A262" s="242"/>
      <c r="B262" s="243"/>
      <c r="C262" s="199"/>
      <c r="D262" s="200"/>
      <c r="E262" s="201"/>
      <c r="F262" s="202"/>
      <c r="G262" s="202"/>
      <c r="H262" s="202"/>
      <c r="I262" s="202"/>
      <c r="J262" s="202"/>
      <c r="K262" s="202"/>
      <c r="L262" s="203"/>
      <c r="M262" s="204"/>
      <c r="N262" s="202"/>
      <c r="O262" s="205"/>
      <c r="P262" s="217"/>
      <c r="Q262" s="219"/>
      <c r="R262" s="220"/>
      <c r="S262" s="203"/>
      <c r="T262" s="217"/>
      <c r="U262" s="221"/>
      <c r="V262" s="222"/>
      <c r="W262" s="216"/>
      <c r="X262" s="212"/>
      <c r="Y262" s="223"/>
      <c r="Z262" s="216"/>
      <c r="AA262" s="204"/>
      <c r="AB262" s="202"/>
      <c r="AC262" s="205"/>
      <c r="AD262" s="217"/>
      <c r="AE262" s="219"/>
      <c r="AF262" s="220"/>
      <c r="AG262" s="203"/>
      <c r="AH262" s="217"/>
      <c r="AI262" s="221"/>
      <c r="AJ262" s="222"/>
      <c r="AK262" s="216"/>
      <c r="AL262" s="212"/>
      <c r="AM262" s="224"/>
      <c r="AN262" s="216"/>
      <c r="AO262" s="212"/>
      <c r="AP262" s="223"/>
      <c r="AQ262" s="216"/>
      <c r="AR262" s="204"/>
      <c r="AS262" s="202"/>
      <c r="AT262" s="205"/>
      <c r="AU262" s="217"/>
      <c r="AV262" s="219"/>
      <c r="AW262" s="220"/>
      <c r="AX262" s="207"/>
      <c r="AY262" s="203"/>
      <c r="AZ262" s="217"/>
      <c r="BA262" s="221"/>
      <c r="BB262" s="222"/>
      <c r="BC262" s="216"/>
      <c r="BD262" s="212"/>
      <c r="BE262" s="224"/>
      <c r="BF262" s="216"/>
      <c r="BG262" s="212"/>
      <c r="BH262" s="223"/>
      <c r="BI262" s="216"/>
      <c r="BJ262" s="204"/>
      <c r="BK262" s="202"/>
      <c r="BL262" s="205"/>
      <c r="BM262" s="217"/>
      <c r="BN262" s="219"/>
      <c r="BO262" s="220"/>
      <c r="BP262" s="203"/>
      <c r="BQ262" s="217"/>
      <c r="BR262" s="221"/>
      <c r="BS262" s="222"/>
      <c r="BT262" s="216"/>
      <c r="BU262" s="212"/>
      <c r="BV262" s="224"/>
      <c r="BW262" s="216"/>
      <c r="BX262" s="212"/>
      <c r="BY262" s="223"/>
      <c r="BZ262" s="216"/>
      <c r="CA262" s="204"/>
      <c r="CB262" s="202"/>
      <c r="CC262" s="205"/>
      <c r="CD262" s="217"/>
      <c r="CE262" s="219"/>
      <c r="CF262" s="220"/>
      <c r="CG262" s="203"/>
      <c r="CH262" s="217"/>
      <c r="CI262" s="221"/>
      <c r="CJ262" s="222"/>
      <c r="CK262" s="216"/>
      <c r="CL262" s="212"/>
      <c r="CM262" s="224"/>
      <c r="CN262" s="216"/>
      <c r="CO262" s="212"/>
      <c r="CP262" s="223"/>
      <c r="CQ262" s="216"/>
      <c r="CR262" s="204"/>
      <c r="CS262" s="202"/>
      <c r="CT262" s="205"/>
      <c r="CU262" s="217"/>
      <c r="CV262" s="219"/>
      <c r="CW262" s="220"/>
      <c r="CX262" s="203"/>
      <c r="CY262" s="217"/>
      <c r="CZ262" s="221"/>
      <c r="DA262" s="222"/>
      <c r="DB262" s="216"/>
      <c r="DC262" s="212"/>
      <c r="DD262" s="224"/>
      <c r="DE262" s="216"/>
      <c r="DF262" s="212"/>
      <c r="DG262" s="223"/>
      <c r="DH262" s="216"/>
      <c r="DI262" s="204"/>
      <c r="DJ262" s="202"/>
      <c r="DK262" s="205"/>
      <c r="DL262" s="217"/>
      <c r="DM262" s="219"/>
      <c r="DN262" s="220"/>
      <c r="DO262" s="203"/>
      <c r="DP262" s="217"/>
      <c r="DQ262" s="221"/>
      <c r="DR262" s="222"/>
      <c r="DS262" s="216"/>
      <c r="DT262" s="212"/>
      <c r="DU262" s="224"/>
      <c r="DV262" s="216"/>
      <c r="DW262" s="212"/>
      <c r="DX262" s="223"/>
      <c r="DY262" s="216"/>
    </row>
    <row r="263" spans="1:129" ht="15.75" hidden="1" thickBot="1">
      <c r="A263" s="242"/>
      <c r="B263" s="243"/>
      <c r="C263" s="199"/>
      <c r="D263" s="200"/>
      <c r="E263" s="201"/>
      <c r="F263" s="202"/>
      <c r="G263" s="202"/>
      <c r="H263" s="202"/>
      <c r="I263" s="202"/>
      <c r="J263" s="202"/>
      <c r="K263" s="202"/>
      <c r="L263" s="203"/>
      <c r="M263" s="204"/>
      <c r="N263" s="202"/>
      <c r="O263" s="205"/>
      <c r="P263" s="217"/>
      <c r="Q263" s="219"/>
      <c r="R263" s="220"/>
      <c r="S263" s="203"/>
      <c r="T263" s="217"/>
      <c r="U263" s="221"/>
      <c r="V263" s="222"/>
      <c r="W263" s="216"/>
      <c r="X263" s="212"/>
      <c r="Y263" s="223"/>
      <c r="Z263" s="216"/>
      <c r="AA263" s="204"/>
      <c r="AB263" s="202"/>
      <c r="AC263" s="205"/>
      <c r="AD263" s="217"/>
      <c r="AE263" s="219"/>
      <c r="AF263" s="220"/>
      <c r="AG263" s="203"/>
      <c r="AH263" s="217"/>
      <c r="AI263" s="221"/>
      <c r="AJ263" s="222"/>
      <c r="AK263" s="216"/>
      <c r="AL263" s="212"/>
      <c r="AM263" s="224"/>
      <c r="AN263" s="216"/>
      <c r="AO263" s="212"/>
      <c r="AP263" s="223"/>
      <c r="AQ263" s="216"/>
      <c r="AR263" s="204"/>
      <c r="AS263" s="202"/>
      <c r="AT263" s="205"/>
      <c r="AU263" s="246"/>
      <c r="AV263" s="219"/>
      <c r="AW263" s="220"/>
      <c r="AX263" s="207"/>
      <c r="AY263" s="203"/>
      <c r="AZ263" s="217"/>
      <c r="BA263" s="221"/>
      <c r="BB263" s="222"/>
      <c r="BC263" s="216"/>
      <c r="BD263" s="212"/>
      <c r="BE263" s="224"/>
      <c r="BF263" s="216"/>
      <c r="BG263" s="212"/>
      <c r="BH263" s="223"/>
      <c r="BI263" s="216"/>
      <c r="BJ263" s="204"/>
      <c r="BK263" s="202"/>
      <c r="BL263" s="205"/>
      <c r="BM263" s="217"/>
      <c r="BN263" s="219"/>
      <c r="BO263" s="220"/>
      <c r="BP263" s="203"/>
      <c r="BQ263" s="217"/>
      <c r="BR263" s="221"/>
      <c r="BS263" s="222"/>
      <c r="BT263" s="216"/>
      <c r="BU263" s="212"/>
      <c r="BV263" s="224"/>
      <c r="BW263" s="216"/>
      <c r="BX263" s="212"/>
      <c r="BY263" s="223"/>
      <c r="BZ263" s="216"/>
      <c r="CA263" s="204"/>
      <c r="CB263" s="202"/>
      <c r="CC263" s="205"/>
      <c r="CD263" s="217"/>
      <c r="CE263" s="219"/>
      <c r="CF263" s="220"/>
      <c r="CG263" s="203"/>
      <c r="CH263" s="217"/>
      <c r="CI263" s="221"/>
      <c r="CJ263" s="222"/>
      <c r="CK263" s="216"/>
      <c r="CL263" s="212"/>
      <c r="CM263" s="224"/>
      <c r="CN263" s="216"/>
      <c r="CO263" s="212"/>
      <c r="CP263" s="223"/>
      <c r="CQ263" s="216"/>
      <c r="CR263" s="204"/>
      <c r="CS263" s="202"/>
      <c r="CT263" s="205"/>
      <c r="CU263" s="217"/>
      <c r="CV263" s="219"/>
      <c r="CW263" s="220"/>
      <c r="CX263" s="203"/>
      <c r="CY263" s="217"/>
      <c r="CZ263" s="221"/>
      <c r="DA263" s="222"/>
      <c r="DB263" s="216"/>
      <c r="DC263" s="212"/>
      <c r="DD263" s="224"/>
      <c r="DE263" s="216"/>
      <c r="DF263" s="212"/>
      <c r="DG263" s="223"/>
      <c r="DH263" s="216"/>
      <c r="DI263" s="204"/>
      <c r="DJ263" s="202"/>
      <c r="DK263" s="205"/>
      <c r="DL263" s="217"/>
      <c r="DM263" s="219"/>
      <c r="DN263" s="220"/>
      <c r="DO263" s="203"/>
      <c r="DP263" s="217"/>
      <c r="DQ263" s="221"/>
      <c r="DR263" s="222"/>
      <c r="DS263" s="216"/>
      <c r="DT263" s="212"/>
      <c r="DU263" s="224"/>
      <c r="DV263" s="216"/>
      <c r="DW263" s="212"/>
      <c r="DX263" s="223"/>
      <c r="DY263" s="216"/>
    </row>
    <row r="264" spans="1:129" ht="15.75" hidden="1" thickBot="1">
      <c r="A264" s="242"/>
      <c r="B264" s="243"/>
      <c r="C264" s="199"/>
      <c r="D264" s="200"/>
      <c r="E264" s="201"/>
      <c r="F264" s="202"/>
      <c r="G264" s="202"/>
      <c r="H264" s="202"/>
      <c r="I264" s="202"/>
      <c r="J264" s="202"/>
      <c r="K264" s="202"/>
      <c r="L264" s="203"/>
      <c r="M264" s="204"/>
      <c r="N264" s="202"/>
      <c r="O264" s="205"/>
      <c r="P264" s="217"/>
      <c r="Q264" s="219"/>
      <c r="R264" s="220"/>
      <c r="S264" s="203"/>
      <c r="T264" s="217"/>
      <c r="U264" s="221"/>
      <c r="V264" s="222"/>
      <c r="W264" s="216"/>
      <c r="X264" s="212"/>
      <c r="Y264" s="223"/>
      <c r="Z264" s="216"/>
      <c r="AA264" s="204"/>
      <c r="AB264" s="202"/>
      <c r="AC264" s="205"/>
      <c r="AD264" s="217"/>
      <c r="AE264" s="219"/>
      <c r="AF264" s="220"/>
      <c r="AG264" s="203"/>
      <c r="AH264" s="217"/>
      <c r="AI264" s="221"/>
      <c r="AJ264" s="222"/>
      <c r="AK264" s="216"/>
      <c r="AL264" s="212"/>
      <c r="AM264" s="224"/>
      <c r="AN264" s="216"/>
      <c r="AO264" s="212"/>
      <c r="AP264" s="223"/>
      <c r="AQ264" s="216"/>
      <c r="AR264" s="204"/>
      <c r="AS264" s="202"/>
      <c r="AT264" s="205"/>
      <c r="AU264" s="246"/>
      <c r="AV264" s="219"/>
      <c r="AW264" s="220"/>
      <c r="AX264" s="207"/>
      <c r="AY264" s="203"/>
      <c r="AZ264" s="217"/>
      <c r="BA264" s="221"/>
      <c r="BB264" s="222"/>
      <c r="BC264" s="216"/>
      <c r="BD264" s="212"/>
      <c r="BE264" s="224"/>
      <c r="BF264" s="216"/>
      <c r="BG264" s="212"/>
      <c r="BH264" s="223"/>
      <c r="BI264" s="216"/>
      <c r="BJ264" s="204"/>
      <c r="BK264" s="202"/>
      <c r="BL264" s="205"/>
      <c r="BM264" s="217"/>
      <c r="BN264" s="219"/>
      <c r="BO264" s="220"/>
      <c r="BP264" s="203"/>
      <c r="BQ264" s="217"/>
      <c r="BR264" s="221"/>
      <c r="BS264" s="222"/>
      <c r="BT264" s="216"/>
      <c r="BU264" s="212"/>
      <c r="BV264" s="224"/>
      <c r="BW264" s="216"/>
      <c r="BX264" s="212"/>
      <c r="BY264" s="223"/>
      <c r="BZ264" s="216"/>
      <c r="CA264" s="204"/>
      <c r="CB264" s="202"/>
      <c r="CC264" s="205"/>
      <c r="CD264" s="217"/>
      <c r="CE264" s="219"/>
      <c r="CF264" s="220"/>
      <c r="CG264" s="203"/>
      <c r="CH264" s="217"/>
      <c r="CI264" s="221"/>
      <c r="CJ264" s="222"/>
      <c r="CK264" s="216"/>
      <c r="CL264" s="212"/>
      <c r="CM264" s="224"/>
      <c r="CN264" s="216"/>
      <c r="CO264" s="212"/>
      <c r="CP264" s="223"/>
      <c r="CQ264" s="216"/>
      <c r="CR264" s="204"/>
      <c r="CS264" s="202"/>
      <c r="CT264" s="205"/>
      <c r="CU264" s="217"/>
      <c r="CV264" s="219"/>
      <c r="CW264" s="220"/>
      <c r="CX264" s="203"/>
      <c r="CY264" s="217"/>
      <c r="CZ264" s="221"/>
      <c r="DA264" s="222"/>
      <c r="DB264" s="216"/>
      <c r="DC264" s="212"/>
      <c r="DD264" s="224"/>
      <c r="DE264" s="216"/>
      <c r="DF264" s="212"/>
      <c r="DG264" s="223"/>
      <c r="DH264" s="216"/>
      <c r="DI264" s="204"/>
      <c r="DJ264" s="202"/>
      <c r="DK264" s="205"/>
      <c r="DL264" s="217"/>
      <c r="DM264" s="219"/>
      <c r="DN264" s="220"/>
      <c r="DO264" s="203"/>
      <c r="DP264" s="217"/>
      <c r="DQ264" s="221"/>
      <c r="DR264" s="222"/>
      <c r="DS264" s="216"/>
      <c r="DT264" s="212"/>
      <c r="DU264" s="224"/>
      <c r="DV264" s="216"/>
      <c r="DW264" s="212"/>
      <c r="DX264" s="223"/>
      <c r="DY264" s="216"/>
    </row>
    <row r="265" spans="1:129" ht="15.75" hidden="1" thickBot="1">
      <c r="A265" s="242"/>
      <c r="B265" s="243"/>
      <c r="C265" s="199"/>
      <c r="D265" s="200"/>
      <c r="E265" s="201"/>
      <c r="F265" s="202"/>
      <c r="G265" s="202"/>
      <c r="H265" s="202"/>
      <c r="I265" s="202"/>
      <c r="J265" s="202"/>
      <c r="K265" s="202"/>
      <c r="L265" s="203"/>
      <c r="M265" s="204"/>
      <c r="N265" s="202"/>
      <c r="O265" s="205"/>
      <c r="P265" s="217"/>
      <c r="Q265" s="219"/>
      <c r="R265" s="220"/>
      <c r="S265" s="203"/>
      <c r="T265" s="217"/>
      <c r="U265" s="221"/>
      <c r="V265" s="222"/>
      <c r="W265" s="216"/>
      <c r="X265" s="212"/>
      <c r="Y265" s="223"/>
      <c r="Z265" s="216"/>
      <c r="AA265" s="204"/>
      <c r="AB265" s="202"/>
      <c r="AC265" s="205"/>
      <c r="AD265" s="217"/>
      <c r="AE265" s="219"/>
      <c r="AF265" s="220"/>
      <c r="AG265" s="203"/>
      <c r="AH265" s="217"/>
      <c r="AI265" s="221"/>
      <c r="AJ265" s="222"/>
      <c r="AK265" s="216"/>
      <c r="AL265" s="212"/>
      <c r="AM265" s="224"/>
      <c r="AN265" s="216"/>
      <c r="AO265" s="212"/>
      <c r="AP265" s="223"/>
      <c r="AQ265" s="216"/>
      <c r="AR265" s="204"/>
      <c r="AS265" s="202"/>
      <c r="AT265" s="205"/>
      <c r="AU265" s="246"/>
      <c r="AV265" s="219"/>
      <c r="AW265" s="220"/>
      <c r="AX265" s="207"/>
      <c r="AY265" s="203"/>
      <c r="AZ265" s="217"/>
      <c r="BA265" s="221"/>
      <c r="BB265" s="222"/>
      <c r="BC265" s="216"/>
      <c r="BD265" s="212"/>
      <c r="BE265" s="224"/>
      <c r="BF265" s="216"/>
      <c r="BG265" s="212"/>
      <c r="BH265" s="223"/>
      <c r="BI265" s="216"/>
      <c r="BJ265" s="204"/>
      <c r="BK265" s="202"/>
      <c r="BL265" s="205"/>
      <c r="BM265" s="217"/>
      <c r="BN265" s="219"/>
      <c r="BO265" s="220"/>
      <c r="BP265" s="203"/>
      <c r="BQ265" s="217"/>
      <c r="BR265" s="221"/>
      <c r="BS265" s="222"/>
      <c r="BT265" s="216"/>
      <c r="BU265" s="212"/>
      <c r="BV265" s="224"/>
      <c r="BW265" s="216"/>
      <c r="BX265" s="212"/>
      <c r="BY265" s="223"/>
      <c r="BZ265" s="216"/>
      <c r="CA265" s="204"/>
      <c r="CB265" s="202"/>
      <c r="CC265" s="205"/>
      <c r="CD265" s="217"/>
      <c r="CE265" s="219"/>
      <c r="CF265" s="220"/>
      <c r="CG265" s="203"/>
      <c r="CH265" s="217"/>
      <c r="CI265" s="221"/>
      <c r="CJ265" s="222"/>
      <c r="CK265" s="216"/>
      <c r="CL265" s="212"/>
      <c r="CM265" s="224"/>
      <c r="CN265" s="216"/>
      <c r="CO265" s="212"/>
      <c r="CP265" s="223"/>
      <c r="CQ265" s="216"/>
      <c r="CR265" s="204"/>
      <c r="CS265" s="202"/>
      <c r="CT265" s="205"/>
      <c r="CU265" s="217"/>
      <c r="CV265" s="219"/>
      <c r="CW265" s="220"/>
      <c r="CX265" s="203"/>
      <c r="CY265" s="217"/>
      <c r="CZ265" s="221"/>
      <c r="DA265" s="222"/>
      <c r="DB265" s="216"/>
      <c r="DC265" s="212"/>
      <c r="DD265" s="224"/>
      <c r="DE265" s="216"/>
      <c r="DF265" s="212"/>
      <c r="DG265" s="223"/>
      <c r="DH265" s="216"/>
      <c r="DI265" s="204"/>
      <c r="DJ265" s="202"/>
      <c r="DK265" s="205"/>
      <c r="DL265" s="217"/>
      <c r="DM265" s="219"/>
      <c r="DN265" s="220"/>
      <c r="DO265" s="203"/>
      <c r="DP265" s="217"/>
      <c r="DQ265" s="221"/>
      <c r="DR265" s="222"/>
      <c r="DS265" s="216"/>
      <c r="DT265" s="212"/>
      <c r="DU265" s="224"/>
      <c r="DV265" s="216"/>
      <c r="DW265" s="212"/>
      <c r="DX265" s="223"/>
      <c r="DY265" s="216"/>
    </row>
    <row r="266" spans="1:129" ht="15.75" hidden="1" thickBot="1">
      <c r="A266" s="242"/>
      <c r="B266" s="243"/>
      <c r="C266" s="199"/>
      <c r="D266" s="200"/>
      <c r="E266" s="201"/>
      <c r="F266" s="202"/>
      <c r="G266" s="202"/>
      <c r="H266" s="202"/>
      <c r="I266" s="202"/>
      <c r="J266" s="202"/>
      <c r="K266" s="202"/>
      <c r="L266" s="203"/>
      <c r="M266" s="204"/>
      <c r="N266" s="202"/>
      <c r="O266" s="205"/>
      <c r="P266" s="217"/>
      <c r="Q266" s="219"/>
      <c r="R266" s="220"/>
      <c r="S266" s="203"/>
      <c r="T266" s="217"/>
      <c r="U266" s="221"/>
      <c r="V266" s="222"/>
      <c r="W266" s="216"/>
      <c r="X266" s="212"/>
      <c r="Y266" s="223"/>
      <c r="Z266" s="216"/>
      <c r="AA266" s="204"/>
      <c r="AB266" s="202"/>
      <c r="AC266" s="205"/>
      <c r="AD266" s="217"/>
      <c r="AE266" s="219"/>
      <c r="AF266" s="220"/>
      <c r="AG266" s="203"/>
      <c r="AH266" s="217"/>
      <c r="AI266" s="221"/>
      <c r="AJ266" s="222"/>
      <c r="AK266" s="216"/>
      <c r="AL266" s="212"/>
      <c r="AM266" s="224"/>
      <c r="AN266" s="216"/>
      <c r="AO266" s="212"/>
      <c r="AP266" s="223"/>
      <c r="AQ266" s="216"/>
      <c r="AR266" s="204"/>
      <c r="AS266" s="202"/>
      <c r="AT266" s="205"/>
      <c r="AU266" s="246"/>
      <c r="AV266" s="219"/>
      <c r="AW266" s="220"/>
      <c r="AX266" s="207"/>
      <c r="AY266" s="203"/>
      <c r="AZ266" s="217"/>
      <c r="BA266" s="221"/>
      <c r="BB266" s="222"/>
      <c r="BC266" s="216"/>
      <c r="BD266" s="212"/>
      <c r="BE266" s="224"/>
      <c r="BF266" s="216"/>
      <c r="BG266" s="212"/>
      <c r="BH266" s="223"/>
      <c r="BI266" s="216"/>
      <c r="BJ266" s="204"/>
      <c r="BK266" s="202"/>
      <c r="BL266" s="205"/>
      <c r="BM266" s="217"/>
      <c r="BN266" s="219"/>
      <c r="BO266" s="220"/>
      <c r="BP266" s="203"/>
      <c r="BQ266" s="217"/>
      <c r="BR266" s="221"/>
      <c r="BS266" s="222"/>
      <c r="BT266" s="216"/>
      <c r="BU266" s="212"/>
      <c r="BV266" s="224"/>
      <c r="BW266" s="216"/>
      <c r="BX266" s="212"/>
      <c r="BY266" s="223"/>
      <c r="BZ266" s="216"/>
      <c r="CA266" s="204"/>
      <c r="CB266" s="202"/>
      <c r="CC266" s="205"/>
      <c r="CD266" s="217"/>
      <c r="CE266" s="219"/>
      <c r="CF266" s="220"/>
      <c r="CG266" s="203"/>
      <c r="CH266" s="217"/>
      <c r="CI266" s="221"/>
      <c r="CJ266" s="222"/>
      <c r="CK266" s="216"/>
      <c r="CL266" s="212"/>
      <c r="CM266" s="224"/>
      <c r="CN266" s="216"/>
      <c r="CO266" s="212"/>
      <c r="CP266" s="223"/>
      <c r="CQ266" s="216"/>
      <c r="CR266" s="204"/>
      <c r="CS266" s="202"/>
      <c r="CT266" s="205"/>
      <c r="CU266" s="217"/>
      <c r="CV266" s="219"/>
      <c r="CW266" s="220"/>
      <c r="CX266" s="203"/>
      <c r="CY266" s="217"/>
      <c r="CZ266" s="221"/>
      <c r="DA266" s="222"/>
      <c r="DB266" s="216"/>
      <c r="DC266" s="212"/>
      <c r="DD266" s="224"/>
      <c r="DE266" s="216"/>
      <c r="DF266" s="212"/>
      <c r="DG266" s="223"/>
      <c r="DH266" s="216"/>
      <c r="DI266" s="204"/>
      <c r="DJ266" s="202"/>
      <c r="DK266" s="205"/>
      <c r="DL266" s="217"/>
      <c r="DM266" s="219"/>
      <c r="DN266" s="220"/>
      <c r="DO266" s="203"/>
      <c r="DP266" s="217"/>
      <c r="DQ266" s="221"/>
      <c r="DR266" s="222"/>
      <c r="DS266" s="216"/>
      <c r="DT266" s="212"/>
      <c r="DU266" s="224"/>
      <c r="DV266" s="216"/>
      <c r="DW266" s="212"/>
      <c r="DX266" s="223"/>
      <c r="DY266" s="216"/>
    </row>
    <row r="267" spans="1:129" ht="15.75" hidden="1" thickBot="1">
      <c r="A267" s="242"/>
      <c r="B267" s="243"/>
      <c r="C267" s="199"/>
      <c r="D267" s="200"/>
      <c r="E267" s="201"/>
      <c r="F267" s="202"/>
      <c r="G267" s="202"/>
      <c r="H267" s="202"/>
      <c r="I267" s="202"/>
      <c r="J267" s="202"/>
      <c r="K267" s="202"/>
      <c r="L267" s="203"/>
      <c r="M267" s="204"/>
      <c r="N267" s="202"/>
      <c r="O267" s="205"/>
      <c r="P267" s="217"/>
      <c r="Q267" s="219"/>
      <c r="R267" s="220"/>
      <c r="S267" s="203"/>
      <c r="T267" s="217"/>
      <c r="U267" s="221"/>
      <c r="V267" s="222"/>
      <c r="W267" s="216"/>
      <c r="X267" s="212"/>
      <c r="Y267" s="223"/>
      <c r="Z267" s="216"/>
      <c r="AA267" s="204"/>
      <c r="AB267" s="202"/>
      <c r="AC267" s="205"/>
      <c r="AD267" s="217"/>
      <c r="AE267" s="219"/>
      <c r="AF267" s="220"/>
      <c r="AG267" s="203"/>
      <c r="AH267" s="217"/>
      <c r="AI267" s="221"/>
      <c r="AJ267" s="222"/>
      <c r="AK267" s="216"/>
      <c r="AL267" s="212"/>
      <c r="AM267" s="224"/>
      <c r="AN267" s="216"/>
      <c r="AO267" s="212"/>
      <c r="AP267" s="223"/>
      <c r="AQ267" s="216"/>
      <c r="AR267" s="204"/>
      <c r="AS267" s="202"/>
      <c r="AT267" s="205"/>
      <c r="AU267" s="246"/>
      <c r="AV267" s="219"/>
      <c r="AW267" s="220"/>
      <c r="AX267" s="207"/>
      <c r="AY267" s="203"/>
      <c r="AZ267" s="217"/>
      <c r="BA267" s="221"/>
      <c r="BB267" s="222"/>
      <c r="BC267" s="216"/>
      <c r="BD267" s="212"/>
      <c r="BE267" s="224"/>
      <c r="BF267" s="216"/>
      <c r="BG267" s="212"/>
      <c r="BH267" s="223"/>
      <c r="BI267" s="216"/>
      <c r="BJ267" s="204"/>
      <c r="BK267" s="202"/>
      <c r="BL267" s="205"/>
      <c r="BM267" s="217"/>
      <c r="BN267" s="219"/>
      <c r="BO267" s="220"/>
      <c r="BP267" s="203"/>
      <c r="BQ267" s="217"/>
      <c r="BR267" s="221"/>
      <c r="BS267" s="222"/>
      <c r="BT267" s="216"/>
      <c r="BU267" s="212"/>
      <c r="BV267" s="224"/>
      <c r="BW267" s="216"/>
      <c r="BX267" s="212"/>
      <c r="BY267" s="223"/>
      <c r="BZ267" s="216"/>
      <c r="CA267" s="204"/>
      <c r="CB267" s="202"/>
      <c r="CC267" s="205"/>
      <c r="CD267" s="217"/>
      <c r="CE267" s="219"/>
      <c r="CF267" s="220"/>
      <c r="CG267" s="203"/>
      <c r="CH267" s="217"/>
      <c r="CI267" s="221"/>
      <c r="CJ267" s="222"/>
      <c r="CK267" s="216"/>
      <c r="CL267" s="212"/>
      <c r="CM267" s="224"/>
      <c r="CN267" s="216"/>
      <c r="CO267" s="212"/>
      <c r="CP267" s="223"/>
      <c r="CQ267" s="216"/>
      <c r="CR267" s="204"/>
      <c r="CS267" s="202"/>
      <c r="CT267" s="205"/>
      <c r="CU267" s="217"/>
      <c r="CV267" s="219"/>
      <c r="CW267" s="220"/>
      <c r="CX267" s="203"/>
      <c r="CY267" s="217"/>
      <c r="CZ267" s="221"/>
      <c r="DA267" s="222"/>
      <c r="DB267" s="216"/>
      <c r="DC267" s="212"/>
      <c r="DD267" s="224"/>
      <c r="DE267" s="216"/>
      <c r="DF267" s="212"/>
      <c r="DG267" s="223"/>
      <c r="DH267" s="216"/>
      <c r="DI267" s="204"/>
      <c r="DJ267" s="202"/>
      <c r="DK267" s="205"/>
      <c r="DL267" s="217"/>
      <c r="DM267" s="219"/>
      <c r="DN267" s="220"/>
      <c r="DO267" s="203"/>
      <c r="DP267" s="217"/>
      <c r="DQ267" s="221"/>
      <c r="DR267" s="222"/>
      <c r="DS267" s="216"/>
      <c r="DT267" s="212"/>
      <c r="DU267" s="224"/>
      <c r="DV267" s="216"/>
      <c r="DW267" s="212"/>
      <c r="DX267" s="223"/>
      <c r="DY267" s="216"/>
    </row>
    <row r="268" spans="1:129" ht="15.75" hidden="1" thickBot="1">
      <c r="A268" s="242"/>
      <c r="B268" s="243"/>
      <c r="C268" s="199"/>
      <c r="D268" s="200"/>
      <c r="E268" s="201"/>
      <c r="F268" s="202"/>
      <c r="G268" s="202"/>
      <c r="H268" s="202"/>
      <c r="I268" s="202"/>
      <c r="J268" s="202"/>
      <c r="K268" s="202"/>
      <c r="L268" s="203"/>
      <c r="M268" s="204"/>
      <c r="N268" s="202"/>
      <c r="O268" s="205"/>
      <c r="P268" s="217"/>
      <c r="Q268" s="219"/>
      <c r="R268" s="220"/>
      <c r="S268" s="203"/>
      <c r="T268" s="217"/>
      <c r="U268" s="221"/>
      <c r="V268" s="222"/>
      <c r="W268" s="216"/>
      <c r="X268" s="212"/>
      <c r="Y268" s="223"/>
      <c r="Z268" s="216"/>
      <c r="AA268" s="204"/>
      <c r="AB268" s="202"/>
      <c r="AC268" s="205"/>
      <c r="AD268" s="217"/>
      <c r="AE268" s="219"/>
      <c r="AF268" s="220"/>
      <c r="AG268" s="203"/>
      <c r="AH268" s="217"/>
      <c r="AI268" s="221"/>
      <c r="AJ268" s="222"/>
      <c r="AK268" s="216"/>
      <c r="AL268" s="212"/>
      <c r="AM268" s="224"/>
      <c r="AN268" s="216"/>
      <c r="AO268" s="212"/>
      <c r="AP268" s="223"/>
      <c r="AQ268" s="216"/>
      <c r="AR268" s="204"/>
      <c r="AS268" s="202"/>
      <c r="AT268" s="205"/>
      <c r="AU268" s="246"/>
      <c r="AV268" s="219"/>
      <c r="AW268" s="220"/>
      <c r="AX268" s="207"/>
      <c r="AY268" s="203"/>
      <c r="AZ268" s="217"/>
      <c r="BA268" s="221"/>
      <c r="BB268" s="222"/>
      <c r="BC268" s="216"/>
      <c r="BD268" s="212"/>
      <c r="BE268" s="224"/>
      <c r="BF268" s="216"/>
      <c r="BG268" s="212"/>
      <c r="BH268" s="223"/>
      <c r="BI268" s="216"/>
      <c r="BJ268" s="204"/>
      <c r="BK268" s="202"/>
      <c r="BL268" s="205"/>
      <c r="BM268" s="217"/>
      <c r="BN268" s="219"/>
      <c r="BO268" s="220"/>
      <c r="BP268" s="203"/>
      <c r="BQ268" s="217"/>
      <c r="BR268" s="221"/>
      <c r="BS268" s="222"/>
      <c r="BT268" s="216"/>
      <c r="BU268" s="212"/>
      <c r="BV268" s="224"/>
      <c r="BW268" s="216"/>
      <c r="BX268" s="212"/>
      <c r="BY268" s="223"/>
      <c r="BZ268" s="216"/>
      <c r="CA268" s="204"/>
      <c r="CB268" s="202"/>
      <c r="CC268" s="205"/>
      <c r="CD268" s="217"/>
      <c r="CE268" s="219"/>
      <c r="CF268" s="220"/>
      <c r="CG268" s="203"/>
      <c r="CH268" s="217"/>
      <c r="CI268" s="221"/>
      <c r="CJ268" s="222"/>
      <c r="CK268" s="216"/>
      <c r="CL268" s="212"/>
      <c r="CM268" s="224"/>
      <c r="CN268" s="216"/>
      <c r="CO268" s="212"/>
      <c r="CP268" s="223"/>
      <c r="CQ268" s="216"/>
      <c r="CR268" s="204"/>
      <c r="CS268" s="202"/>
      <c r="CT268" s="205"/>
      <c r="CU268" s="217"/>
      <c r="CV268" s="219"/>
      <c r="CW268" s="220"/>
      <c r="CX268" s="203"/>
      <c r="CY268" s="217"/>
      <c r="CZ268" s="221"/>
      <c r="DA268" s="222"/>
      <c r="DB268" s="216"/>
      <c r="DC268" s="212"/>
      <c r="DD268" s="224"/>
      <c r="DE268" s="216"/>
      <c r="DF268" s="212"/>
      <c r="DG268" s="223"/>
      <c r="DH268" s="216"/>
      <c r="DI268" s="204"/>
      <c r="DJ268" s="202"/>
      <c r="DK268" s="205"/>
      <c r="DL268" s="217"/>
      <c r="DM268" s="219"/>
      <c r="DN268" s="220"/>
      <c r="DO268" s="203"/>
      <c r="DP268" s="217"/>
      <c r="DQ268" s="221"/>
      <c r="DR268" s="222"/>
      <c r="DS268" s="216"/>
      <c r="DT268" s="212"/>
      <c r="DU268" s="224"/>
      <c r="DV268" s="216"/>
      <c r="DW268" s="212"/>
      <c r="DX268" s="223"/>
      <c r="DY268" s="216"/>
    </row>
    <row r="269" spans="1:129" ht="15.75" hidden="1" thickBot="1">
      <c r="A269" s="242"/>
      <c r="B269" s="243"/>
      <c r="C269" s="199"/>
      <c r="D269" s="200"/>
      <c r="E269" s="201"/>
      <c r="F269" s="202"/>
      <c r="G269" s="202"/>
      <c r="H269" s="202"/>
      <c r="I269" s="202"/>
      <c r="J269" s="202"/>
      <c r="K269" s="202"/>
      <c r="L269" s="203"/>
      <c r="M269" s="204"/>
      <c r="N269" s="202"/>
      <c r="O269" s="205"/>
      <c r="P269" s="217"/>
      <c r="Q269" s="219"/>
      <c r="R269" s="220"/>
      <c r="S269" s="203"/>
      <c r="T269" s="217"/>
      <c r="U269" s="221"/>
      <c r="V269" s="222"/>
      <c r="W269" s="216"/>
      <c r="X269" s="212"/>
      <c r="Y269" s="223"/>
      <c r="Z269" s="216"/>
      <c r="AA269" s="204"/>
      <c r="AB269" s="202"/>
      <c r="AC269" s="205"/>
      <c r="AD269" s="217"/>
      <c r="AE269" s="219"/>
      <c r="AF269" s="220"/>
      <c r="AG269" s="203"/>
      <c r="AH269" s="217"/>
      <c r="AI269" s="221"/>
      <c r="AJ269" s="222"/>
      <c r="AK269" s="216"/>
      <c r="AL269" s="212"/>
      <c r="AM269" s="224"/>
      <c r="AN269" s="216"/>
      <c r="AO269" s="212"/>
      <c r="AP269" s="223"/>
      <c r="AQ269" s="216"/>
      <c r="AR269" s="204"/>
      <c r="AS269" s="202"/>
      <c r="AT269" s="205"/>
      <c r="AU269" s="246"/>
      <c r="AV269" s="219"/>
      <c r="AW269" s="220"/>
      <c r="AX269" s="207"/>
      <c r="AY269" s="203"/>
      <c r="AZ269" s="217"/>
      <c r="BA269" s="221"/>
      <c r="BB269" s="222"/>
      <c r="BC269" s="216"/>
      <c r="BD269" s="212"/>
      <c r="BE269" s="224"/>
      <c r="BF269" s="216"/>
      <c r="BG269" s="212"/>
      <c r="BH269" s="223"/>
      <c r="BI269" s="216"/>
      <c r="BJ269" s="204"/>
      <c r="BK269" s="202"/>
      <c r="BL269" s="205"/>
      <c r="BM269" s="217"/>
      <c r="BN269" s="219"/>
      <c r="BO269" s="220"/>
      <c r="BP269" s="203"/>
      <c r="BQ269" s="217"/>
      <c r="BR269" s="221"/>
      <c r="BS269" s="222"/>
      <c r="BT269" s="216"/>
      <c r="BU269" s="212"/>
      <c r="BV269" s="224"/>
      <c r="BW269" s="216"/>
      <c r="BX269" s="212"/>
      <c r="BY269" s="223"/>
      <c r="BZ269" s="216"/>
      <c r="CA269" s="204"/>
      <c r="CB269" s="202"/>
      <c r="CC269" s="205"/>
      <c r="CD269" s="217"/>
      <c r="CE269" s="219"/>
      <c r="CF269" s="220"/>
      <c r="CG269" s="203"/>
      <c r="CH269" s="217"/>
      <c r="CI269" s="221"/>
      <c r="CJ269" s="222"/>
      <c r="CK269" s="216"/>
      <c r="CL269" s="212"/>
      <c r="CM269" s="224"/>
      <c r="CN269" s="216"/>
      <c r="CO269" s="212"/>
      <c r="CP269" s="223"/>
      <c r="CQ269" s="216"/>
      <c r="CR269" s="204"/>
      <c r="CS269" s="202"/>
      <c r="CT269" s="205"/>
      <c r="CU269" s="217"/>
      <c r="CV269" s="219"/>
      <c r="CW269" s="220"/>
      <c r="CX269" s="203"/>
      <c r="CY269" s="217"/>
      <c r="CZ269" s="221"/>
      <c r="DA269" s="222"/>
      <c r="DB269" s="216"/>
      <c r="DC269" s="212"/>
      <c r="DD269" s="224"/>
      <c r="DE269" s="216"/>
      <c r="DF269" s="212"/>
      <c r="DG269" s="223"/>
      <c r="DH269" s="216"/>
      <c r="DI269" s="204"/>
      <c r="DJ269" s="202"/>
      <c r="DK269" s="205"/>
      <c r="DL269" s="217"/>
      <c r="DM269" s="219"/>
      <c r="DN269" s="220"/>
      <c r="DO269" s="203"/>
      <c r="DP269" s="217"/>
      <c r="DQ269" s="221"/>
      <c r="DR269" s="222"/>
      <c r="DS269" s="216"/>
      <c r="DT269" s="212"/>
      <c r="DU269" s="224"/>
      <c r="DV269" s="216"/>
      <c r="DW269" s="212"/>
      <c r="DX269" s="223"/>
      <c r="DY269" s="216"/>
    </row>
    <row r="270" spans="1:129" ht="15.75" hidden="1" thickBot="1">
      <c r="A270" s="242"/>
      <c r="B270" s="243"/>
      <c r="C270" s="199"/>
      <c r="D270" s="200"/>
      <c r="E270" s="201"/>
      <c r="F270" s="202"/>
      <c r="G270" s="202"/>
      <c r="H270" s="202"/>
      <c r="I270" s="202"/>
      <c r="J270" s="202"/>
      <c r="K270" s="202"/>
      <c r="L270" s="203"/>
      <c r="M270" s="204"/>
      <c r="N270" s="202"/>
      <c r="O270" s="205"/>
      <c r="P270" s="217"/>
      <c r="Q270" s="219"/>
      <c r="R270" s="220"/>
      <c r="S270" s="203"/>
      <c r="T270" s="217"/>
      <c r="U270" s="221"/>
      <c r="V270" s="222"/>
      <c r="W270" s="216"/>
      <c r="X270" s="212"/>
      <c r="Y270" s="223"/>
      <c r="Z270" s="216"/>
      <c r="AA270" s="204"/>
      <c r="AB270" s="202"/>
      <c r="AC270" s="205"/>
      <c r="AD270" s="217"/>
      <c r="AE270" s="219"/>
      <c r="AF270" s="220"/>
      <c r="AG270" s="203"/>
      <c r="AH270" s="217"/>
      <c r="AI270" s="221"/>
      <c r="AJ270" s="222"/>
      <c r="AK270" s="216"/>
      <c r="AL270" s="212"/>
      <c r="AM270" s="224"/>
      <c r="AN270" s="216"/>
      <c r="AO270" s="212"/>
      <c r="AP270" s="223"/>
      <c r="AQ270" s="216"/>
      <c r="AR270" s="204"/>
      <c r="AS270" s="202"/>
      <c r="AT270" s="205"/>
      <c r="AU270" s="246"/>
      <c r="AV270" s="219"/>
      <c r="AW270" s="220"/>
      <c r="AX270" s="207"/>
      <c r="AY270" s="203"/>
      <c r="AZ270" s="217"/>
      <c r="BA270" s="221"/>
      <c r="BB270" s="222"/>
      <c r="BC270" s="216"/>
      <c r="BD270" s="212"/>
      <c r="BE270" s="224"/>
      <c r="BF270" s="216"/>
      <c r="BG270" s="212"/>
      <c r="BH270" s="223"/>
      <c r="BI270" s="216"/>
      <c r="BJ270" s="204"/>
      <c r="BK270" s="202"/>
      <c r="BL270" s="205"/>
      <c r="BM270" s="217"/>
      <c r="BN270" s="219"/>
      <c r="BO270" s="220"/>
      <c r="BP270" s="203"/>
      <c r="BQ270" s="217"/>
      <c r="BR270" s="221"/>
      <c r="BS270" s="222"/>
      <c r="BT270" s="216"/>
      <c r="BU270" s="212"/>
      <c r="BV270" s="224"/>
      <c r="BW270" s="216"/>
      <c r="BX270" s="212"/>
      <c r="BY270" s="223"/>
      <c r="BZ270" s="216"/>
      <c r="CA270" s="204"/>
      <c r="CB270" s="202"/>
      <c r="CC270" s="205"/>
      <c r="CD270" s="217"/>
      <c r="CE270" s="219"/>
      <c r="CF270" s="220"/>
      <c r="CG270" s="203"/>
      <c r="CH270" s="217"/>
      <c r="CI270" s="221"/>
      <c r="CJ270" s="222"/>
      <c r="CK270" s="216"/>
      <c r="CL270" s="212"/>
      <c r="CM270" s="224"/>
      <c r="CN270" s="216"/>
      <c r="CO270" s="212"/>
      <c r="CP270" s="223"/>
      <c r="CQ270" s="216"/>
      <c r="CR270" s="204"/>
      <c r="CS270" s="202"/>
      <c r="CT270" s="205"/>
      <c r="CU270" s="217"/>
      <c r="CV270" s="219"/>
      <c r="CW270" s="220"/>
      <c r="CX270" s="203"/>
      <c r="CY270" s="217"/>
      <c r="CZ270" s="221"/>
      <c r="DA270" s="222"/>
      <c r="DB270" s="216"/>
      <c r="DC270" s="212"/>
      <c r="DD270" s="224"/>
      <c r="DE270" s="216"/>
      <c r="DF270" s="212"/>
      <c r="DG270" s="223"/>
      <c r="DH270" s="216"/>
      <c r="DI270" s="204"/>
      <c r="DJ270" s="202"/>
      <c r="DK270" s="205"/>
      <c r="DL270" s="217"/>
      <c r="DM270" s="219"/>
      <c r="DN270" s="220"/>
      <c r="DO270" s="203"/>
      <c r="DP270" s="217"/>
      <c r="DQ270" s="221"/>
      <c r="DR270" s="222"/>
      <c r="DS270" s="216"/>
      <c r="DT270" s="212"/>
      <c r="DU270" s="224"/>
      <c r="DV270" s="216"/>
      <c r="DW270" s="212"/>
      <c r="DX270" s="223"/>
      <c r="DY270" s="216"/>
    </row>
    <row r="271" spans="1:129" ht="15.75" hidden="1" thickBot="1">
      <c r="A271" s="242"/>
      <c r="B271" s="243"/>
      <c r="C271" s="199"/>
      <c r="D271" s="200"/>
      <c r="E271" s="201"/>
      <c r="F271" s="202"/>
      <c r="G271" s="202"/>
      <c r="H271" s="202"/>
      <c r="I271" s="202"/>
      <c r="J271" s="202"/>
      <c r="K271" s="202"/>
      <c r="L271" s="203"/>
      <c r="M271" s="204"/>
      <c r="N271" s="202"/>
      <c r="O271" s="205"/>
      <c r="P271" s="217"/>
      <c r="Q271" s="219"/>
      <c r="R271" s="220"/>
      <c r="S271" s="203"/>
      <c r="T271" s="217"/>
      <c r="U271" s="221"/>
      <c r="V271" s="222"/>
      <c r="W271" s="216"/>
      <c r="X271" s="212"/>
      <c r="Y271" s="223"/>
      <c r="Z271" s="216"/>
      <c r="AA271" s="204"/>
      <c r="AB271" s="202"/>
      <c r="AC271" s="205"/>
      <c r="AD271" s="217"/>
      <c r="AE271" s="219"/>
      <c r="AF271" s="220"/>
      <c r="AG271" s="203"/>
      <c r="AH271" s="217"/>
      <c r="AI271" s="221"/>
      <c r="AJ271" s="222"/>
      <c r="AK271" s="216"/>
      <c r="AL271" s="212"/>
      <c r="AM271" s="224"/>
      <c r="AN271" s="216"/>
      <c r="AO271" s="212"/>
      <c r="AP271" s="223"/>
      <c r="AQ271" s="216"/>
      <c r="AR271" s="204"/>
      <c r="AS271" s="202"/>
      <c r="AT271" s="205"/>
      <c r="AU271" s="246"/>
      <c r="AV271" s="219"/>
      <c r="AW271" s="220"/>
      <c r="AX271" s="207"/>
      <c r="AY271" s="203"/>
      <c r="AZ271" s="217"/>
      <c r="BA271" s="221"/>
      <c r="BB271" s="222"/>
      <c r="BC271" s="216"/>
      <c r="BD271" s="212"/>
      <c r="BE271" s="224"/>
      <c r="BF271" s="216"/>
      <c r="BG271" s="212"/>
      <c r="BH271" s="223"/>
      <c r="BI271" s="216"/>
      <c r="BJ271" s="204"/>
      <c r="BK271" s="202"/>
      <c r="BL271" s="205"/>
      <c r="BM271" s="217"/>
      <c r="BN271" s="219"/>
      <c r="BO271" s="220"/>
      <c r="BP271" s="203"/>
      <c r="BQ271" s="217"/>
      <c r="BR271" s="221"/>
      <c r="BS271" s="222"/>
      <c r="BT271" s="216"/>
      <c r="BU271" s="212"/>
      <c r="BV271" s="224"/>
      <c r="BW271" s="216"/>
      <c r="BX271" s="212"/>
      <c r="BY271" s="223"/>
      <c r="BZ271" s="216"/>
      <c r="CA271" s="204"/>
      <c r="CB271" s="202"/>
      <c r="CC271" s="205"/>
      <c r="CD271" s="217"/>
      <c r="CE271" s="219"/>
      <c r="CF271" s="220"/>
      <c r="CG271" s="203"/>
      <c r="CH271" s="217"/>
      <c r="CI271" s="221"/>
      <c r="CJ271" s="222"/>
      <c r="CK271" s="216"/>
      <c r="CL271" s="212"/>
      <c r="CM271" s="224"/>
      <c r="CN271" s="216"/>
      <c r="CO271" s="212"/>
      <c r="CP271" s="223"/>
      <c r="CQ271" s="216"/>
      <c r="CR271" s="204"/>
      <c r="CS271" s="202"/>
      <c r="CT271" s="205"/>
      <c r="CU271" s="217"/>
      <c r="CV271" s="219"/>
      <c r="CW271" s="220"/>
      <c r="CX271" s="203"/>
      <c r="CY271" s="217"/>
      <c r="CZ271" s="221"/>
      <c r="DA271" s="222"/>
      <c r="DB271" s="216"/>
      <c r="DC271" s="212"/>
      <c r="DD271" s="224"/>
      <c r="DE271" s="216"/>
      <c r="DF271" s="212"/>
      <c r="DG271" s="223"/>
      <c r="DH271" s="216"/>
      <c r="DI271" s="204"/>
      <c r="DJ271" s="202"/>
      <c r="DK271" s="205"/>
      <c r="DL271" s="217"/>
      <c r="DM271" s="219"/>
      <c r="DN271" s="220"/>
      <c r="DO271" s="203"/>
      <c r="DP271" s="217"/>
      <c r="DQ271" s="221"/>
      <c r="DR271" s="222"/>
      <c r="DS271" s="216"/>
      <c r="DT271" s="212"/>
      <c r="DU271" s="224"/>
      <c r="DV271" s="216"/>
      <c r="DW271" s="212"/>
      <c r="DX271" s="223"/>
      <c r="DY271" s="216"/>
    </row>
    <row r="272" spans="1:129" ht="15.75" hidden="1" thickBot="1">
      <c r="A272" s="242"/>
      <c r="B272" s="243"/>
      <c r="C272" s="199"/>
      <c r="D272" s="200"/>
      <c r="E272" s="201"/>
      <c r="F272" s="202"/>
      <c r="G272" s="202"/>
      <c r="H272" s="202"/>
      <c r="I272" s="202"/>
      <c r="J272" s="202"/>
      <c r="K272" s="202"/>
      <c r="L272" s="203"/>
      <c r="M272" s="204"/>
      <c r="N272" s="202"/>
      <c r="O272" s="205"/>
      <c r="P272" s="217"/>
      <c r="Q272" s="219"/>
      <c r="R272" s="220"/>
      <c r="S272" s="203"/>
      <c r="T272" s="217"/>
      <c r="U272" s="221"/>
      <c r="V272" s="222"/>
      <c r="W272" s="216"/>
      <c r="X272" s="212"/>
      <c r="Y272" s="223"/>
      <c r="Z272" s="216"/>
      <c r="AA272" s="204"/>
      <c r="AB272" s="202"/>
      <c r="AC272" s="205"/>
      <c r="AD272" s="217"/>
      <c r="AE272" s="219"/>
      <c r="AF272" s="220"/>
      <c r="AG272" s="203"/>
      <c r="AH272" s="217"/>
      <c r="AI272" s="221"/>
      <c r="AJ272" s="222"/>
      <c r="AK272" s="216"/>
      <c r="AL272" s="212"/>
      <c r="AM272" s="224"/>
      <c r="AN272" s="216"/>
      <c r="AO272" s="212"/>
      <c r="AP272" s="223"/>
      <c r="AQ272" s="216"/>
      <c r="AR272" s="204"/>
      <c r="AS272" s="202"/>
      <c r="AT272" s="205"/>
      <c r="AU272" s="246"/>
      <c r="AV272" s="219"/>
      <c r="AW272" s="220"/>
      <c r="AX272" s="207"/>
      <c r="AY272" s="203"/>
      <c r="AZ272" s="217"/>
      <c r="BA272" s="221"/>
      <c r="BB272" s="222"/>
      <c r="BC272" s="216"/>
      <c r="BD272" s="212"/>
      <c r="BE272" s="224"/>
      <c r="BF272" s="216"/>
      <c r="BG272" s="212"/>
      <c r="BH272" s="223"/>
      <c r="BI272" s="216"/>
      <c r="BJ272" s="204"/>
      <c r="BK272" s="202"/>
      <c r="BL272" s="205"/>
      <c r="BM272" s="217"/>
      <c r="BN272" s="219"/>
      <c r="BO272" s="220"/>
      <c r="BP272" s="203"/>
      <c r="BQ272" s="217"/>
      <c r="BR272" s="221"/>
      <c r="BS272" s="222"/>
      <c r="BT272" s="216"/>
      <c r="BU272" s="212"/>
      <c r="BV272" s="224"/>
      <c r="BW272" s="216"/>
      <c r="BX272" s="212"/>
      <c r="BY272" s="223"/>
      <c r="BZ272" s="216"/>
      <c r="CA272" s="204"/>
      <c r="CB272" s="202"/>
      <c r="CC272" s="205"/>
      <c r="CD272" s="217"/>
      <c r="CE272" s="219"/>
      <c r="CF272" s="220"/>
      <c r="CG272" s="203"/>
      <c r="CH272" s="217"/>
      <c r="CI272" s="221"/>
      <c r="CJ272" s="222"/>
      <c r="CK272" s="216"/>
      <c r="CL272" s="212"/>
      <c r="CM272" s="224"/>
      <c r="CN272" s="216"/>
      <c r="CO272" s="212"/>
      <c r="CP272" s="223"/>
      <c r="CQ272" s="216"/>
      <c r="CR272" s="204"/>
      <c r="CS272" s="202"/>
      <c r="CT272" s="205"/>
      <c r="CU272" s="217"/>
      <c r="CV272" s="219"/>
      <c r="CW272" s="220"/>
      <c r="CX272" s="203"/>
      <c r="CY272" s="217"/>
      <c r="CZ272" s="221"/>
      <c r="DA272" s="222"/>
      <c r="DB272" s="216"/>
      <c r="DC272" s="212"/>
      <c r="DD272" s="224"/>
      <c r="DE272" s="216"/>
      <c r="DF272" s="212"/>
      <c r="DG272" s="223"/>
      <c r="DH272" s="216"/>
      <c r="DI272" s="204"/>
      <c r="DJ272" s="202"/>
      <c r="DK272" s="205"/>
      <c r="DL272" s="217"/>
      <c r="DM272" s="219"/>
      <c r="DN272" s="220"/>
      <c r="DO272" s="203"/>
      <c r="DP272" s="217"/>
      <c r="DQ272" s="221"/>
      <c r="DR272" s="222"/>
      <c r="DS272" s="216"/>
      <c r="DT272" s="212"/>
      <c r="DU272" s="224"/>
      <c r="DV272" s="216"/>
      <c r="DW272" s="212"/>
      <c r="DX272" s="223"/>
      <c r="DY272" s="216"/>
    </row>
    <row r="273" spans="1:129" ht="15.75" hidden="1" thickBot="1">
      <c r="A273" s="242"/>
      <c r="B273" s="243"/>
      <c r="C273" s="199"/>
      <c r="D273" s="200"/>
      <c r="E273" s="201"/>
      <c r="F273" s="202"/>
      <c r="G273" s="202"/>
      <c r="H273" s="202"/>
      <c r="I273" s="202"/>
      <c r="J273" s="202"/>
      <c r="K273" s="202"/>
      <c r="L273" s="203"/>
      <c r="M273" s="204"/>
      <c r="N273" s="202"/>
      <c r="O273" s="205"/>
      <c r="P273" s="217"/>
      <c r="Q273" s="219"/>
      <c r="R273" s="220"/>
      <c r="S273" s="203"/>
      <c r="T273" s="217"/>
      <c r="U273" s="221"/>
      <c r="V273" s="222"/>
      <c r="W273" s="216"/>
      <c r="X273" s="212"/>
      <c r="Y273" s="223"/>
      <c r="Z273" s="216"/>
      <c r="AA273" s="204"/>
      <c r="AB273" s="202"/>
      <c r="AC273" s="205"/>
      <c r="AD273" s="217"/>
      <c r="AE273" s="219"/>
      <c r="AF273" s="220"/>
      <c r="AG273" s="203"/>
      <c r="AH273" s="217"/>
      <c r="AI273" s="221"/>
      <c r="AJ273" s="222"/>
      <c r="AK273" s="216"/>
      <c r="AL273" s="212"/>
      <c r="AM273" s="224"/>
      <c r="AN273" s="216"/>
      <c r="AO273" s="212"/>
      <c r="AP273" s="223"/>
      <c r="AQ273" s="216"/>
      <c r="AR273" s="204"/>
      <c r="AS273" s="202"/>
      <c r="AT273" s="205"/>
      <c r="AU273" s="246"/>
      <c r="AV273" s="219"/>
      <c r="AW273" s="220"/>
      <c r="AX273" s="207"/>
      <c r="AY273" s="203"/>
      <c r="AZ273" s="217"/>
      <c r="BA273" s="221"/>
      <c r="BB273" s="222"/>
      <c r="BC273" s="216"/>
      <c r="BD273" s="212"/>
      <c r="BE273" s="224"/>
      <c r="BF273" s="216"/>
      <c r="BG273" s="212"/>
      <c r="BH273" s="223"/>
      <c r="BI273" s="216"/>
      <c r="BJ273" s="204"/>
      <c r="BK273" s="202"/>
      <c r="BL273" s="205"/>
      <c r="BM273" s="217"/>
      <c r="BN273" s="219"/>
      <c r="BO273" s="220"/>
      <c r="BP273" s="203"/>
      <c r="BQ273" s="217"/>
      <c r="BR273" s="221"/>
      <c r="BS273" s="222"/>
      <c r="BT273" s="216"/>
      <c r="BU273" s="212"/>
      <c r="BV273" s="224"/>
      <c r="BW273" s="216"/>
      <c r="BX273" s="212"/>
      <c r="BY273" s="223"/>
      <c r="BZ273" s="216"/>
      <c r="CA273" s="204"/>
      <c r="CB273" s="202"/>
      <c r="CC273" s="205"/>
      <c r="CD273" s="217"/>
      <c r="CE273" s="219"/>
      <c r="CF273" s="220"/>
      <c r="CG273" s="203"/>
      <c r="CH273" s="217"/>
      <c r="CI273" s="221"/>
      <c r="CJ273" s="222"/>
      <c r="CK273" s="216"/>
      <c r="CL273" s="212"/>
      <c r="CM273" s="224"/>
      <c r="CN273" s="216"/>
      <c r="CO273" s="212"/>
      <c r="CP273" s="223"/>
      <c r="CQ273" s="216"/>
      <c r="CR273" s="204"/>
      <c r="CS273" s="202"/>
      <c r="CT273" s="205"/>
      <c r="CU273" s="217"/>
      <c r="CV273" s="219"/>
      <c r="CW273" s="220"/>
      <c r="CX273" s="203"/>
      <c r="CY273" s="217"/>
      <c r="CZ273" s="221"/>
      <c r="DA273" s="222"/>
      <c r="DB273" s="216"/>
      <c r="DC273" s="212"/>
      <c r="DD273" s="224"/>
      <c r="DE273" s="216"/>
      <c r="DF273" s="212"/>
      <c r="DG273" s="223"/>
      <c r="DH273" s="216"/>
      <c r="DI273" s="204"/>
      <c r="DJ273" s="202"/>
      <c r="DK273" s="205"/>
      <c r="DL273" s="217"/>
      <c r="DM273" s="219"/>
      <c r="DN273" s="220"/>
      <c r="DO273" s="203"/>
      <c r="DP273" s="217"/>
      <c r="DQ273" s="221"/>
      <c r="DR273" s="222"/>
      <c r="DS273" s="216"/>
      <c r="DT273" s="212"/>
      <c r="DU273" s="224"/>
      <c r="DV273" s="216"/>
      <c r="DW273" s="212"/>
      <c r="DX273" s="223"/>
      <c r="DY273" s="216"/>
    </row>
    <row r="274" spans="1:129" ht="15.75" hidden="1" thickBot="1">
      <c r="A274" s="242"/>
      <c r="B274" s="243"/>
      <c r="C274" s="199"/>
      <c r="D274" s="200"/>
      <c r="E274" s="201"/>
      <c r="F274" s="202"/>
      <c r="G274" s="202"/>
      <c r="H274" s="202"/>
      <c r="I274" s="202"/>
      <c r="J274" s="202"/>
      <c r="K274" s="202"/>
      <c r="L274" s="203"/>
      <c r="M274" s="204"/>
      <c r="N274" s="202"/>
      <c r="O274" s="205"/>
      <c r="P274" s="217"/>
      <c r="Q274" s="219"/>
      <c r="R274" s="220"/>
      <c r="S274" s="203"/>
      <c r="T274" s="217"/>
      <c r="U274" s="221"/>
      <c r="V274" s="222"/>
      <c r="W274" s="216"/>
      <c r="X274" s="212"/>
      <c r="Y274" s="223"/>
      <c r="Z274" s="216"/>
      <c r="AA274" s="204"/>
      <c r="AB274" s="202"/>
      <c r="AC274" s="205"/>
      <c r="AD274" s="217"/>
      <c r="AE274" s="219"/>
      <c r="AF274" s="220"/>
      <c r="AG274" s="203"/>
      <c r="AH274" s="217"/>
      <c r="AI274" s="221"/>
      <c r="AJ274" s="222"/>
      <c r="AK274" s="216"/>
      <c r="AL274" s="212"/>
      <c r="AM274" s="224"/>
      <c r="AN274" s="216"/>
      <c r="AO274" s="212"/>
      <c r="AP274" s="223"/>
      <c r="AQ274" s="216"/>
      <c r="AR274" s="204"/>
      <c r="AS274" s="202"/>
      <c r="AT274" s="205"/>
      <c r="AU274" s="246"/>
      <c r="AV274" s="219"/>
      <c r="AW274" s="220"/>
      <c r="AX274" s="207"/>
      <c r="AY274" s="203"/>
      <c r="AZ274" s="217"/>
      <c r="BA274" s="221"/>
      <c r="BB274" s="222"/>
      <c r="BC274" s="216"/>
      <c r="BD274" s="212"/>
      <c r="BE274" s="224"/>
      <c r="BF274" s="216"/>
      <c r="BG274" s="212"/>
      <c r="BH274" s="223"/>
      <c r="BI274" s="216"/>
      <c r="BJ274" s="204"/>
      <c r="BK274" s="202"/>
      <c r="BL274" s="205"/>
      <c r="BM274" s="217"/>
      <c r="BN274" s="219"/>
      <c r="BO274" s="220"/>
      <c r="BP274" s="203"/>
      <c r="BQ274" s="217"/>
      <c r="BR274" s="221"/>
      <c r="BS274" s="222"/>
      <c r="BT274" s="216"/>
      <c r="BU274" s="212"/>
      <c r="BV274" s="224"/>
      <c r="BW274" s="216"/>
      <c r="BX274" s="212"/>
      <c r="BY274" s="223"/>
      <c r="BZ274" s="216"/>
      <c r="CA274" s="204"/>
      <c r="CB274" s="202"/>
      <c r="CC274" s="205"/>
      <c r="CD274" s="217"/>
      <c r="CE274" s="219"/>
      <c r="CF274" s="220"/>
      <c r="CG274" s="203"/>
      <c r="CH274" s="217"/>
      <c r="CI274" s="221"/>
      <c r="CJ274" s="222"/>
      <c r="CK274" s="216"/>
      <c r="CL274" s="212"/>
      <c r="CM274" s="224"/>
      <c r="CN274" s="216"/>
      <c r="CO274" s="212"/>
      <c r="CP274" s="223"/>
      <c r="CQ274" s="216"/>
      <c r="CR274" s="204"/>
      <c r="CS274" s="202"/>
      <c r="CT274" s="205"/>
      <c r="CU274" s="217"/>
      <c r="CV274" s="219"/>
      <c r="CW274" s="220"/>
      <c r="CX274" s="203"/>
      <c r="CY274" s="217"/>
      <c r="CZ274" s="221"/>
      <c r="DA274" s="222"/>
      <c r="DB274" s="216"/>
      <c r="DC274" s="212"/>
      <c r="DD274" s="224"/>
      <c r="DE274" s="216"/>
      <c r="DF274" s="212"/>
      <c r="DG274" s="223"/>
      <c r="DH274" s="216"/>
      <c r="DI274" s="204"/>
      <c r="DJ274" s="202"/>
      <c r="DK274" s="205"/>
      <c r="DL274" s="217"/>
      <c r="DM274" s="219"/>
      <c r="DN274" s="220"/>
      <c r="DO274" s="203"/>
      <c r="DP274" s="217"/>
      <c r="DQ274" s="221"/>
      <c r="DR274" s="222"/>
      <c r="DS274" s="216"/>
      <c r="DT274" s="212"/>
      <c r="DU274" s="224"/>
      <c r="DV274" s="216"/>
      <c r="DW274" s="212"/>
      <c r="DX274" s="223"/>
      <c r="DY274" s="216"/>
    </row>
    <row r="275" spans="1:129" ht="15.75" hidden="1" thickBot="1">
      <c r="A275" s="242"/>
      <c r="B275" s="243"/>
      <c r="C275" s="199"/>
      <c r="D275" s="200"/>
      <c r="E275" s="201"/>
      <c r="F275" s="202"/>
      <c r="G275" s="202"/>
      <c r="H275" s="202"/>
      <c r="I275" s="202"/>
      <c r="J275" s="202"/>
      <c r="K275" s="202"/>
      <c r="L275" s="203"/>
      <c r="M275" s="204"/>
      <c r="N275" s="202"/>
      <c r="O275" s="205"/>
      <c r="P275" s="217"/>
      <c r="Q275" s="219"/>
      <c r="R275" s="220"/>
      <c r="S275" s="203"/>
      <c r="T275" s="217"/>
      <c r="U275" s="221"/>
      <c r="V275" s="222"/>
      <c r="W275" s="216"/>
      <c r="X275" s="212"/>
      <c r="Y275" s="223"/>
      <c r="Z275" s="216"/>
      <c r="AA275" s="204"/>
      <c r="AB275" s="202"/>
      <c r="AC275" s="205"/>
      <c r="AD275" s="217"/>
      <c r="AE275" s="219"/>
      <c r="AF275" s="220"/>
      <c r="AG275" s="203"/>
      <c r="AH275" s="217"/>
      <c r="AI275" s="221"/>
      <c r="AJ275" s="222"/>
      <c r="AK275" s="216"/>
      <c r="AL275" s="212"/>
      <c r="AM275" s="224"/>
      <c r="AN275" s="216"/>
      <c r="AO275" s="212"/>
      <c r="AP275" s="223"/>
      <c r="AQ275" s="216"/>
      <c r="AR275" s="204"/>
      <c r="AS275" s="202"/>
      <c r="AT275" s="205"/>
      <c r="AU275" s="246"/>
      <c r="AV275" s="219"/>
      <c r="AW275" s="220"/>
      <c r="AX275" s="207"/>
      <c r="AY275" s="203"/>
      <c r="AZ275" s="217"/>
      <c r="BA275" s="221"/>
      <c r="BB275" s="222"/>
      <c r="BC275" s="216"/>
      <c r="BD275" s="212"/>
      <c r="BE275" s="224"/>
      <c r="BF275" s="216"/>
      <c r="BG275" s="212"/>
      <c r="BH275" s="223"/>
      <c r="BI275" s="216"/>
      <c r="BJ275" s="204"/>
      <c r="BK275" s="202"/>
      <c r="BL275" s="205"/>
      <c r="BM275" s="217"/>
      <c r="BN275" s="219"/>
      <c r="BO275" s="220"/>
      <c r="BP275" s="203"/>
      <c r="BQ275" s="217"/>
      <c r="BR275" s="221"/>
      <c r="BS275" s="222"/>
      <c r="BT275" s="216"/>
      <c r="BU275" s="212"/>
      <c r="BV275" s="224"/>
      <c r="BW275" s="216"/>
      <c r="BX275" s="212"/>
      <c r="BY275" s="223"/>
      <c r="BZ275" s="216"/>
      <c r="CA275" s="204"/>
      <c r="CB275" s="202"/>
      <c r="CC275" s="205"/>
      <c r="CD275" s="217"/>
      <c r="CE275" s="219"/>
      <c r="CF275" s="220"/>
      <c r="CG275" s="203"/>
      <c r="CH275" s="217"/>
      <c r="CI275" s="221"/>
      <c r="CJ275" s="222"/>
      <c r="CK275" s="216"/>
      <c r="CL275" s="212"/>
      <c r="CM275" s="224"/>
      <c r="CN275" s="216"/>
      <c r="CO275" s="212"/>
      <c r="CP275" s="223"/>
      <c r="CQ275" s="216"/>
      <c r="CR275" s="204"/>
      <c r="CS275" s="202"/>
      <c r="CT275" s="205"/>
      <c r="CU275" s="217"/>
      <c r="CV275" s="219"/>
      <c r="CW275" s="220"/>
      <c r="CX275" s="203"/>
      <c r="CY275" s="217"/>
      <c r="CZ275" s="221"/>
      <c r="DA275" s="222"/>
      <c r="DB275" s="216"/>
      <c r="DC275" s="212"/>
      <c r="DD275" s="224"/>
      <c r="DE275" s="216"/>
      <c r="DF275" s="212"/>
      <c r="DG275" s="223"/>
      <c r="DH275" s="216"/>
      <c r="DI275" s="204"/>
      <c r="DJ275" s="202"/>
      <c r="DK275" s="205"/>
      <c r="DL275" s="217"/>
      <c r="DM275" s="219"/>
      <c r="DN275" s="220"/>
      <c r="DO275" s="203"/>
      <c r="DP275" s="217"/>
      <c r="DQ275" s="221"/>
      <c r="DR275" s="222"/>
      <c r="DS275" s="216"/>
      <c r="DT275" s="212"/>
      <c r="DU275" s="224"/>
      <c r="DV275" s="216"/>
      <c r="DW275" s="212"/>
      <c r="DX275" s="223"/>
      <c r="DY275" s="216"/>
    </row>
    <row r="276" spans="1:129" ht="15.75" hidden="1" thickBot="1">
      <c r="A276" s="242"/>
      <c r="B276" s="243"/>
      <c r="C276" s="199"/>
      <c r="D276" s="200"/>
      <c r="E276" s="201"/>
      <c r="F276" s="202"/>
      <c r="G276" s="202"/>
      <c r="H276" s="202"/>
      <c r="I276" s="202"/>
      <c r="J276" s="202"/>
      <c r="K276" s="202"/>
      <c r="L276" s="203"/>
      <c r="M276" s="204"/>
      <c r="N276" s="202"/>
      <c r="O276" s="205"/>
      <c r="P276" s="217"/>
      <c r="Q276" s="219"/>
      <c r="R276" s="220"/>
      <c r="S276" s="203"/>
      <c r="T276" s="217"/>
      <c r="U276" s="221"/>
      <c r="V276" s="222"/>
      <c r="W276" s="216"/>
      <c r="X276" s="212"/>
      <c r="Y276" s="252"/>
      <c r="Z276" s="216"/>
      <c r="AA276" s="204"/>
      <c r="AB276" s="202"/>
      <c r="AC276" s="205"/>
      <c r="AD276" s="217"/>
      <c r="AE276" s="219"/>
      <c r="AF276" s="220"/>
      <c r="AG276" s="203"/>
      <c r="AH276" s="217"/>
      <c r="AI276" s="221"/>
      <c r="AJ276" s="222"/>
      <c r="AK276" s="216"/>
      <c r="AL276" s="212"/>
      <c r="AM276" s="224"/>
      <c r="AN276" s="216"/>
      <c r="AO276" s="212"/>
      <c r="AP276" s="223"/>
      <c r="AQ276" s="216"/>
      <c r="AR276" s="204"/>
      <c r="AS276" s="202"/>
      <c r="AT276" s="205"/>
      <c r="AU276" s="246"/>
      <c r="AV276" s="219"/>
      <c r="AW276" s="220"/>
      <c r="AX276" s="207"/>
      <c r="AY276" s="203"/>
      <c r="AZ276" s="217"/>
      <c r="BA276" s="221"/>
      <c r="BB276" s="222"/>
      <c r="BC276" s="216"/>
      <c r="BD276" s="212"/>
      <c r="BE276" s="224"/>
      <c r="BF276" s="216"/>
      <c r="BG276" s="212"/>
      <c r="BH276" s="223"/>
      <c r="BI276" s="216"/>
      <c r="BJ276" s="204"/>
      <c r="BK276" s="202"/>
      <c r="BL276" s="205"/>
      <c r="BM276" s="217"/>
      <c r="BN276" s="219"/>
      <c r="BO276" s="220"/>
      <c r="BP276" s="203"/>
      <c r="BQ276" s="217"/>
      <c r="BR276" s="221"/>
      <c r="BS276" s="222"/>
      <c r="BT276" s="216"/>
      <c r="BU276" s="212"/>
      <c r="BV276" s="224"/>
      <c r="BW276" s="216"/>
      <c r="BX276" s="212"/>
      <c r="BY276" s="223"/>
      <c r="BZ276" s="216"/>
      <c r="CA276" s="204"/>
      <c r="CB276" s="202"/>
      <c r="CC276" s="205"/>
      <c r="CD276" s="217"/>
      <c r="CE276" s="219"/>
      <c r="CF276" s="220"/>
      <c r="CG276" s="203"/>
      <c r="CH276" s="217"/>
      <c r="CI276" s="221"/>
      <c r="CJ276" s="222"/>
      <c r="CK276" s="216"/>
      <c r="CL276" s="212"/>
      <c r="CM276" s="224"/>
      <c r="CN276" s="216"/>
      <c r="CO276" s="212"/>
      <c r="CP276" s="223"/>
      <c r="CQ276" s="216"/>
      <c r="CR276" s="204"/>
      <c r="CS276" s="202"/>
      <c r="CT276" s="205"/>
      <c r="CU276" s="217"/>
      <c r="CV276" s="219"/>
      <c r="CW276" s="220"/>
      <c r="CX276" s="203"/>
      <c r="CY276" s="217"/>
      <c r="CZ276" s="221"/>
      <c r="DA276" s="222"/>
      <c r="DB276" s="216"/>
      <c r="DC276" s="212"/>
      <c r="DD276" s="224"/>
      <c r="DE276" s="216"/>
      <c r="DF276" s="212"/>
      <c r="DG276" s="223"/>
      <c r="DH276" s="216"/>
      <c r="DI276" s="204"/>
      <c r="DJ276" s="202"/>
      <c r="DK276" s="205"/>
      <c r="DL276" s="217"/>
      <c r="DM276" s="219"/>
      <c r="DN276" s="220"/>
      <c r="DO276" s="203"/>
      <c r="DP276" s="217"/>
      <c r="DQ276" s="221"/>
      <c r="DR276" s="222"/>
      <c r="DS276" s="216"/>
      <c r="DT276" s="212"/>
      <c r="DU276" s="224"/>
      <c r="DV276" s="216"/>
      <c r="DW276" s="212"/>
      <c r="DX276" s="223"/>
      <c r="DY276" s="216"/>
    </row>
    <row r="277" spans="1:129" ht="15.75" hidden="1" thickBot="1">
      <c r="A277" s="242"/>
      <c r="B277" s="243"/>
      <c r="C277" s="199"/>
      <c r="D277" s="200"/>
      <c r="E277" s="201"/>
      <c r="F277" s="202"/>
      <c r="G277" s="202"/>
      <c r="H277" s="202"/>
      <c r="I277" s="202"/>
      <c r="J277" s="202"/>
      <c r="K277" s="202"/>
      <c r="L277" s="203"/>
      <c r="M277" s="204"/>
      <c r="N277" s="202"/>
      <c r="O277" s="205"/>
      <c r="P277" s="217"/>
      <c r="Q277" s="219"/>
      <c r="R277" s="220"/>
      <c r="S277" s="203"/>
      <c r="T277" s="217"/>
      <c r="U277" s="221"/>
      <c r="V277" s="222"/>
      <c r="W277" s="216"/>
      <c r="X277" s="212"/>
      <c r="Y277" s="252"/>
      <c r="Z277" s="216"/>
      <c r="AA277" s="204"/>
      <c r="AB277" s="202"/>
      <c r="AC277" s="205"/>
      <c r="AD277" s="217"/>
      <c r="AE277" s="219"/>
      <c r="AF277" s="220"/>
      <c r="AG277" s="203"/>
      <c r="AH277" s="217"/>
      <c r="AI277" s="221"/>
      <c r="AJ277" s="222"/>
      <c r="AK277" s="216"/>
      <c r="AL277" s="212"/>
      <c r="AM277" s="224"/>
      <c r="AN277" s="216"/>
      <c r="AO277" s="212"/>
      <c r="AP277" s="223"/>
      <c r="AQ277" s="216"/>
      <c r="AR277" s="204"/>
      <c r="AS277" s="202"/>
      <c r="AT277" s="205"/>
      <c r="AU277" s="246"/>
      <c r="AV277" s="219"/>
      <c r="AW277" s="220"/>
      <c r="AX277" s="207"/>
      <c r="AY277" s="203"/>
      <c r="AZ277" s="217"/>
      <c r="BA277" s="221"/>
      <c r="BB277" s="222"/>
      <c r="BC277" s="216"/>
      <c r="BD277" s="212"/>
      <c r="BE277" s="224"/>
      <c r="BF277" s="216"/>
      <c r="BG277" s="212"/>
      <c r="BH277" s="223"/>
      <c r="BI277" s="216"/>
      <c r="BJ277" s="204"/>
      <c r="BK277" s="202"/>
      <c r="BL277" s="205"/>
      <c r="BM277" s="217"/>
      <c r="BN277" s="219"/>
      <c r="BO277" s="220"/>
      <c r="BP277" s="203"/>
      <c r="BQ277" s="217"/>
      <c r="BR277" s="221"/>
      <c r="BS277" s="222"/>
      <c r="BT277" s="216"/>
      <c r="BU277" s="212"/>
      <c r="BV277" s="224"/>
      <c r="BW277" s="216"/>
      <c r="BX277" s="212"/>
      <c r="BY277" s="223"/>
      <c r="BZ277" s="216"/>
      <c r="CA277" s="204"/>
      <c r="CB277" s="202"/>
      <c r="CC277" s="205"/>
      <c r="CD277" s="217"/>
      <c r="CE277" s="219"/>
      <c r="CF277" s="220"/>
      <c r="CG277" s="203"/>
      <c r="CH277" s="217"/>
      <c r="CI277" s="221"/>
      <c r="CJ277" s="222"/>
      <c r="CK277" s="216"/>
      <c r="CL277" s="212"/>
      <c r="CM277" s="224"/>
      <c r="CN277" s="216"/>
      <c r="CO277" s="212"/>
      <c r="CP277" s="223"/>
      <c r="CQ277" s="216"/>
      <c r="CR277" s="204"/>
      <c r="CS277" s="202"/>
      <c r="CT277" s="205"/>
      <c r="CU277" s="217"/>
      <c r="CV277" s="219"/>
      <c r="CW277" s="220"/>
      <c r="CX277" s="203"/>
      <c r="CY277" s="217"/>
      <c r="CZ277" s="221"/>
      <c r="DA277" s="222"/>
      <c r="DB277" s="216"/>
      <c r="DC277" s="212"/>
      <c r="DD277" s="224"/>
      <c r="DE277" s="216"/>
      <c r="DF277" s="212"/>
      <c r="DG277" s="223"/>
      <c r="DH277" s="216"/>
      <c r="DI277" s="204"/>
      <c r="DJ277" s="202"/>
      <c r="DK277" s="205"/>
      <c r="DL277" s="217"/>
      <c r="DM277" s="219"/>
      <c r="DN277" s="220"/>
      <c r="DO277" s="203"/>
      <c r="DP277" s="217"/>
      <c r="DQ277" s="221"/>
      <c r="DR277" s="222"/>
      <c r="DS277" s="216"/>
      <c r="DT277" s="212"/>
      <c r="DU277" s="224"/>
      <c r="DV277" s="216"/>
      <c r="DW277" s="212"/>
      <c r="DX277" s="223"/>
      <c r="DY277" s="216"/>
    </row>
    <row r="278" spans="1:129" ht="15.75" hidden="1" thickBot="1">
      <c r="A278" s="242"/>
      <c r="B278" s="243"/>
      <c r="C278" s="199"/>
      <c r="D278" s="200"/>
      <c r="E278" s="201"/>
      <c r="F278" s="202"/>
      <c r="G278" s="202"/>
      <c r="H278" s="202"/>
      <c r="I278" s="202"/>
      <c r="J278" s="202"/>
      <c r="K278" s="202"/>
      <c r="L278" s="203"/>
      <c r="M278" s="204"/>
      <c r="N278" s="202"/>
      <c r="O278" s="205"/>
      <c r="P278" s="217"/>
      <c r="Q278" s="219"/>
      <c r="R278" s="220"/>
      <c r="S278" s="203"/>
      <c r="T278" s="217"/>
      <c r="U278" s="221"/>
      <c r="V278" s="222"/>
      <c r="W278" s="216"/>
      <c r="X278" s="212"/>
      <c r="Y278" s="252"/>
      <c r="Z278" s="216"/>
      <c r="AA278" s="204"/>
      <c r="AB278" s="202"/>
      <c r="AC278" s="205"/>
      <c r="AD278" s="217"/>
      <c r="AE278" s="219"/>
      <c r="AF278" s="220"/>
      <c r="AG278" s="203"/>
      <c r="AH278" s="217"/>
      <c r="AI278" s="221"/>
      <c r="AJ278" s="222"/>
      <c r="AK278" s="216"/>
      <c r="AL278" s="212"/>
      <c r="AM278" s="224"/>
      <c r="AN278" s="216"/>
      <c r="AO278" s="212"/>
      <c r="AP278" s="223"/>
      <c r="AQ278" s="216"/>
      <c r="AR278" s="204"/>
      <c r="AS278" s="202"/>
      <c r="AT278" s="205"/>
      <c r="AU278" s="246"/>
      <c r="AV278" s="219"/>
      <c r="AW278" s="220"/>
      <c r="AX278" s="207"/>
      <c r="AY278" s="203"/>
      <c r="AZ278" s="217"/>
      <c r="BA278" s="221"/>
      <c r="BB278" s="222"/>
      <c r="BC278" s="216"/>
      <c r="BD278" s="212"/>
      <c r="BE278" s="224"/>
      <c r="BF278" s="216"/>
      <c r="BG278" s="212"/>
      <c r="BH278" s="223"/>
      <c r="BI278" s="216"/>
      <c r="BJ278" s="204"/>
      <c r="BK278" s="202"/>
      <c r="BL278" s="205"/>
      <c r="BM278" s="217"/>
      <c r="BN278" s="219"/>
      <c r="BO278" s="220"/>
      <c r="BP278" s="203"/>
      <c r="BQ278" s="217"/>
      <c r="BR278" s="221"/>
      <c r="BS278" s="222"/>
      <c r="BT278" s="216"/>
      <c r="BU278" s="212"/>
      <c r="BV278" s="224"/>
      <c r="BW278" s="216"/>
      <c r="BX278" s="212"/>
      <c r="BY278" s="223"/>
      <c r="BZ278" s="216"/>
      <c r="CA278" s="204"/>
      <c r="CB278" s="202"/>
      <c r="CC278" s="205"/>
      <c r="CD278" s="217"/>
      <c r="CE278" s="219"/>
      <c r="CF278" s="220"/>
      <c r="CG278" s="203"/>
      <c r="CH278" s="217"/>
      <c r="CI278" s="221"/>
      <c r="CJ278" s="222"/>
      <c r="CK278" s="216"/>
      <c r="CL278" s="212"/>
      <c r="CM278" s="224"/>
      <c r="CN278" s="216"/>
      <c r="CO278" s="212"/>
      <c r="CP278" s="223"/>
      <c r="CQ278" s="216"/>
      <c r="CR278" s="204"/>
      <c r="CS278" s="202"/>
      <c r="CT278" s="205"/>
      <c r="CU278" s="217"/>
      <c r="CV278" s="219"/>
      <c r="CW278" s="220"/>
      <c r="CX278" s="203"/>
      <c r="CY278" s="217"/>
      <c r="CZ278" s="221"/>
      <c r="DA278" s="222"/>
      <c r="DB278" s="216"/>
      <c r="DC278" s="212"/>
      <c r="DD278" s="224"/>
      <c r="DE278" s="216"/>
      <c r="DF278" s="212"/>
      <c r="DG278" s="223"/>
      <c r="DH278" s="216"/>
      <c r="DI278" s="204"/>
      <c r="DJ278" s="202"/>
      <c r="DK278" s="205"/>
      <c r="DL278" s="217"/>
      <c r="DM278" s="219"/>
      <c r="DN278" s="220"/>
      <c r="DO278" s="203"/>
      <c r="DP278" s="217"/>
      <c r="DQ278" s="221"/>
      <c r="DR278" s="222"/>
      <c r="DS278" s="216"/>
      <c r="DT278" s="212"/>
      <c r="DU278" s="224"/>
      <c r="DV278" s="216"/>
      <c r="DW278" s="212"/>
      <c r="DX278" s="223"/>
      <c r="DY278" s="216"/>
    </row>
    <row r="279" spans="1:129" ht="15.75" hidden="1" thickBot="1">
      <c r="A279" s="242"/>
      <c r="B279" s="243"/>
      <c r="C279" s="199"/>
      <c r="D279" s="200"/>
      <c r="E279" s="201"/>
      <c r="F279" s="202"/>
      <c r="G279" s="202"/>
      <c r="H279" s="202"/>
      <c r="I279" s="202"/>
      <c r="J279" s="202"/>
      <c r="K279" s="202"/>
      <c r="L279" s="203"/>
      <c r="M279" s="204"/>
      <c r="N279" s="202"/>
      <c r="O279" s="205"/>
      <c r="P279" s="217"/>
      <c r="Q279" s="219"/>
      <c r="R279" s="220"/>
      <c r="S279" s="203"/>
      <c r="T279" s="217"/>
      <c r="U279" s="221"/>
      <c r="V279" s="222"/>
      <c r="W279" s="216"/>
      <c r="X279" s="212"/>
      <c r="Y279" s="252"/>
      <c r="Z279" s="216"/>
      <c r="AA279" s="204"/>
      <c r="AB279" s="202"/>
      <c r="AC279" s="205"/>
      <c r="AD279" s="217"/>
      <c r="AE279" s="219"/>
      <c r="AF279" s="220"/>
      <c r="AG279" s="203"/>
      <c r="AH279" s="217"/>
      <c r="AI279" s="221"/>
      <c r="AJ279" s="222"/>
      <c r="AK279" s="216"/>
      <c r="AL279" s="212"/>
      <c r="AM279" s="224"/>
      <c r="AN279" s="216"/>
      <c r="AO279" s="212"/>
      <c r="AP279" s="223"/>
      <c r="AQ279" s="216"/>
      <c r="AR279" s="204"/>
      <c r="AS279" s="202"/>
      <c r="AT279" s="205"/>
      <c r="AU279" s="246"/>
      <c r="AV279" s="219"/>
      <c r="AW279" s="220"/>
      <c r="AX279" s="207"/>
      <c r="AY279" s="203"/>
      <c r="AZ279" s="217"/>
      <c r="BA279" s="221"/>
      <c r="BB279" s="222"/>
      <c r="BC279" s="216"/>
      <c r="BD279" s="212"/>
      <c r="BE279" s="224"/>
      <c r="BF279" s="216"/>
      <c r="BG279" s="212"/>
      <c r="BH279" s="223"/>
      <c r="BI279" s="216"/>
      <c r="BJ279" s="204"/>
      <c r="BK279" s="202"/>
      <c r="BL279" s="205"/>
      <c r="BM279" s="217"/>
      <c r="BN279" s="219"/>
      <c r="BO279" s="220"/>
      <c r="BP279" s="203"/>
      <c r="BQ279" s="217"/>
      <c r="BR279" s="221"/>
      <c r="BS279" s="222"/>
      <c r="BT279" s="216"/>
      <c r="BU279" s="212"/>
      <c r="BV279" s="224"/>
      <c r="BW279" s="216"/>
      <c r="BX279" s="212"/>
      <c r="BY279" s="252"/>
      <c r="BZ279" s="216"/>
      <c r="CA279" s="204"/>
      <c r="CB279" s="202"/>
      <c r="CC279" s="205"/>
      <c r="CD279" s="217"/>
      <c r="CE279" s="219"/>
      <c r="CF279" s="220"/>
      <c r="CG279" s="203"/>
      <c r="CH279" s="217"/>
      <c r="CI279" s="221"/>
      <c r="CJ279" s="222"/>
      <c r="CK279" s="216"/>
      <c r="CL279" s="212"/>
      <c r="CM279" s="224"/>
      <c r="CN279" s="216"/>
      <c r="CO279" s="212"/>
      <c r="CP279" s="223"/>
      <c r="CQ279" s="216"/>
      <c r="CR279" s="204"/>
      <c r="CS279" s="202"/>
      <c r="CT279" s="205"/>
      <c r="CU279" s="217"/>
      <c r="CV279" s="219"/>
      <c r="CW279" s="220"/>
      <c r="CX279" s="203"/>
      <c r="CY279" s="217"/>
      <c r="CZ279" s="221"/>
      <c r="DA279" s="222"/>
      <c r="DB279" s="216"/>
      <c r="DC279" s="212"/>
      <c r="DD279" s="224"/>
      <c r="DE279" s="216"/>
      <c r="DF279" s="212"/>
      <c r="DG279" s="223"/>
      <c r="DH279" s="216"/>
      <c r="DI279" s="204"/>
      <c r="DJ279" s="202"/>
      <c r="DK279" s="205"/>
      <c r="DL279" s="217"/>
      <c r="DM279" s="219"/>
      <c r="DN279" s="220"/>
      <c r="DO279" s="203"/>
      <c r="DP279" s="217"/>
      <c r="DQ279" s="221"/>
      <c r="DR279" s="222"/>
      <c r="DS279" s="216"/>
      <c r="DT279" s="212"/>
      <c r="DU279" s="224"/>
      <c r="DV279" s="216"/>
      <c r="DW279" s="212"/>
      <c r="DX279" s="223"/>
      <c r="DY279" s="216"/>
    </row>
    <row r="280" spans="1:129" ht="15.75" hidden="1" thickBot="1">
      <c r="A280" s="242"/>
      <c r="B280" s="243"/>
      <c r="C280" s="199"/>
      <c r="D280" s="200"/>
      <c r="E280" s="201"/>
      <c r="F280" s="202"/>
      <c r="G280" s="202"/>
      <c r="H280" s="202"/>
      <c r="I280" s="202"/>
      <c r="J280" s="202"/>
      <c r="K280" s="202"/>
      <c r="L280" s="203"/>
      <c r="M280" s="204"/>
      <c r="N280" s="202"/>
      <c r="O280" s="205"/>
      <c r="P280" s="217"/>
      <c r="Q280" s="219"/>
      <c r="R280" s="220"/>
      <c r="S280" s="203"/>
      <c r="T280" s="217"/>
      <c r="U280" s="221"/>
      <c r="V280" s="222"/>
      <c r="W280" s="216"/>
      <c r="X280" s="212"/>
      <c r="Y280" s="252"/>
      <c r="Z280" s="216"/>
      <c r="AA280" s="204"/>
      <c r="AB280" s="202"/>
      <c r="AC280" s="205"/>
      <c r="AD280" s="217"/>
      <c r="AE280" s="219"/>
      <c r="AF280" s="220"/>
      <c r="AG280" s="203"/>
      <c r="AH280" s="217"/>
      <c r="AI280" s="221"/>
      <c r="AJ280" s="222"/>
      <c r="AK280" s="216"/>
      <c r="AL280" s="212"/>
      <c r="AM280" s="224"/>
      <c r="AN280" s="216"/>
      <c r="AO280" s="212"/>
      <c r="AP280" s="223"/>
      <c r="AQ280" s="216"/>
      <c r="AR280" s="204"/>
      <c r="AS280" s="202"/>
      <c r="AT280" s="205"/>
      <c r="AU280" s="246"/>
      <c r="AV280" s="219"/>
      <c r="AW280" s="220"/>
      <c r="AX280" s="207"/>
      <c r="AY280" s="203"/>
      <c r="AZ280" s="217"/>
      <c r="BA280" s="221"/>
      <c r="BB280" s="222"/>
      <c r="BC280" s="216"/>
      <c r="BD280" s="212"/>
      <c r="BE280" s="224"/>
      <c r="BF280" s="216"/>
      <c r="BG280" s="212"/>
      <c r="BH280" s="223"/>
      <c r="BI280" s="216"/>
      <c r="BJ280" s="204"/>
      <c r="BK280" s="202"/>
      <c r="BL280" s="205"/>
      <c r="BM280" s="217"/>
      <c r="BN280" s="219"/>
      <c r="BO280" s="220"/>
      <c r="BP280" s="203"/>
      <c r="BQ280" s="217"/>
      <c r="BR280" s="221"/>
      <c r="BS280" s="222"/>
      <c r="BT280" s="216"/>
      <c r="BU280" s="212"/>
      <c r="BV280" s="224"/>
      <c r="BW280" s="216"/>
      <c r="BX280" s="212"/>
      <c r="BY280" s="223"/>
      <c r="BZ280" s="216"/>
      <c r="CA280" s="204"/>
      <c r="CB280" s="202"/>
      <c r="CC280" s="205"/>
      <c r="CD280" s="217"/>
      <c r="CE280" s="219"/>
      <c r="CF280" s="220"/>
      <c r="CG280" s="203"/>
      <c r="CH280" s="217"/>
      <c r="CI280" s="221"/>
      <c r="CJ280" s="222"/>
      <c r="CK280" s="216"/>
      <c r="CL280" s="212"/>
      <c r="CM280" s="224"/>
      <c r="CN280" s="216"/>
      <c r="CO280" s="212"/>
      <c r="CP280" s="223"/>
      <c r="CQ280" s="216"/>
      <c r="CR280" s="204"/>
      <c r="CS280" s="202"/>
      <c r="CT280" s="205"/>
      <c r="CU280" s="217"/>
      <c r="CV280" s="219"/>
      <c r="CW280" s="220"/>
      <c r="CX280" s="203"/>
      <c r="CY280" s="217"/>
      <c r="CZ280" s="221"/>
      <c r="DA280" s="222"/>
      <c r="DB280" s="216"/>
      <c r="DC280" s="212"/>
      <c r="DD280" s="224"/>
      <c r="DE280" s="216"/>
      <c r="DF280" s="212"/>
      <c r="DG280" s="223"/>
      <c r="DH280" s="216"/>
      <c r="DI280" s="204"/>
      <c r="DJ280" s="202"/>
      <c r="DK280" s="205"/>
      <c r="DL280" s="217"/>
      <c r="DM280" s="219"/>
      <c r="DN280" s="220"/>
      <c r="DO280" s="203"/>
      <c r="DP280" s="217"/>
      <c r="DQ280" s="221"/>
      <c r="DR280" s="222"/>
      <c r="DS280" s="216"/>
      <c r="DT280" s="212"/>
      <c r="DU280" s="224"/>
      <c r="DV280" s="216"/>
      <c r="DW280" s="212"/>
      <c r="DX280" s="223"/>
      <c r="DY280" s="216"/>
    </row>
    <row r="281" spans="1:129" ht="15.75" hidden="1" thickBot="1">
      <c r="A281" s="242"/>
      <c r="B281" s="243"/>
      <c r="C281" s="199"/>
      <c r="D281" s="200"/>
      <c r="E281" s="201"/>
      <c r="F281" s="202"/>
      <c r="G281" s="202"/>
      <c r="H281" s="202"/>
      <c r="I281" s="202"/>
      <c r="J281" s="202"/>
      <c r="K281" s="202"/>
      <c r="L281" s="203"/>
      <c r="M281" s="204"/>
      <c r="N281" s="202"/>
      <c r="O281" s="205"/>
      <c r="P281" s="217"/>
      <c r="Q281" s="219"/>
      <c r="R281" s="220"/>
      <c r="S281" s="203"/>
      <c r="T281" s="217"/>
      <c r="U281" s="221"/>
      <c r="V281" s="222"/>
      <c r="W281" s="216"/>
      <c r="X281" s="212"/>
      <c r="Y281" s="223"/>
      <c r="Z281" s="216"/>
      <c r="AA281" s="204"/>
      <c r="AB281" s="202"/>
      <c r="AC281" s="205"/>
      <c r="AD281" s="217"/>
      <c r="AE281" s="219"/>
      <c r="AF281" s="220"/>
      <c r="AG281" s="203"/>
      <c r="AH281" s="217"/>
      <c r="AI281" s="221"/>
      <c r="AJ281" s="222"/>
      <c r="AK281" s="216"/>
      <c r="AL281" s="212"/>
      <c r="AM281" s="224"/>
      <c r="AN281" s="216"/>
      <c r="AO281" s="212"/>
      <c r="AP281" s="223"/>
      <c r="AQ281" s="216"/>
      <c r="AR281" s="204"/>
      <c r="AS281" s="202"/>
      <c r="AT281" s="205"/>
      <c r="AU281" s="246"/>
      <c r="AV281" s="219"/>
      <c r="AW281" s="220"/>
      <c r="AX281" s="207"/>
      <c r="AY281" s="203"/>
      <c r="AZ281" s="217"/>
      <c r="BA281" s="221"/>
      <c r="BB281" s="222"/>
      <c r="BC281" s="216"/>
      <c r="BD281" s="212"/>
      <c r="BE281" s="224"/>
      <c r="BF281" s="216"/>
      <c r="BG281" s="212"/>
      <c r="BH281" s="223"/>
      <c r="BI281" s="216"/>
      <c r="BJ281" s="204"/>
      <c r="BK281" s="202"/>
      <c r="BL281" s="205"/>
      <c r="BM281" s="217"/>
      <c r="BN281" s="219"/>
      <c r="BO281" s="220"/>
      <c r="BP281" s="203"/>
      <c r="BQ281" s="217"/>
      <c r="BR281" s="221"/>
      <c r="BS281" s="222"/>
      <c r="BT281" s="216"/>
      <c r="BU281" s="212"/>
      <c r="BV281" s="224"/>
      <c r="BW281" s="216"/>
      <c r="BX281" s="212"/>
      <c r="BY281" s="223"/>
      <c r="BZ281" s="216"/>
      <c r="CA281" s="204"/>
      <c r="CB281" s="202"/>
      <c r="CC281" s="205"/>
      <c r="CD281" s="217"/>
      <c r="CE281" s="219"/>
      <c r="CF281" s="220"/>
      <c r="CG281" s="203"/>
      <c r="CH281" s="217"/>
      <c r="CI281" s="221"/>
      <c r="CJ281" s="222"/>
      <c r="CK281" s="216"/>
      <c r="CL281" s="212"/>
      <c r="CM281" s="224"/>
      <c r="CN281" s="216"/>
      <c r="CO281" s="212"/>
      <c r="CP281" s="223"/>
      <c r="CQ281" s="216"/>
      <c r="CR281" s="204"/>
      <c r="CS281" s="202"/>
      <c r="CT281" s="205"/>
      <c r="CU281" s="217"/>
      <c r="CV281" s="219"/>
      <c r="CW281" s="220"/>
      <c r="CX281" s="203"/>
      <c r="CY281" s="217"/>
      <c r="CZ281" s="221"/>
      <c r="DA281" s="222"/>
      <c r="DB281" s="216"/>
      <c r="DC281" s="212"/>
      <c r="DD281" s="224"/>
      <c r="DE281" s="216"/>
      <c r="DF281" s="212"/>
      <c r="DG281" s="223"/>
      <c r="DH281" s="216"/>
      <c r="DI281" s="204"/>
      <c r="DJ281" s="202"/>
      <c r="DK281" s="205"/>
      <c r="DL281" s="217"/>
      <c r="DM281" s="219"/>
      <c r="DN281" s="220"/>
      <c r="DO281" s="203"/>
      <c r="DP281" s="217"/>
      <c r="DQ281" s="221"/>
      <c r="DR281" s="222"/>
      <c r="DS281" s="216"/>
      <c r="DT281" s="212"/>
      <c r="DU281" s="224"/>
      <c r="DV281" s="216"/>
      <c r="DW281" s="212"/>
      <c r="DX281" s="223"/>
      <c r="DY281" s="216"/>
    </row>
    <row r="282" spans="1:129" ht="15.75" hidden="1" thickBot="1">
      <c r="A282" s="242"/>
      <c r="B282" s="243"/>
      <c r="C282" s="199"/>
      <c r="D282" s="200"/>
      <c r="E282" s="201"/>
      <c r="F282" s="202"/>
      <c r="G282" s="202"/>
      <c r="H282" s="202"/>
      <c r="I282" s="202"/>
      <c r="J282" s="202"/>
      <c r="K282" s="202"/>
      <c r="L282" s="203"/>
      <c r="M282" s="204"/>
      <c r="N282" s="202"/>
      <c r="O282" s="205"/>
      <c r="P282" s="217"/>
      <c r="Q282" s="219"/>
      <c r="R282" s="220"/>
      <c r="S282" s="203"/>
      <c r="T282" s="217"/>
      <c r="U282" s="221"/>
      <c r="V282" s="222"/>
      <c r="W282" s="216"/>
      <c r="X282" s="212"/>
      <c r="Y282" s="223"/>
      <c r="Z282" s="216"/>
      <c r="AA282" s="204"/>
      <c r="AB282" s="202"/>
      <c r="AC282" s="205"/>
      <c r="AD282" s="217"/>
      <c r="AE282" s="219"/>
      <c r="AF282" s="220"/>
      <c r="AG282" s="203"/>
      <c r="AH282" s="217"/>
      <c r="AI282" s="221"/>
      <c r="AJ282" s="222"/>
      <c r="AK282" s="216"/>
      <c r="AL282" s="212"/>
      <c r="AM282" s="224"/>
      <c r="AN282" s="216"/>
      <c r="AO282" s="212"/>
      <c r="AP282" s="223"/>
      <c r="AQ282" s="216"/>
      <c r="AR282" s="204"/>
      <c r="AS282" s="202"/>
      <c r="AT282" s="205"/>
      <c r="AU282" s="246"/>
      <c r="AV282" s="219"/>
      <c r="AW282" s="220"/>
      <c r="AX282" s="207"/>
      <c r="AY282" s="203"/>
      <c r="AZ282" s="217"/>
      <c r="BA282" s="221"/>
      <c r="BB282" s="222"/>
      <c r="BC282" s="216"/>
      <c r="BD282" s="212"/>
      <c r="BE282" s="224"/>
      <c r="BF282" s="216"/>
      <c r="BG282" s="212"/>
      <c r="BH282" s="223"/>
      <c r="BI282" s="216"/>
      <c r="BJ282" s="204"/>
      <c r="BK282" s="202"/>
      <c r="BL282" s="205"/>
      <c r="BM282" s="217"/>
      <c r="BN282" s="219"/>
      <c r="BO282" s="220"/>
      <c r="BP282" s="203"/>
      <c r="BQ282" s="217"/>
      <c r="BR282" s="221"/>
      <c r="BS282" s="222"/>
      <c r="BT282" s="216"/>
      <c r="BU282" s="212"/>
      <c r="BV282" s="224"/>
      <c r="BW282" s="216"/>
      <c r="BX282" s="212"/>
      <c r="BY282" s="223"/>
      <c r="BZ282" s="216"/>
      <c r="CA282" s="204"/>
      <c r="CB282" s="202"/>
      <c r="CC282" s="205"/>
      <c r="CD282" s="217"/>
      <c r="CE282" s="219"/>
      <c r="CF282" s="220"/>
      <c r="CG282" s="203"/>
      <c r="CH282" s="217"/>
      <c r="CI282" s="221"/>
      <c r="CJ282" s="222"/>
      <c r="CK282" s="216"/>
      <c r="CL282" s="212"/>
      <c r="CM282" s="224"/>
      <c r="CN282" s="216"/>
      <c r="CO282" s="212"/>
      <c r="CP282" s="223"/>
      <c r="CQ282" s="216"/>
      <c r="CR282" s="204"/>
      <c r="CS282" s="202"/>
      <c r="CT282" s="205"/>
      <c r="CU282" s="217"/>
      <c r="CV282" s="219"/>
      <c r="CW282" s="220"/>
      <c r="CX282" s="203"/>
      <c r="CY282" s="217"/>
      <c r="CZ282" s="221"/>
      <c r="DA282" s="222"/>
      <c r="DB282" s="216"/>
      <c r="DC282" s="212"/>
      <c r="DD282" s="224"/>
      <c r="DE282" s="216"/>
      <c r="DF282" s="212"/>
      <c r="DG282" s="223"/>
      <c r="DH282" s="216"/>
      <c r="DI282" s="204"/>
      <c r="DJ282" s="202"/>
      <c r="DK282" s="205"/>
      <c r="DL282" s="217"/>
      <c r="DM282" s="219"/>
      <c r="DN282" s="220"/>
      <c r="DO282" s="203"/>
      <c r="DP282" s="217"/>
      <c r="DQ282" s="221"/>
      <c r="DR282" s="222"/>
      <c r="DS282" s="216"/>
      <c r="DT282" s="212"/>
      <c r="DU282" s="224"/>
      <c r="DV282" s="216"/>
      <c r="DW282" s="212"/>
      <c r="DX282" s="223"/>
      <c r="DY282" s="216"/>
    </row>
    <row r="283" spans="1:129" ht="15.75" hidden="1" thickBot="1">
      <c r="A283" s="242"/>
      <c r="B283" s="243"/>
      <c r="C283" s="199"/>
      <c r="D283" s="200"/>
      <c r="E283" s="201"/>
      <c r="F283" s="202"/>
      <c r="G283" s="202"/>
      <c r="H283" s="202"/>
      <c r="I283" s="202"/>
      <c r="J283" s="202"/>
      <c r="K283" s="202"/>
      <c r="L283" s="203"/>
      <c r="M283" s="204"/>
      <c r="N283" s="202"/>
      <c r="O283" s="205"/>
      <c r="P283" s="217"/>
      <c r="Q283" s="219"/>
      <c r="R283" s="220"/>
      <c r="S283" s="203"/>
      <c r="T283" s="217"/>
      <c r="U283" s="221"/>
      <c r="V283" s="222"/>
      <c r="W283" s="216"/>
      <c r="X283" s="212"/>
      <c r="Y283" s="223"/>
      <c r="Z283" s="216"/>
      <c r="AA283" s="204"/>
      <c r="AB283" s="202"/>
      <c r="AC283" s="205"/>
      <c r="AD283" s="217"/>
      <c r="AE283" s="219"/>
      <c r="AF283" s="220"/>
      <c r="AG283" s="203"/>
      <c r="AH283" s="217"/>
      <c r="AI283" s="221"/>
      <c r="AJ283" s="222"/>
      <c r="AK283" s="216"/>
      <c r="AL283" s="212"/>
      <c r="AM283" s="224"/>
      <c r="AN283" s="216"/>
      <c r="AO283" s="212"/>
      <c r="AP283" s="223"/>
      <c r="AQ283" s="216"/>
      <c r="AR283" s="204"/>
      <c r="AS283" s="202"/>
      <c r="AT283" s="205"/>
      <c r="AU283" s="246"/>
      <c r="AV283" s="219"/>
      <c r="AW283" s="220"/>
      <c r="AX283" s="207"/>
      <c r="AY283" s="203"/>
      <c r="AZ283" s="217"/>
      <c r="BA283" s="221"/>
      <c r="BB283" s="222"/>
      <c r="BC283" s="216"/>
      <c r="BD283" s="212"/>
      <c r="BE283" s="224"/>
      <c r="BF283" s="216"/>
      <c r="BG283" s="212"/>
      <c r="BH283" s="223"/>
      <c r="BI283" s="216"/>
      <c r="BJ283" s="204"/>
      <c r="BK283" s="202"/>
      <c r="BL283" s="205"/>
      <c r="BM283" s="217"/>
      <c r="BN283" s="219"/>
      <c r="BO283" s="220"/>
      <c r="BP283" s="203"/>
      <c r="BQ283" s="217"/>
      <c r="BR283" s="221"/>
      <c r="BS283" s="222"/>
      <c r="BT283" s="216"/>
      <c r="BU283" s="212"/>
      <c r="BV283" s="224"/>
      <c r="BW283" s="216"/>
      <c r="BX283" s="212"/>
      <c r="BY283" s="223"/>
      <c r="BZ283" s="216"/>
      <c r="CA283" s="204"/>
      <c r="CB283" s="202"/>
      <c r="CC283" s="205"/>
      <c r="CD283" s="217"/>
      <c r="CE283" s="219"/>
      <c r="CF283" s="220"/>
      <c r="CG283" s="203"/>
      <c r="CH283" s="217"/>
      <c r="CI283" s="221"/>
      <c r="CJ283" s="222"/>
      <c r="CK283" s="216"/>
      <c r="CL283" s="212"/>
      <c r="CM283" s="224"/>
      <c r="CN283" s="216"/>
      <c r="CO283" s="212"/>
      <c r="CP283" s="223"/>
      <c r="CQ283" s="216"/>
      <c r="CR283" s="204"/>
      <c r="CS283" s="202"/>
      <c r="CT283" s="205"/>
      <c r="CU283" s="217"/>
      <c r="CV283" s="219"/>
      <c r="CW283" s="220"/>
      <c r="CX283" s="203"/>
      <c r="CY283" s="217"/>
      <c r="CZ283" s="221"/>
      <c r="DA283" s="222"/>
      <c r="DB283" s="216"/>
      <c r="DC283" s="212"/>
      <c r="DD283" s="224"/>
      <c r="DE283" s="216"/>
      <c r="DF283" s="212"/>
      <c r="DG283" s="223"/>
      <c r="DH283" s="216"/>
      <c r="DI283" s="204"/>
      <c r="DJ283" s="202"/>
      <c r="DK283" s="205"/>
      <c r="DL283" s="217"/>
      <c r="DM283" s="219"/>
      <c r="DN283" s="220"/>
      <c r="DO283" s="203"/>
      <c r="DP283" s="217"/>
      <c r="DQ283" s="221"/>
      <c r="DR283" s="222"/>
      <c r="DS283" s="216"/>
      <c r="DT283" s="212"/>
      <c r="DU283" s="224"/>
      <c r="DV283" s="216"/>
      <c r="DW283" s="212"/>
      <c r="DX283" s="223"/>
      <c r="DY283" s="216"/>
    </row>
    <row r="284" spans="1:129" ht="15.75" hidden="1" thickBot="1">
      <c r="A284" s="242"/>
      <c r="B284" s="243"/>
      <c r="C284" s="199"/>
      <c r="D284" s="200"/>
      <c r="E284" s="201"/>
      <c r="F284" s="202"/>
      <c r="G284" s="202"/>
      <c r="H284" s="202"/>
      <c r="I284" s="202"/>
      <c r="J284" s="202"/>
      <c r="K284" s="202"/>
      <c r="L284" s="203"/>
      <c r="M284" s="204"/>
      <c r="N284" s="202"/>
      <c r="O284" s="205"/>
      <c r="P284" s="217"/>
      <c r="Q284" s="219"/>
      <c r="R284" s="220"/>
      <c r="S284" s="203"/>
      <c r="T284" s="217"/>
      <c r="U284" s="221"/>
      <c r="V284" s="222"/>
      <c r="W284" s="216"/>
      <c r="X284" s="212"/>
      <c r="Y284" s="223"/>
      <c r="Z284" s="216"/>
      <c r="AA284" s="204"/>
      <c r="AB284" s="202"/>
      <c r="AC284" s="205"/>
      <c r="AD284" s="217"/>
      <c r="AE284" s="219"/>
      <c r="AF284" s="220"/>
      <c r="AG284" s="203"/>
      <c r="AH284" s="217"/>
      <c r="AI284" s="221"/>
      <c r="AJ284" s="222"/>
      <c r="AK284" s="216"/>
      <c r="AL284" s="212"/>
      <c r="AM284" s="224"/>
      <c r="AN284" s="216"/>
      <c r="AO284" s="212"/>
      <c r="AP284" s="223"/>
      <c r="AQ284" s="216"/>
      <c r="AR284" s="204"/>
      <c r="AS284" s="202"/>
      <c r="AT284" s="205"/>
      <c r="AU284" s="246"/>
      <c r="AV284" s="219"/>
      <c r="AW284" s="220"/>
      <c r="AX284" s="207"/>
      <c r="AY284" s="203"/>
      <c r="AZ284" s="217"/>
      <c r="BA284" s="221"/>
      <c r="BB284" s="222"/>
      <c r="BC284" s="216"/>
      <c r="BD284" s="212"/>
      <c r="BE284" s="224"/>
      <c r="BF284" s="216"/>
      <c r="BG284" s="212"/>
      <c r="BH284" s="223"/>
      <c r="BI284" s="216"/>
      <c r="BJ284" s="204"/>
      <c r="BK284" s="202"/>
      <c r="BL284" s="205"/>
      <c r="BM284" s="217"/>
      <c r="BN284" s="219"/>
      <c r="BO284" s="220"/>
      <c r="BP284" s="203"/>
      <c r="BQ284" s="217"/>
      <c r="BR284" s="221"/>
      <c r="BS284" s="222"/>
      <c r="BT284" s="216"/>
      <c r="BU284" s="212"/>
      <c r="BV284" s="224"/>
      <c r="BW284" s="216"/>
      <c r="BX284" s="212"/>
      <c r="BY284" s="223"/>
      <c r="BZ284" s="216"/>
      <c r="CA284" s="204"/>
      <c r="CB284" s="202"/>
      <c r="CC284" s="205"/>
      <c r="CD284" s="217"/>
      <c r="CE284" s="219"/>
      <c r="CF284" s="220"/>
      <c r="CG284" s="203"/>
      <c r="CH284" s="217"/>
      <c r="CI284" s="221"/>
      <c r="CJ284" s="222"/>
      <c r="CK284" s="216"/>
      <c r="CL284" s="212"/>
      <c r="CM284" s="224"/>
      <c r="CN284" s="216"/>
      <c r="CO284" s="212"/>
      <c r="CP284" s="223"/>
      <c r="CQ284" s="216"/>
      <c r="CR284" s="204"/>
      <c r="CS284" s="202"/>
      <c r="CT284" s="205"/>
      <c r="CU284" s="217"/>
      <c r="CV284" s="219"/>
      <c r="CW284" s="220"/>
      <c r="CX284" s="203"/>
      <c r="CY284" s="217"/>
      <c r="CZ284" s="221"/>
      <c r="DA284" s="222"/>
      <c r="DB284" s="216"/>
      <c r="DC284" s="212"/>
      <c r="DD284" s="224"/>
      <c r="DE284" s="216"/>
      <c r="DF284" s="212"/>
      <c r="DG284" s="223"/>
      <c r="DH284" s="216"/>
      <c r="DI284" s="204"/>
      <c r="DJ284" s="202"/>
      <c r="DK284" s="205"/>
      <c r="DL284" s="217"/>
      <c r="DM284" s="219"/>
      <c r="DN284" s="220"/>
      <c r="DO284" s="203"/>
      <c r="DP284" s="217"/>
      <c r="DQ284" s="221"/>
      <c r="DR284" s="222"/>
      <c r="DS284" s="216"/>
      <c r="DT284" s="212"/>
      <c r="DU284" s="224"/>
      <c r="DV284" s="216"/>
      <c r="DW284" s="212"/>
      <c r="DX284" s="223"/>
      <c r="DY284" s="216"/>
    </row>
    <row r="285" spans="1:129" ht="15.75" hidden="1" thickBot="1">
      <c r="A285" s="242"/>
      <c r="B285" s="243"/>
      <c r="C285" s="199"/>
      <c r="D285" s="200"/>
      <c r="E285" s="201"/>
      <c r="F285" s="202"/>
      <c r="G285" s="202"/>
      <c r="H285" s="202"/>
      <c r="I285" s="202"/>
      <c r="J285" s="202"/>
      <c r="K285" s="202"/>
      <c r="L285" s="203"/>
      <c r="M285" s="204"/>
      <c r="N285" s="202"/>
      <c r="O285" s="205"/>
      <c r="P285" s="217"/>
      <c r="Q285" s="219"/>
      <c r="R285" s="220"/>
      <c r="S285" s="203"/>
      <c r="T285" s="217"/>
      <c r="U285" s="221"/>
      <c r="V285" s="222"/>
      <c r="W285" s="216"/>
      <c r="X285" s="212"/>
      <c r="Y285" s="223"/>
      <c r="Z285" s="216"/>
      <c r="AA285" s="204"/>
      <c r="AB285" s="202"/>
      <c r="AC285" s="205"/>
      <c r="AD285" s="217"/>
      <c r="AE285" s="219"/>
      <c r="AF285" s="220"/>
      <c r="AG285" s="203"/>
      <c r="AH285" s="217"/>
      <c r="AI285" s="221"/>
      <c r="AJ285" s="222"/>
      <c r="AK285" s="216"/>
      <c r="AL285" s="212"/>
      <c r="AM285" s="224"/>
      <c r="AN285" s="216"/>
      <c r="AO285" s="212"/>
      <c r="AP285" s="223"/>
      <c r="AQ285" s="216"/>
      <c r="AR285" s="204"/>
      <c r="AS285" s="202"/>
      <c r="AT285" s="205"/>
      <c r="AU285" s="217"/>
      <c r="AV285" s="219"/>
      <c r="AW285" s="220"/>
      <c r="AX285" s="207"/>
      <c r="AY285" s="203"/>
      <c r="AZ285" s="217"/>
      <c r="BA285" s="221"/>
      <c r="BB285" s="222"/>
      <c r="BC285" s="216"/>
      <c r="BD285" s="212"/>
      <c r="BE285" s="224"/>
      <c r="BF285" s="216"/>
      <c r="BG285" s="212"/>
      <c r="BH285" s="223"/>
      <c r="BI285" s="216"/>
      <c r="BJ285" s="204"/>
      <c r="BK285" s="202"/>
      <c r="BL285" s="205"/>
      <c r="BM285" s="217"/>
      <c r="BN285" s="219"/>
      <c r="BO285" s="220"/>
      <c r="BP285" s="203"/>
      <c r="BQ285" s="217"/>
      <c r="BR285" s="221"/>
      <c r="BS285" s="222"/>
      <c r="BT285" s="216"/>
      <c r="BU285" s="212"/>
      <c r="BV285" s="224"/>
      <c r="BW285" s="216"/>
      <c r="BX285" s="212"/>
      <c r="BY285" s="223"/>
      <c r="BZ285" s="216"/>
      <c r="CA285" s="204"/>
      <c r="CB285" s="202"/>
      <c r="CC285" s="205"/>
      <c r="CD285" s="217"/>
      <c r="CE285" s="219"/>
      <c r="CF285" s="220"/>
      <c r="CG285" s="203"/>
      <c r="CH285" s="217"/>
      <c r="CI285" s="221"/>
      <c r="CJ285" s="222"/>
      <c r="CK285" s="216"/>
      <c r="CL285" s="212"/>
      <c r="CM285" s="224"/>
      <c r="CN285" s="216"/>
      <c r="CO285" s="212"/>
      <c r="CP285" s="223"/>
      <c r="CQ285" s="216"/>
      <c r="CR285" s="204"/>
      <c r="CS285" s="202"/>
      <c r="CT285" s="205"/>
      <c r="CU285" s="217"/>
      <c r="CV285" s="219"/>
      <c r="CW285" s="220"/>
      <c r="CX285" s="203"/>
      <c r="CY285" s="217"/>
      <c r="CZ285" s="221"/>
      <c r="DA285" s="222"/>
      <c r="DB285" s="216"/>
      <c r="DC285" s="212"/>
      <c r="DD285" s="224"/>
      <c r="DE285" s="216"/>
      <c r="DF285" s="212"/>
      <c r="DG285" s="223"/>
      <c r="DH285" s="216"/>
      <c r="DI285" s="204"/>
      <c r="DJ285" s="202"/>
      <c r="DK285" s="205"/>
      <c r="DL285" s="217"/>
      <c r="DM285" s="219"/>
      <c r="DN285" s="220"/>
      <c r="DO285" s="203"/>
      <c r="DP285" s="217"/>
      <c r="DQ285" s="221"/>
      <c r="DR285" s="222"/>
      <c r="DS285" s="216"/>
      <c r="DT285" s="212"/>
      <c r="DU285" s="224"/>
      <c r="DV285" s="216"/>
      <c r="DW285" s="212"/>
      <c r="DX285" s="223"/>
      <c r="DY285" s="216"/>
    </row>
    <row r="286" spans="1:129" ht="15.75" thickBot="1">
      <c r="A286" s="347" t="s">
        <v>130</v>
      </c>
      <c r="B286" s="348"/>
      <c r="C286" s="182">
        <f>[9]Daily!C318</f>
        <v>1908</v>
      </c>
      <c r="D286" s="183">
        <f>[9]Daily!D318</f>
        <v>2177.5999999999995</v>
      </c>
      <c r="E286" s="184">
        <f>D286-G286-I286</f>
        <v>831.19999999999982</v>
      </c>
      <c r="F286" s="185">
        <f>[9]Daily!E318</f>
        <v>0</v>
      </c>
      <c r="G286" s="185">
        <f>[9]Daily!F318</f>
        <v>1310.3999999999996</v>
      </c>
      <c r="H286" s="185">
        <f>[9]Daily!G318</f>
        <v>201.59999999999997</v>
      </c>
      <c r="I286" s="185">
        <f>[9]Daily!H318</f>
        <v>36</v>
      </c>
      <c r="J286" s="185">
        <f>[9]Daily!I318</f>
        <v>125.99999999999997</v>
      </c>
      <c r="K286" s="185">
        <f>[9]Daily!J318</f>
        <v>503.59999999999985</v>
      </c>
      <c r="L286" s="186">
        <f>[9]Daily!K318</f>
        <v>476.04999999999018</v>
      </c>
      <c r="M286" s="187">
        <f>[9]Daily!L318</f>
        <v>486</v>
      </c>
      <c r="N286" s="185">
        <f>[9]Daily!M318</f>
        <v>514.79999999999984</v>
      </c>
      <c r="O286" s="188">
        <f>[9]Daily!N318</f>
        <v>-4.9500000000010154</v>
      </c>
      <c r="P286" s="187">
        <f>[9]Daily!O318</f>
        <v>0</v>
      </c>
      <c r="Q286" s="189">
        <f>[9]Daily!P318</f>
        <v>0</v>
      </c>
      <c r="R286" s="190">
        <f>[9]Daily!Q318</f>
        <v>0</v>
      </c>
      <c r="S286" s="186">
        <f>[9]Daily!R318</f>
        <v>0</v>
      </c>
      <c r="T286" s="187">
        <f>[9]Daily!S318</f>
        <v>48.25</v>
      </c>
      <c r="U286" s="191">
        <f>[9]Daily!T318</f>
        <v>25.2</v>
      </c>
      <c r="V286" s="192">
        <f>[9]Daily!U318</f>
        <v>36</v>
      </c>
      <c r="W286" s="186">
        <f>[9]Daily!V318</f>
        <v>-5.2999999999999794</v>
      </c>
      <c r="X286" s="193">
        <f>[9]Daily!Z318</f>
        <v>437.75</v>
      </c>
      <c r="Y286" s="194">
        <f>[9]Daily!AA318</f>
        <v>453.59999999999985</v>
      </c>
      <c r="Z286" s="195">
        <f>[9]Daily!AB318</f>
        <v>0.34999999999896403</v>
      </c>
      <c r="AA286" s="187">
        <f>[9]Daily!AC318</f>
        <v>126</v>
      </c>
      <c r="AB286" s="185">
        <f>[9]Daily!AD318</f>
        <v>50</v>
      </c>
      <c r="AC286" s="188">
        <f>[9]Daily!AE318</f>
        <v>594.39999999999975</v>
      </c>
      <c r="AD286" s="187">
        <f>[9]Daily!AF318</f>
        <v>56.5</v>
      </c>
      <c r="AE286" s="189">
        <f>[9]Daily!AG318</f>
        <v>0</v>
      </c>
      <c r="AF286" s="190">
        <f>[9]Daily!AH318</f>
        <v>0</v>
      </c>
      <c r="AG286" s="186">
        <f>[9]Daily!AI318</f>
        <v>529.90000000000009</v>
      </c>
      <c r="AH286" s="187">
        <f>[9]Daily!AJ318</f>
        <v>57</v>
      </c>
      <c r="AI286" s="191">
        <f>[9]Daily!AK318</f>
        <v>0</v>
      </c>
      <c r="AJ286" s="192">
        <f>[9]Daily!AL318</f>
        <v>0</v>
      </c>
      <c r="AK286" s="186">
        <f>[9]Daily!AM318</f>
        <v>56.999999999999659</v>
      </c>
      <c r="AL286" s="193">
        <f>[9]Daily!AN318</f>
        <v>0</v>
      </c>
      <c r="AM286" s="196">
        <f>[9]Daily!AO318</f>
        <v>0</v>
      </c>
      <c r="AN286" s="195">
        <f>[9]Daily!AP318</f>
        <v>0</v>
      </c>
      <c r="AO286" s="193">
        <f>[9]Daily!AQ318</f>
        <v>12.5</v>
      </c>
      <c r="AP286" s="194">
        <f>[9]Daily!AR318</f>
        <v>50</v>
      </c>
      <c r="AQ286" s="195">
        <f>[9]Daily!AS318</f>
        <v>7.5</v>
      </c>
      <c r="AR286" s="187">
        <f>[9]Daily!AT318</f>
        <v>630</v>
      </c>
      <c r="AS286" s="185">
        <f>[9]Daily!AU318</f>
        <v>864.00000000000023</v>
      </c>
      <c r="AT286" s="188">
        <f>[9]Daily!AV318</f>
        <v>-106.20000000000684</v>
      </c>
      <c r="AU286" s="187">
        <f>[9]Daily!AW318</f>
        <v>531</v>
      </c>
      <c r="AV286" s="189">
        <f>[9]Daily!AX318</f>
        <v>0</v>
      </c>
      <c r="AW286" s="190">
        <f>[9]Daily!AY318</f>
        <v>0</v>
      </c>
      <c r="AX286" s="190">
        <f>[9]Daily!AZ318</f>
        <v>738.00000000000034</v>
      </c>
      <c r="AY286" s="186">
        <f>[9]Daily!BA318</f>
        <v>-86.400000000005733</v>
      </c>
      <c r="AZ286" s="187">
        <f>[9]Daily!BB318</f>
        <v>0</v>
      </c>
      <c r="BA286" s="191">
        <f>[9]Daily!BC318</f>
        <v>0</v>
      </c>
      <c r="BB286" s="192">
        <f>[9]Daily!BD318</f>
        <v>0</v>
      </c>
      <c r="BC286" s="186">
        <f>[9]Daily!BE318</f>
        <v>-1.1368683772161603E-12</v>
      </c>
      <c r="BD286" s="193">
        <f>[9]Daily!BF318</f>
        <v>99</v>
      </c>
      <c r="BE286" s="196">
        <f>[9]Daily!BG318</f>
        <v>125.99999999999997</v>
      </c>
      <c r="BF286" s="195">
        <f>[9]Daily!BH318</f>
        <v>-16.199999999999982</v>
      </c>
      <c r="BG286" s="193">
        <f>[9]Daily!BI318</f>
        <v>0</v>
      </c>
      <c r="BH286" s="194">
        <f>[9]Daily!BJ318</f>
        <v>0</v>
      </c>
      <c r="BI286" s="195">
        <f>[9]Daily!BK318</f>
        <v>-3.6</v>
      </c>
      <c r="BJ286" s="187">
        <f>[9]Daily!BL318</f>
        <v>0</v>
      </c>
      <c r="BK286" s="185">
        <f>[9]Daily!BM318</f>
        <v>0</v>
      </c>
      <c r="BL286" s="188">
        <f>[9]Daily!BN318</f>
        <v>9.2370555648813024E-14</v>
      </c>
      <c r="BM286" s="187">
        <f>[9]Daily!BO318</f>
        <v>0</v>
      </c>
      <c r="BN286" s="189">
        <f>[9]Daily!BP318</f>
        <v>0</v>
      </c>
      <c r="BO286" s="190">
        <f>[9]Daily!BQ318</f>
        <v>0</v>
      </c>
      <c r="BP286" s="186">
        <f>[9]Daily!BR318</f>
        <v>0</v>
      </c>
      <c r="BQ286" s="187">
        <f>[9]Daily!BS318</f>
        <v>0</v>
      </c>
      <c r="BR286" s="191">
        <f>[9]Daily!BT318</f>
        <v>0</v>
      </c>
      <c r="BS286" s="192">
        <f>[9]Daily!BU318</f>
        <v>0</v>
      </c>
      <c r="BT286" s="186">
        <f>[9]Daily!BV318</f>
        <v>0</v>
      </c>
      <c r="BU286" s="193">
        <f>[9]Daily!BW318</f>
        <v>0</v>
      </c>
      <c r="BV286" s="196">
        <f>[9]Daily!BX318</f>
        <v>0</v>
      </c>
      <c r="BW286" s="195">
        <f>[9]Daily!BY318</f>
        <v>0</v>
      </c>
      <c r="BX286" s="193">
        <f>[9]Daily!BZ318</f>
        <v>0</v>
      </c>
      <c r="BY286" s="194">
        <f>[9]Daily!CA318</f>
        <v>0</v>
      </c>
      <c r="BZ286" s="195">
        <f>[9]Daily!CB318</f>
        <v>9.2370555648813024E-14</v>
      </c>
      <c r="CA286" s="187">
        <f>[9]Daily!CC318</f>
        <v>360</v>
      </c>
      <c r="CB286" s="185">
        <f>[9]Daily!CD318</f>
        <v>176.39999999999998</v>
      </c>
      <c r="CC286" s="188">
        <f>[9]Daily!CE318</f>
        <v>217.79999999999797</v>
      </c>
      <c r="CD286" s="187">
        <f>[9]Daily!CF318</f>
        <v>0</v>
      </c>
      <c r="CE286" s="189">
        <f>[9]Daily!CG318</f>
        <v>0</v>
      </c>
      <c r="CF286" s="190">
        <f>[9]Daily!CH318</f>
        <v>0</v>
      </c>
      <c r="CG286" s="186">
        <f>[9]Daily!CI318</f>
        <v>0</v>
      </c>
      <c r="CH286" s="187">
        <f>[9]Daily!CJ318</f>
        <v>360</v>
      </c>
      <c r="CI286" s="191">
        <f>[9]Daily!CK318</f>
        <v>176.39999999999998</v>
      </c>
      <c r="CJ286" s="192">
        <f>[9]Daily!CL318</f>
        <v>0</v>
      </c>
      <c r="CK286" s="186">
        <f>[9]Daily!CM318</f>
        <v>217.79999999999797</v>
      </c>
      <c r="CL286" s="193">
        <f>[9]Daily!CN318</f>
        <v>0</v>
      </c>
      <c r="CM286" s="196">
        <f>[9]Daily!CO318</f>
        <v>0</v>
      </c>
      <c r="CN286" s="195">
        <f>[9]Daily!CP318</f>
        <v>0</v>
      </c>
      <c r="CO286" s="193">
        <f>[9]Daily!CQ318</f>
        <v>0</v>
      </c>
      <c r="CP286" s="194">
        <f>[9]Daily!CR318</f>
        <v>0</v>
      </c>
      <c r="CQ286" s="195">
        <f>[9]Daily!CS318</f>
        <v>0</v>
      </c>
      <c r="CR286" s="187">
        <f>[9]Daily!CT318</f>
        <v>0</v>
      </c>
      <c r="CS286" s="185">
        <f>[9]Daily!CU318</f>
        <v>0</v>
      </c>
      <c r="CT286" s="188">
        <f>[9]Daily!CV318</f>
        <v>0</v>
      </c>
      <c r="CU286" s="187">
        <f>[9]Daily!CW318</f>
        <v>0</v>
      </c>
      <c r="CV286" s="189">
        <f>[9]Daily!CX318</f>
        <v>0</v>
      </c>
      <c r="CW286" s="190">
        <f>[9]Daily!CY318</f>
        <v>0</v>
      </c>
      <c r="CX286" s="186">
        <f>[9]Daily!CZ318</f>
        <v>0</v>
      </c>
      <c r="CY286" s="187">
        <f>[9]Daily!DA318</f>
        <v>0</v>
      </c>
      <c r="CZ286" s="191">
        <f>[9]Daily!DB318</f>
        <v>0</v>
      </c>
      <c r="DA286" s="192">
        <f>[9]Daily!DC318</f>
        <v>0</v>
      </c>
      <c r="DB286" s="186">
        <f>[9]Daily!DD318</f>
        <v>0</v>
      </c>
      <c r="DC286" s="193">
        <f>[9]Daily!DE318</f>
        <v>0</v>
      </c>
      <c r="DD286" s="196">
        <f>[9]Daily!DF318</f>
        <v>0</v>
      </c>
      <c r="DE286" s="195">
        <f>[9]Daily!DG318</f>
        <v>0</v>
      </c>
      <c r="DF286" s="193">
        <f>[9]Daily!DH318</f>
        <v>0</v>
      </c>
      <c r="DG286" s="194">
        <f>[9]Daily!DI318</f>
        <v>0</v>
      </c>
      <c r="DH286" s="195">
        <f>[9]Daily!DJ318</f>
        <v>0</v>
      </c>
      <c r="DI286" s="187">
        <f>[9]Daily!DK318</f>
        <v>306</v>
      </c>
      <c r="DJ286" s="185">
        <f>[9]Daily!DL318</f>
        <v>572.4</v>
      </c>
      <c r="DK286" s="188">
        <f>[9]Daily!DM318</f>
        <v>-224.9999999999998</v>
      </c>
      <c r="DL286" s="187">
        <f>[9]Daily!DN318</f>
        <v>306</v>
      </c>
      <c r="DM286" s="189">
        <f>[9]Daily!DO318</f>
        <v>0</v>
      </c>
      <c r="DN286" s="190">
        <f>[9]Daily!DP318</f>
        <v>572.4</v>
      </c>
      <c r="DO286" s="186">
        <f>[9]Daily!DQ318</f>
        <v>-224.9999999999998</v>
      </c>
      <c r="DP286" s="187">
        <f>[9]Daily!DR318</f>
        <v>0</v>
      </c>
      <c r="DQ286" s="191">
        <f>[9]Daily!DS318</f>
        <v>0</v>
      </c>
      <c r="DR286" s="192">
        <f>[9]Daily!DT318</f>
        <v>0</v>
      </c>
      <c r="DS286" s="186">
        <f>[9]Daily!DU318</f>
        <v>0</v>
      </c>
      <c r="DT286" s="193">
        <f>[9]Daily!DV318</f>
        <v>0</v>
      </c>
      <c r="DU286" s="196">
        <f>[9]Daily!DW318</f>
        <v>0</v>
      </c>
      <c r="DV286" s="195">
        <f>[9]Daily!DX318</f>
        <v>0</v>
      </c>
      <c r="DW286" s="193">
        <f>[9]Daily!DY318</f>
        <v>0</v>
      </c>
      <c r="DX286" s="194">
        <f>[9]Daily!DZ318</f>
        <v>0</v>
      </c>
      <c r="DY286" s="195">
        <f>[9]Daily!EA318</f>
        <v>0</v>
      </c>
    </row>
    <row r="287" spans="1:129" ht="15.75" hidden="1" thickBot="1">
      <c r="A287" s="197"/>
      <c r="B287" s="198"/>
      <c r="C287" s="199"/>
      <c r="D287" s="200"/>
      <c r="E287" s="201"/>
      <c r="F287" s="202"/>
      <c r="G287" s="202"/>
      <c r="H287" s="202"/>
      <c r="I287" s="202"/>
      <c r="J287" s="202"/>
      <c r="K287" s="202"/>
      <c r="L287" s="203"/>
      <c r="M287" s="204"/>
      <c r="N287" s="202"/>
      <c r="O287" s="205"/>
      <c r="P287" s="204"/>
      <c r="Q287" s="206"/>
      <c r="R287" s="207"/>
      <c r="S287" s="203"/>
      <c r="T287" s="204"/>
      <c r="U287" s="208"/>
      <c r="V287" s="209"/>
      <c r="W287" s="203"/>
      <c r="X287" s="199"/>
      <c r="Y287" s="210"/>
      <c r="Z287" s="203"/>
      <c r="AA287" s="204"/>
      <c r="AB287" s="202"/>
      <c r="AC287" s="205"/>
      <c r="AD287" s="204"/>
      <c r="AE287" s="206"/>
      <c r="AF287" s="207"/>
      <c r="AG287" s="203"/>
      <c r="AH287" s="204"/>
      <c r="AI287" s="208"/>
      <c r="AJ287" s="209"/>
      <c r="AK287" s="203"/>
      <c r="AL287" s="199"/>
      <c r="AM287" s="211"/>
      <c r="AN287" s="203"/>
      <c r="AO287" s="199"/>
      <c r="AP287" s="210"/>
      <c r="AQ287" s="203"/>
      <c r="AR287" s="204"/>
      <c r="AS287" s="202"/>
      <c r="AT287" s="205"/>
      <c r="AU287" s="204"/>
      <c r="AV287" s="206"/>
      <c r="AW287" s="207"/>
      <c r="AX287" s="207"/>
      <c r="AY287" s="203"/>
      <c r="AZ287" s="204"/>
      <c r="BA287" s="208"/>
      <c r="BB287" s="209"/>
      <c r="BC287" s="203"/>
      <c r="BD287" s="199"/>
      <c r="BE287" s="211"/>
      <c r="BF287" s="203"/>
      <c r="BG287" s="199"/>
      <c r="BH287" s="210"/>
      <c r="BI287" s="203"/>
      <c r="BJ287" s="204"/>
      <c r="BK287" s="202"/>
      <c r="BL287" s="205"/>
      <c r="BM287" s="204"/>
      <c r="BN287" s="206"/>
      <c r="BO287" s="207"/>
      <c r="BP287" s="203"/>
      <c r="BQ287" s="204"/>
      <c r="BR287" s="208"/>
      <c r="BS287" s="209"/>
      <c r="BT287" s="203"/>
      <c r="BU287" s="199"/>
      <c r="BV287" s="211"/>
      <c r="BW287" s="203"/>
      <c r="BX287" s="199"/>
      <c r="BY287" s="210"/>
      <c r="BZ287" s="203"/>
      <c r="CA287" s="204"/>
      <c r="CB287" s="202"/>
      <c r="CC287" s="205"/>
      <c r="CD287" s="204"/>
      <c r="CE287" s="206"/>
      <c r="CF287" s="207"/>
      <c r="CG287" s="203"/>
      <c r="CH287" s="204"/>
      <c r="CI287" s="208"/>
      <c r="CJ287" s="209"/>
      <c r="CK287" s="203"/>
      <c r="CL287" s="199"/>
      <c r="CM287" s="211"/>
      <c r="CN287" s="203"/>
      <c r="CO287" s="199"/>
      <c r="CP287" s="210"/>
      <c r="CQ287" s="203"/>
      <c r="CR287" s="204"/>
      <c r="CS287" s="202"/>
      <c r="CT287" s="205"/>
      <c r="CU287" s="204"/>
      <c r="CV287" s="206"/>
      <c r="CW287" s="207"/>
      <c r="CX287" s="203"/>
      <c r="CY287" s="204"/>
      <c r="CZ287" s="208"/>
      <c r="DA287" s="209"/>
      <c r="DB287" s="203"/>
      <c r="DC287" s="199"/>
      <c r="DD287" s="211"/>
      <c r="DE287" s="203"/>
      <c r="DF287" s="199"/>
      <c r="DG287" s="210"/>
      <c r="DH287" s="203"/>
      <c r="DI287" s="204"/>
      <c r="DJ287" s="202"/>
      <c r="DK287" s="205"/>
      <c r="DL287" s="204"/>
      <c r="DM287" s="206"/>
      <c r="DN287" s="207"/>
      <c r="DO287" s="203"/>
      <c r="DP287" s="204"/>
      <c r="DQ287" s="208"/>
      <c r="DR287" s="209"/>
      <c r="DS287" s="203"/>
      <c r="DT287" s="199"/>
      <c r="DU287" s="211"/>
      <c r="DV287" s="203"/>
      <c r="DW287" s="199"/>
      <c r="DX287" s="210"/>
      <c r="DY287" s="203"/>
    </row>
    <row r="288" spans="1:129" ht="15.75" hidden="1" thickBot="1">
      <c r="A288" s="242"/>
      <c r="B288" s="243"/>
      <c r="C288" s="199"/>
      <c r="D288" s="200"/>
      <c r="E288" s="201"/>
      <c r="F288" s="202"/>
      <c r="G288" s="202"/>
      <c r="H288" s="202"/>
      <c r="I288" s="202"/>
      <c r="J288" s="202"/>
      <c r="K288" s="202"/>
      <c r="L288" s="203"/>
      <c r="M288" s="204"/>
      <c r="N288" s="202"/>
      <c r="O288" s="205"/>
      <c r="P288" s="217"/>
      <c r="Q288" s="219"/>
      <c r="R288" s="220"/>
      <c r="S288" s="203"/>
      <c r="T288" s="217"/>
      <c r="U288" s="221"/>
      <c r="V288" s="222"/>
      <c r="W288" s="216"/>
      <c r="X288" s="212"/>
      <c r="Y288" s="223"/>
      <c r="Z288" s="216"/>
      <c r="AA288" s="204"/>
      <c r="AB288" s="202"/>
      <c r="AC288" s="205"/>
      <c r="AD288" s="217"/>
      <c r="AE288" s="219"/>
      <c r="AF288" s="220"/>
      <c r="AG288" s="203"/>
      <c r="AH288" s="217"/>
      <c r="AI288" s="221"/>
      <c r="AJ288" s="222"/>
      <c r="AK288" s="216"/>
      <c r="AL288" s="212"/>
      <c r="AM288" s="224"/>
      <c r="AN288" s="216"/>
      <c r="AO288" s="212"/>
      <c r="AP288" s="223"/>
      <c r="AQ288" s="216"/>
      <c r="AR288" s="204"/>
      <c r="AS288" s="202"/>
      <c r="AT288" s="205"/>
      <c r="AU288" s="217"/>
      <c r="AV288" s="219"/>
      <c r="AW288" s="220"/>
      <c r="AX288" s="207"/>
      <c r="AY288" s="203"/>
      <c r="AZ288" s="217"/>
      <c r="BA288" s="221"/>
      <c r="BB288" s="222"/>
      <c r="BC288" s="216"/>
      <c r="BD288" s="212"/>
      <c r="BE288" s="224"/>
      <c r="BF288" s="216"/>
      <c r="BG288" s="212"/>
      <c r="BH288" s="223"/>
      <c r="BI288" s="216"/>
      <c r="BJ288" s="204"/>
      <c r="BK288" s="202"/>
      <c r="BL288" s="205"/>
      <c r="BM288" s="217"/>
      <c r="BN288" s="219"/>
      <c r="BO288" s="220"/>
      <c r="BP288" s="203"/>
      <c r="BQ288" s="217"/>
      <c r="BR288" s="221"/>
      <c r="BS288" s="222"/>
      <c r="BT288" s="216"/>
      <c r="BU288" s="212"/>
      <c r="BV288" s="224"/>
      <c r="BW288" s="216"/>
      <c r="BX288" s="212"/>
      <c r="BY288" s="223"/>
      <c r="BZ288" s="216"/>
      <c r="CA288" s="204"/>
      <c r="CB288" s="202"/>
      <c r="CC288" s="205"/>
      <c r="CD288" s="217"/>
      <c r="CE288" s="219"/>
      <c r="CF288" s="220"/>
      <c r="CG288" s="203"/>
      <c r="CH288" s="217"/>
      <c r="CI288" s="221"/>
      <c r="CJ288" s="222"/>
      <c r="CK288" s="216"/>
      <c r="CL288" s="212"/>
      <c r="CM288" s="224"/>
      <c r="CN288" s="216"/>
      <c r="CO288" s="212"/>
      <c r="CP288" s="223"/>
      <c r="CQ288" s="216"/>
      <c r="CR288" s="204"/>
      <c r="CS288" s="202"/>
      <c r="CT288" s="205"/>
      <c r="CU288" s="217"/>
      <c r="CV288" s="219"/>
      <c r="CW288" s="220"/>
      <c r="CX288" s="203"/>
      <c r="CY288" s="217"/>
      <c r="CZ288" s="221"/>
      <c r="DA288" s="222"/>
      <c r="DB288" s="216"/>
      <c r="DC288" s="212"/>
      <c r="DD288" s="224"/>
      <c r="DE288" s="216"/>
      <c r="DF288" s="212"/>
      <c r="DG288" s="223"/>
      <c r="DH288" s="216"/>
      <c r="DI288" s="204"/>
      <c r="DJ288" s="202"/>
      <c r="DK288" s="205"/>
      <c r="DL288" s="217"/>
      <c r="DM288" s="219"/>
      <c r="DN288" s="220"/>
      <c r="DO288" s="203"/>
      <c r="DP288" s="217"/>
      <c r="DQ288" s="221"/>
      <c r="DR288" s="222"/>
      <c r="DS288" s="216"/>
      <c r="DT288" s="212"/>
      <c r="DU288" s="224"/>
      <c r="DV288" s="216"/>
      <c r="DW288" s="212"/>
      <c r="DX288" s="223"/>
      <c r="DY288" s="216"/>
    </row>
    <row r="289" spans="1:129" ht="15.75" hidden="1" thickBot="1">
      <c r="A289" s="242"/>
      <c r="B289" s="243"/>
      <c r="C289" s="199"/>
      <c r="D289" s="200"/>
      <c r="E289" s="201"/>
      <c r="F289" s="202"/>
      <c r="G289" s="202"/>
      <c r="H289" s="202"/>
      <c r="I289" s="202"/>
      <c r="J289" s="202"/>
      <c r="K289" s="202"/>
      <c r="L289" s="203"/>
      <c r="M289" s="204"/>
      <c r="N289" s="202"/>
      <c r="O289" s="205"/>
      <c r="P289" s="217"/>
      <c r="Q289" s="219"/>
      <c r="R289" s="220"/>
      <c r="S289" s="203"/>
      <c r="T289" s="217"/>
      <c r="U289" s="221"/>
      <c r="V289" s="222"/>
      <c r="W289" s="216"/>
      <c r="X289" s="212"/>
      <c r="Y289" s="223"/>
      <c r="Z289" s="216"/>
      <c r="AA289" s="204"/>
      <c r="AB289" s="202"/>
      <c r="AC289" s="205"/>
      <c r="AD289" s="217"/>
      <c r="AE289" s="219"/>
      <c r="AF289" s="220"/>
      <c r="AG289" s="203"/>
      <c r="AH289" s="217"/>
      <c r="AI289" s="221"/>
      <c r="AJ289" s="222"/>
      <c r="AK289" s="216"/>
      <c r="AL289" s="212"/>
      <c r="AM289" s="224"/>
      <c r="AN289" s="216"/>
      <c r="AO289" s="212"/>
      <c r="AP289" s="223"/>
      <c r="AQ289" s="216"/>
      <c r="AR289" s="204"/>
      <c r="AS289" s="202"/>
      <c r="AT289" s="205"/>
      <c r="AU289" s="217"/>
      <c r="AV289" s="219"/>
      <c r="AW289" s="220"/>
      <c r="AX289" s="207"/>
      <c r="AY289" s="203"/>
      <c r="AZ289" s="217"/>
      <c r="BA289" s="221"/>
      <c r="BB289" s="222"/>
      <c r="BC289" s="216"/>
      <c r="BD289" s="212"/>
      <c r="BE289" s="224"/>
      <c r="BF289" s="216"/>
      <c r="BG289" s="212"/>
      <c r="BH289" s="223"/>
      <c r="BI289" s="216"/>
      <c r="BJ289" s="204"/>
      <c r="BK289" s="202"/>
      <c r="BL289" s="205"/>
      <c r="BM289" s="217"/>
      <c r="BN289" s="219"/>
      <c r="BO289" s="220"/>
      <c r="BP289" s="203"/>
      <c r="BQ289" s="217"/>
      <c r="BR289" s="221"/>
      <c r="BS289" s="222"/>
      <c r="BT289" s="216"/>
      <c r="BU289" s="212"/>
      <c r="BV289" s="224"/>
      <c r="BW289" s="216"/>
      <c r="BX289" s="212"/>
      <c r="BY289" s="223"/>
      <c r="BZ289" s="216"/>
      <c r="CA289" s="204"/>
      <c r="CB289" s="202"/>
      <c r="CC289" s="205"/>
      <c r="CD289" s="217"/>
      <c r="CE289" s="219"/>
      <c r="CF289" s="220"/>
      <c r="CG289" s="203"/>
      <c r="CH289" s="217"/>
      <c r="CI289" s="221"/>
      <c r="CJ289" s="222"/>
      <c r="CK289" s="216"/>
      <c r="CL289" s="212"/>
      <c r="CM289" s="224"/>
      <c r="CN289" s="216"/>
      <c r="CO289" s="212"/>
      <c r="CP289" s="223"/>
      <c r="CQ289" s="216"/>
      <c r="CR289" s="204"/>
      <c r="CS289" s="202"/>
      <c r="CT289" s="205"/>
      <c r="CU289" s="217"/>
      <c r="CV289" s="219"/>
      <c r="CW289" s="220"/>
      <c r="CX289" s="203"/>
      <c r="CY289" s="217"/>
      <c r="CZ289" s="221"/>
      <c r="DA289" s="222"/>
      <c r="DB289" s="216"/>
      <c r="DC289" s="212"/>
      <c r="DD289" s="224"/>
      <c r="DE289" s="216"/>
      <c r="DF289" s="212"/>
      <c r="DG289" s="223"/>
      <c r="DH289" s="216"/>
      <c r="DI289" s="204"/>
      <c r="DJ289" s="202"/>
      <c r="DK289" s="205"/>
      <c r="DL289" s="217"/>
      <c r="DM289" s="219"/>
      <c r="DN289" s="220"/>
      <c r="DO289" s="203"/>
      <c r="DP289" s="217"/>
      <c r="DQ289" s="221"/>
      <c r="DR289" s="222"/>
      <c r="DS289" s="216"/>
      <c r="DT289" s="212"/>
      <c r="DU289" s="224"/>
      <c r="DV289" s="216"/>
      <c r="DW289" s="212"/>
      <c r="DX289" s="223"/>
      <c r="DY289" s="216"/>
    </row>
    <row r="290" spans="1:129" ht="15.75" hidden="1" thickBot="1">
      <c r="A290" s="242"/>
      <c r="B290" s="243"/>
      <c r="C290" s="199"/>
      <c r="D290" s="200"/>
      <c r="E290" s="201"/>
      <c r="F290" s="202"/>
      <c r="G290" s="202"/>
      <c r="H290" s="202"/>
      <c r="I290" s="202"/>
      <c r="J290" s="202"/>
      <c r="K290" s="202"/>
      <c r="L290" s="203"/>
      <c r="M290" s="204"/>
      <c r="N290" s="202"/>
      <c r="O290" s="205"/>
      <c r="P290" s="217"/>
      <c r="Q290" s="219"/>
      <c r="R290" s="220"/>
      <c r="S290" s="203"/>
      <c r="T290" s="217"/>
      <c r="U290" s="221"/>
      <c r="V290" s="222"/>
      <c r="W290" s="216"/>
      <c r="X290" s="212"/>
      <c r="Y290" s="223"/>
      <c r="Z290" s="216"/>
      <c r="AA290" s="204"/>
      <c r="AB290" s="202"/>
      <c r="AC290" s="205"/>
      <c r="AD290" s="217"/>
      <c r="AE290" s="219"/>
      <c r="AF290" s="220"/>
      <c r="AG290" s="203"/>
      <c r="AH290" s="217"/>
      <c r="AI290" s="221"/>
      <c r="AJ290" s="222"/>
      <c r="AK290" s="216"/>
      <c r="AL290" s="212"/>
      <c r="AM290" s="224"/>
      <c r="AN290" s="216"/>
      <c r="AO290" s="212"/>
      <c r="AP290" s="223"/>
      <c r="AQ290" s="216"/>
      <c r="AR290" s="204"/>
      <c r="AS290" s="202"/>
      <c r="AT290" s="205"/>
      <c r="AU290" s="217"/>
      <c r="AV290" s="219"/>
      <c r="AW290" s="220"/>
      <c r="AX290" s="207"/>
      <c r="AY290" s="203"/>
      <c r="AZ290" s="217"/>
      <c r="BA290" s="221"/>
      <c r="BB290" s="222"/>
      <c r="BC290" s="216"/>
      <c r="BD290" s="212"/>
      <c r="BE290" s="224"/>
      <c r="BF290" s="216"/>
      <c r="BG290" s="212"/>
      <c r="BH290" s="223"/>
      <c r="BI290" s="216"/>
      <c r="BJ290" s="204"/>
      <c r="BK290" s="202"/>
      <c r="BL290" s="205"/>
      <c r="BM290" s="217"/>
      <c r="BN290" s="219"/>
      <c r="BO290" s="220"/>
      <c r="BP290" s="203"/>
      <c r="BQ290" s="217"/>
      <c r="BR290" s="221"/>
      <c r="BS290" s="222"/>
      <c r="BT290" s="216"/>
      <c r="BU290" s="212"/>
      <c r="BV290" s="224"/>
      <c r="BW290" s="216"/>
      <c r="BX290" s="212"/>
      <c r="BY290" s="223"/>
      <c r="BZ290" s="216"/>
      <c r="CA290" s="204"/>
      <c r="CB290" s="202"/>
      <c r="CC290" s="205"/>
      <c r="CD290" s="217"/>
      <c r="CE290" s="219"/>
      <c r="CF290" s="220"/>
      <c r="CG290" s="203"/>
      <c r="CH290" s="217"/>
      <c r="CI290" s="221"/>
      <c r="CJ290" s="222"/>
      <c r="CK290" s="216"/>
      <c r="CL290" s="212"/>
      <c r="CM290" s="224"/>
      <c r="CN290" s="216"/>
      <c r="CO290" s="212"/>
      <c r="CP290" s="223"/>
      <c r="CQ290" s="216"/>
      <c r="CR290" s="204"/>
      <c r="CS290" s="202"/>
      <c r="CT290" s="205"/>
      <c r="CU290" s="217"/>
      <c r="CV290" s="219"/>
      <c r="CW290" s="220"/>
      <c r="CX290" s="203"/>
      <c r="CY290" s="217"/>
      <c r="CZ290" s="221"/>
      <c r="DA290" s="222"/>
      <c r="DB290" s="216"/>
      <c r="DC290" s="212"/>
      <c r="DD290" s="224"/>
      <c r="DE290" s="216"/>
      <c r="DF290" s="212"/>
      <c r="DG290" s="223"/>
      <c r="DH290" s="216"/>
      <c r="DI290" s="204"/>
      <c r="DJ290" s="202"/>
      <c r="DK290" s="205"/>
      <c r="DL290" s="217"/>
      <c r="DM290" s="219"/>
      <c r="DN290" s="220"/>
      <c r="DO290" s="203"/>
      <c r="DP290" s="217"/>
      <c r="DQ290" s="221"/>
      <c r="DR290" s="222"/>
      <c r="DS290" s="216"/>
      <c r="DT290" s="212"/>
      <c r="DU290" s="224"/>
      <c r="DV290" s="216"/>
      <c r="DW290" s="212"/>
      <c r="DX290" s="223"/>
      <c r="DY290" s="216"/>
    </row>
    <row r="291" spans="1:129" ht="15.75" hidden="1" thickBot="1">
      <c r="A291" s="242"/>
      <c r="B291" s="243"/>
      <c r="C291" s="199"/>
      <c r="D291" s="200"/>
      <c r="E291" s="201"/>
      <c r="F291" s="202"/>
      <c r="G291" s="202"/>
      <c r="H291" s="202"/>
      <c r="I291" s="202"/>
      <c r="J291" s="202"/>
      <c r="K291" s="202"/>
      <c r="L291" s="203"/>
      <c r="M291" s="204"/>
      <c r="N291" s="202"/>
      <c r="O291" s="205"/>
      <c r="P291" s="217"/>
      <c r="Q291" s="219"/>
      <c r="R291" s="220"/>
      <c r="S291" s="203"/>
      <c r="T291" s="217"/>
      <c r="U291" s="221"/>
      <c r="V291" s="222"/>
      <c r="W291" s="216"/>
      <c r="X291" s="212"/>
      <c r="Y291" s="223"/>
      <c r="Z291" s="216"/>
      <c r="AA291" s="204"/>
      <c r="AB291" s="202"/>
      <c r="AC291" s="205"/>
      <c r="AD291" s="217"/>
      <c r="AE291" s="219"/>
      <c r="AF291" s="220"/>
      <c r="AG291" s="203"/>
      <c r="AH291" s="217"/>
      <c r="AI291" s="221"/>
      <c r="AJ291" s="222"/>
      <c r="AK291" s="216"/>
      <c r="AL291" s="212"/>
      <c r="AM291" s="224"/>
      <c r="AN291" s="216"/>
      <c r="AO291" s="212"/>
      <c r="AP291" s="223"/>
      <c r="AQ291" s="216"/>
      <c r="AR291" s="204"/>
      <c r="AS291" s="202"/>
      <c r="AT291" s="205"/>
      <c r="AU291" s="217"/>
      <c r="AV291" s="219"/>
      <c r="AW291" s="220"/>
      <c r="AX291" s="207"/>
      <c r="AY291" s="203"/>
      <c r="AZ291" s="217"/>
      <c r="BA291" s="221"/>
      <c r="BB291" s="222"/>
      <c r="BC291" s="216"/>
      <c r="BD291" s="212"/>
      <c r="BE291" s="224"/>
      <c r="BF291" s="216"/>
      <c r="BG291" s="212"/>
      <c r="BH291" s="223"/>
      <c r="BI291" s="216"/>
      <c r="BJ291" s="204"/>
      <c r="BK291" s="202"/>
      <c r="BL291" s="205"/>
      <c r="BM291" s="217"/>
      <c r="BN291" s="219"/>
      <c r="BO291" s="220"/>
      <c r="BP291" s="203"/>
      <c r="BQ291" s="217"/>
      <c r="BR291" s="221"/>
      <c r="BS291" s="222"/>
      <c r="BT291" s="216"/>
      <c r="BU291" s="212"/>
      <c r="BV291" s="224"/>
      <c r="BW291" s="216"/>
      <c r="BX291" s="212"/>
      <c r="BY291" s="223"/>
      <c r="BZ291" s="216"/>
      <c r="CA291" s="204"/>
      <c r="CB291" s="202"/>
      <c r="CC291" s="205"/>
      <c r="CD291" s="217"/>
      <c r="CE291" s="219"/>
      <c r="CF291" s="220"/>
      <c r="CG291" s="203"/>
      <c r="CH291" s="217"/>
      <c r="CI291" s="221"/>
      <c r="CJ291" s="222"/>
      <c r="CK291" s="216"/>
      <c r="CL291" s="212"/>
      <c r="CM291" s="224"/>
      <c r="CN291" s="216"/>
      <c r="CO291" s="212"/>
      <c r="CP291" s="223"/>
      <c r="CQ291" s="216"/>
      <c r="CR291" s="204"/>
      <c r="CS291" s="202"/>
      <c r="CT291" s="205"/>
      <c r="CU291" s="217"/>
      <c r="CV291" s="219"/>
      <c r="CW291" s="220"/>
      <c r="CX291" s="203"/>
      <c r="CY291" s="217"/>
      <c r="CZ291" s="221"/>
      <c r="DA291" s="222"/>
      <c r="DB291" s="216"/>
      <c r="DC291" s="212"/>
      <c r="DD291" s="224"/>
      <c r="DE291" s="216"/>
      <c r="DF291" s="212"/>
      <c r="DG291" s="223"/>
      <c r="DH291" s="216"/>
      <c r="DI291" s="204"/>
      <c r="DJ291" s="202"/>
      <c r="DK291" s="205"/>
      <c r="DL291" s="217"/>
      <c r="DM291" s="219"/>
      <c r="DN291" s="220"/>
      <c r="DO291" s="203"/>
      <c r="DP291" s="217"/>
      <c r="DQ291" s="221"/>
      <c r="DR291" s="222"/>
      <c r="DS291" s="216"/>
      <c r="DT291" s="212"/>
      <c r="DU291" s="224"/>
      <c r="DV291" s="216"/>
      <c r="DW291" s="212"/>
      <c r="DX291" s="223"/>
      <c r="DY291" s="216"/>
    </row>
    <row r="292" spans="1:129" ht="15.75" hidden="1" thickBot="1">
      <c r="A292" s="242"/>
      <c r="B292" s="243"/>
      <c r="C292" s="199"/>
      <c r="D292" s="200"/>
      <c r="E292" s="201"/>
      <c r="F292" s="202"/>
      <c r="G292" s="202"/>
      <c r="H292" s="202"/>
      <c r="I292" s="202"/>
      <c r="J292" s="202"/>
      <c r="K292" s="202"/>
      <c r="L292" s="203"/>
      <c r="M292" s="204"/>
      <c r="N292" s="202"/>
      <c r="O292" s="205"/>
      <c r="P292" s="217"/>
      <c r="Q292" s="219"/>
      <c r="R292" s="220"/>
      <c r="S292" s="203"/>
      <c r="T292" s="217"/>
      <c r="U292" s="221"/>
      <c r="V292" s="222"/>
      <c r="W292" s="216"/>
      <c r="X292" s="212"/>
      <c r="Y292" s="223"/>
      <c r="Z292" s="216"/>
      <c r="AA292" s="204"/>
      <c r="AB292" s="202"/>
      <c r="AC292" s="205"/>
      <c r="AD292" s="217"/>
      <c r="AE292" s="219"/>
      <c r="AF292" s="220"/>
      <c r="AG292" s="203"/>
      <c r="AH292" s="217"/>
      <c r="AI292" s="221"/>
      <c r="AJ292" s="222"/>
      <c r="AK292" s="216"/>
      <c r="AL292" s="212"/>
      <c r="AM292" s="224"/>
      <c r="AN292" s="216"/>
      <c r="AO292" s="212"/>
      <c r="AP292" s="223"/>
      <c r="AQ292" s="216"/>
      <c r="AR292" s="204"/>
      <c r="AS292" s="202"/>
      <c r="AT292" s="205"/>
      <c r="AU292" s="217"/>
      <c r="AV292" s="219"/>
      <c r="AW292" s="220"/>
      <c r="AX292" s="207"/>
      <c r="AY292" s="203"/>
      <c r="AZ292" s="217"/>
      <c r="BA292" s="221"/>
      <c r="BB292" s="222"/>
      <c r="BC292" s="216"/>
      <c r="BD292" s="212"/>
      <c r="BE292" s="224"/>
      <c r="BF292" s="216"/>
      <c r="BG292" s="212"/>
      <c r="BH292" s="223"/>
      <c r="BI292" s="216"/>
      <c r="BJ292" s="204"/>
      <c r="BK292" s="202"/>
      <c r="BL292" s="205"/>
      <c r="BM292" s="217"/>
      <c r="BN292" s="219"/>
      <c r="BO292" s="220"/>
      <c r="BP292" s="203"/>
      <c r="BQ292" s="217"/>
      <c r="BR292" s="221"/>
      <c r="BS292" s="222"/>
      <c r="BT292" s="216"/>
      <c r="BU292" s="212"/>
      <c r="BV292" s="224"/>
      <c r="BW292" s="216"/>
      <c r="BX292" s="212"/>
      <c r="BY292" s="223"/>
      <c r="BZ292" s="216"/>
      <c r="CA292" s="204"/>
      <c r="CB292" s="202"/>
      <c r="CC292" s="205"/>
      <c r="CD292" s="217"/>
      <c r="CE292" s="219"/>
      <c r="CF292" s="220"/>
      <c r="CG292" s="203"/>
      <c r="CH292" s="217"/>
      <c r="CI292" s="221"/>
      <c r="CJ292" s="222"/>
      <c r="CK292" s="216"/>
      <c r="CL292" s="212"/>
      <c r="CM292" s="224"/>
      <c r="CN292" s="216"/>
      <c r="CO292" s="212"/>
      <c r="CP292" s="223"/>
      <c r="CQ292" s="216"/>
      <c r="CR292" s="204"/>
      <c r="CS292" s="202"/>
      <c r="CT292" s="205"/>
      <c r="CU292" s="217"/>
      <c r="CV292" s="219"/>
      <c r="CW292" s="220"/>
      <c r="CX292" s="203"/>
      <c r="CY292" s="217"/>
      <c r="CZ292" s="221"/>
      <c r="DA292" s="222"/>
      <c r="DB292" s="216"/>
      <c r="DC292" s="212"/>
      <c r="DD292" s="224"/>
      <c r="DE292" s="216"/>
      <c r="DF292" s="212"/>
      <c r="DG292" s="223"/>
      <c r="DH292" s="216"/>
      <c r="DI292" s="204"/>
      <c r="DJ292" s="202"/>
      <c r="DK292" s="205"/>
      <c r="DL292" s="217"/>
      <c r="DM292" s="219"/>
      <c r="DN292" s="220"/>
      <c r="DO292" s="203"/>
      <c r="DP292" s="217"/>
      <c r="DQ292" s="221"/>
      <c r="DR292" s="222"/>
      <c r="DS292" s="216"/>
      <c r="DT292" s="212"/>
      <c r="DU292" s="224"/>
      <c r="DV292" s="216"/>
      <c r="DW292" s="212"/>
      <c r="DX292" s="223"/>
      <c r="DY292" s="216"/>
    </row>
    <row r="293" spans="1:129" ht="15.75" hidden="1" thickBot="1">
      <c r="A293" s="242"/>
      <c r="B293" s="243"/>
      <c r="C293" s="199"/>
      <c r="D293" s="200"/>
      <c r="E293" s="201"/>
      <c r="F293" s="202"/>
      <c r="G293" s="202"/>
      <c r="H293" s="202"/>
      <c r="I293" s="202"/>
      <c r="J293" s="202"/>
      <c r="K293" s="202"/>
      <c r="L293" s="203"/>
      <c r="M293" s="204"/>
      <c r="N293" s="202"/>
      <c r="O293" s="205"/>
      <c r="P293" s="217"/>
      <c r="Q293" s="219"/>
      <c r="R293" s="220"/>
      <c r="S293" s="203"/>
      <c r="T293" s="217"/>
      <c r="U293" s="221"/>
      <c r="V293" s="222"/>
      <c r="W293" s="216"/>
      <c r="X293" s="212"/>
      <c r="Y293" s="223"/>
      <c r="Z293" s="216"/>
      <c r="AA293" s="204"/>
      <c r="AB293" s="202"/>
      <c r="AC293" s="205"/>
      <c r="AD293" s="217"/>
      <c r="AE293" s="219"/>
      <c r="AF293" s="220"/>
      <c r="AG293" s="203"/>
      <c r="AH293" s="217"/>
      <c r="AI293" s="221"/>
      <c r="AJ293" s="222"/>
      <c r="AK293" s="216"/>
      <c r="AL293" s="212"/>
      <c r="AM293" s="224"/>
      <c r="AN293" s="216"/>
      <c r="AO293" s="212"/>
      <c r="AP293" s="223"/>
      <c r="AQ293" s="216"/>
      <c r="AR293" s="204"/>
      <c r="AS293" s="202"/>
      <c r="AT293" s="205"/>
      <c r="AU293" s="246"/>
      <c r="AV293" s="219"/>
      <c r="AW293" s="220"/>
      <c r="AX293" s="207"/>
      <c r="AY293" s="203"/>
      <c r="AZ293" s="217"/>
      <c r="BA293" s="221"/>
      <c r="BB293" s="222"/>
      <c r="BC293" s="216"/>
      <c r="BD293" s="212"/>
      <c r="BE293" s="224"/>
      <c r="BF293" s="216"/>
      <c r="BG293" s="212"/>
      <c r="BH293" s="223"/>
      <c r="BI293" s="216"/>
      <c r="BJ293" s="204"/>
      <c r="BK293" s="202"/>
      <c r="BL293" s="205"/>
      <c r="BM293" s="217"/>
      <c r="BN293" s="219"/>
      <c r="BO293" s="220"/>
      <c r="BP293" s="203"/>
      <c r="BQ293" s="217"/>
      <c r="BR293" s="221"/>
      <c r="BS293" s="222"/>
      <c r="BT293" s="216"/>
      <c r="BU293" s="212"/>
      <c r="BV293" s="224"/>
      <c r="BW293" s="216"/>
      <c r="BX293" s="212"/>
      <c r="BY293" s="223"/>
      <c r="BZ293" s="216"/>
      <c r="CA293" s="204"/>
      <c r="CB293" s="202"/>
      <c r="CC293" s="205"/>
      <c r="CD293" s="217"/>
      <c r="CE293" s="219"/>
      <c r="CF293" s="220"/>
      <c r="CG293" s="203"/>
      <c r="CH293" s="217"/>
      <c r="CI293" s="221"/>
      <c r="CJ293" s="222"/>
      <c r="CK293" s="216"/>
      <c r="CL293" s="212"/>
      <c r="CM293" s="224"/>
      <c r="CN293" s="216"/>
      <c r="CO293" s="212"/>
      <c r="CP293" s="223"/>
      <c r="CQ293" s="216"/>
      <c r="CR293" s="204"/>
      <c r="CS293" s="202"/>
      <c r="CT293" s="205"/>
      <c r="CU293" s="217"/>
      <c r="CV293" s="219"/>
      <c r="CW293" s="220"/>
      <c r="CX293" s="203"/>
      <c r="CY293" s="217"/>
      <c r="CZ293" s="221"/>
      <c r="DA293" s="222"/>
      <c r="DB293" s="216"/>
      <c r="DC293" s="212"/>
      <c r="DD293" s="224"/>
      <c r="DE293" s="216"/>
      <c r="DF293" s="212"/>
      <c r="DG293" s="223"/>
      <c r="DH293" s="216"/>
      <c r="DI293" s="204"/>
      <c r="DJ293" s="202"/>
      <c r="DK293" s="205"/>
      <c r="DL293" s="217"/>
      <c r="DM293" s="219"/>
      <c r="DN293" s="220"/>
      <c r="DO293" s="203"/>
      <c r="DP293" s="217"/>
      <c r="DQ293" s="221"/>
      <c r="DR293" s="222"/>
      <c r="DS293" s="216"/>
      <c r="DT293" s="212"/>
      <c r="DU293" s="224"/>
      <c r="DV293" s="216"/>
      <c r="DW293" s="212"/>
      <c r="DX293" s="223"/>
      <c r="DY293" s="216"/>
    </row>
    <row r="294" spans="1:129" ht="15.75" hidden="1" thickBot="1">
      <c r="A294" s="242"/>
      <c r="B294" s="243"/>
      <c r="C294" s="199"/>
      <c r="D294" s="200"/>
      <c r="E294" s="201"/>
      <c r="F294" s="202"/>
      <c r="G294" s="202"/>
      <c r="H294" s="202"/>
      <c r="I294" s="202"/>
      <c r="J294" s="202"/>
      <c r="K294" s="202"/>
      <c r="L294" s="203"/>
      <c r="M294" s="204"/>
      <c r="N294" s="202"/>
      <c r="O294" s="205"/>
      <c r="P294" s="217"/>
      <c r="Q294" s="219"/>
      <c r="R294" s="220"/>
      <c r="S294" s="203"/>
      <c r="T294" s="217"/>
      <c r="U294" s="221"/>
      <c r="V294" s="222"/>
      <c r="W294" s="216"/>
      <c r="X294" s="212"/>
      <c r="Y294" s="223"/>
      <c r="Z294" s="216"/>
      <c r="AA294" s="204"/>
      <c r="AB294" s="202"/>
      <c r="AC294" s="205"/>
      <c r="AD294" s="217"/>
      <c r="AE294" s="219"/>
      <c r="AF294" s="220"/>
      <c r="AG294" s="203"/>
      <c r="AH294" s="217"/>
      <c r="AI294" s="221"/>
      <c r="AJ294" s="222"/>
      <c r="AK294" s="216"/>
      <c r="AL294" s="212"/>
      <c r="AM294" s="224"/>
      <c r="AN294" s="216"/>
      <c r="AO294" s="212"/>
      <c r="AP294" s="223"/>
      <c r="AQ294" s="216"/>
      <c r="AR294" s="204"/>
      <c r="AS294" s="202"/>
      <c r="AT294" s="205"/>
      <c r="AU294" s="246"/>
      <c r="AV294" s="219"/>
      <c r="AW294" s="220"/>
      <c r="AX294" s="207"/>
      <c r="AY294" s="203"/>
      <c r="AZ294" s="217"/>
      <c r="BA294" s="221"/>
      <c r="BB294" s="222"/>
      <c r="BC294" s="216"/>
      <c r="BD294" s="212"/>
      <c r="BE294" s="224"/>
      <c r="BF294" s="216"/>
      <c r="BG294" s="212"/>
      <c r="BH294" s="223"/>
      <c r="BI294" s="216"/>
      <c r="BJ294" s="204"/>
      <c r="BK294" s="202"/>
      <c r="BL294" s="205"/>
      <c r="BM294" s="217"/>
      <c r="BN294" s="219"/>
      <c r="BO294" s="220"/>
      <c r="BP294" s="203"/>
      <c r="BQ294" s="217"/>
      <c r="BR294" s="221"/>
      <c r="BS294" s="222"/>
      <c r="BT294" s="216"/>
      <c r="BU294" s="212"/>
      <c r="BV294" s="224"/>
      <c r="BW294" s="216"/>
      <c r="BX294" s="212"/>
      <c r="BY294" s="223"/>
      <c r="BZ294" s="216"/>
      <c r="CA294" s="204"/>
      <c r="CB294" s="202"/>
      <c r="CC294" s="205"/>
      <c r="CD294" s="217"/>
      <c r="CE294" s="219"/>
      <c r="CF294" s="220"/>
      <c r="CG294" s="203"/>
      <c r="CH294" s="217"/>
      <c r="CI294" s="221"/>
      <c r="CJ294" s="222"/>
      <c r="CK294" s="216"/>
      <c r="CL294" s="212"/>
      <c r="CM294" s="224"/>
      <c r="CN294" s="216"/>
      <c r="CO294" s="212"/>
      <c r="CP294" s="223"/>
      <c r="CQ294" s="216"/>
      <c r="CR294" s="204"/>
      <c r="CS294" s="202"/>
      <c r="CT294" s="205"/>
      <c r="CU294" s="217"/>
      <c r="CV294" s="219"/>
      <c r="CW294" s="220"/>
      <c r="CX294" s="203"/>
      <c r="CY294" s="217"/>
      <c r="CZ294" s="221"/>
      <c r="DA294" s="222"/>
      <c r="DB294" s="216"/>
      <c r="DC294" s="212"/>
      <c r="DD294" s="224"/>
      <c r="DE294" s="216"/>
      <c r="DF294" s="212"/>
      <c r="DG294" s="223"/>
      <c r="DH294" s="216"/>
      <c r="DI294" s="204"/>
      <c r="DJ294" s="202"/>
      <c r="DK294" s="205"/>
      <c r="DL294" s="217"/>
      <c r="DM294" s="219"/>
      <c r="DN294" s="220"/>
      <c r="DO294" s="203"/>
      <c r="DP294" s="217"/>
      <c r="DQ294" s="221"/>
      <c r="DR294" s="222"/>
      <c r="DS294" s="216"/>
      <c r="DT294" s="212"/>
      <c r="DU294" s="224"/>
      <c r="DV294" s="216"/>
      <c r="DW294" s="212"/>
      <c r="DX294" s="223"/>
      <c r="DY294" s="216"/>
    </row>
    <row r="295" spans="1:129" ht="15.75" hidden="1" thickBot="1">
      <c r="A295" s="242"/>
      <c r="B295" s="243"/>
      <c r="C295" s="199"/>
      <c r="D295" s="200"/>
      <c r="E295" s="201"/>
      <c r="F295" s="202"/>
      <c r="G295" s="202"/>
      <c r="H295" s="202"/>
      <c r="I295" s="202"/>
      <c r="J295" s="202"/>
      <c r="K295" s="202"/>
      <c r="L295" s="203"/>
      <c r="M295" s="204"/>
      <c r="N295" s="202"/>
      <c r="O295" s="205"/>
      <c r="P295" s="217"/>
      <c r="Q295" s="219"/>
      <c r="R295" s="220"/>
      <c r="S295" s="203"/>
      <c r="T295" s="217"/>
      <c r="U295" s="221"/>
      <c r="V295" s="222"/>
      <c r="W295" s="216"/>
      <c r="X295" s="212"/>
      <c r="Y295" s="223"/>
      <c r="Z295" s="216"/>
      <c r="AA295" s="204"/>
      <c r="AB295" s="202"/>
      <c r="AC295" s="205"/>
      <c r="AD295" s="217"/>
      <c r="AE295" s="219"/>
      <c r="AF295" s="220"/>
      <c r="AG295" s="203"/>
      <c r="AH295" s="217"/>
      <c r="AI295" s="221"/>
      <c r="AJ295" s="222"/>
      <c r="AK295" s="216"/>
      <c r="AL295" s="212"/>
      <c r="AM295" s="224"/>
      <c r="AN295" s="216"/>
      <c r="AO295" s="212"/>
      <c r="AP295" s="223"/>
      <c r="AQ295" s="216"/>
      <c r="AR295" s="204"/>
      <c r="AS295" s="202"/>
      <c r="AT295" s="205"/>
      <c r="AU295" s="246"/>
      <c r="AV295" s="219"/>
      <c r="AW295" s="220"/>
      <c r="AX295" s="207"/>
      <c r="AY295" s="203"/>
      <c r="AZ295" s="217"/>
      <c r="BA295" s="221"/>
      <c r="BB295" s="222"/>
      <c r="BC295" s="216"/>
      <c r="BD295" s="212"/>
      <c r="BE295" s="224"/>
      <c r="BF295" s="216"/>
      <c r="BG295" s="212"/>
      <c r="BH295" s="223"/>
      <c r="BI295" s="216"/>
      <c r="BJ295" s="204"/>
      <c r="BK295" s="202"/>
      <c r="BL295" s="205"/>
      <c r="BM295" s="217"/>
      <c r="BN295" s="219"/>
      <c r="BO295" s="220"/>
      <c r="BP295" s="203"/>
      <c r="BQ295" s="217"/>
      <c r="BR295" s="221"/>
      <c r="BS295" s="222"/>
      <c r="BT295" s="216"/>
      <c r="BU295" s="212"/>
      <c r="BV295" s="224"/>
      <c r="BW295" s="216"/>
      <c r="BX295" s="212"/>
      <c r="BY295" s="223"/>
      <c r="BZ295" s="216"/>
      <c r="CA295" s="204"/>
      <c r="CB295" s="202"/>
      <c r="CC295" s="205"/>
      <c r="CD295" s="217"/>
      <c r="CE295" s="219"/>
      <c r="CF295" s="220"/>
      <c r="CG295" s="203"/>
      <c r="CH295" s="217"/>
      <c r="CI295" s="221"/>
      <c r="CJ295" s="222"/>
      <c r="CK295" s="216"/>
      <c r="CL295" s="212"/>
      <c r="CM295" s="224"/>
      <c r="CN295" s="216"/>
      <c r="CO295" s="212"/>
      <c r="CP295" s="223"/>
      <c r="CQ295" s="216"/>
      <c r="CR295" s="204"/>
      <c r="CS295" s="202"/>
      <c r="CT295" s="205"/>
      <c r="CU295" s="217"/>
      <c r="CV295" s="219"/>
      <c r="CW295" s="220"/>
      <c r="CX295" s="203"/>
      <c r="CY295" s="217"/>
      <c r="CZ295" s="221"/>
      <c r="DA295" s="222"/>
      <c r="DB295" s="216"/>
      <c r="DC295" s="212"/>
      <c r="DD295" s="224"/>
      <c r="DE295" s="216"/>
      <c r="DF295" s="212"/>
      <c r="DG295" s="223"/>
      <c r="DH295" s="216"/>
      <c r="DI295" s="204"/>
      <c r="DJ295" s="202"/>
      <c r="DK295" s="205"/>
      <c r="DL295" s="217"/>
      <c r="DM295" s="219"/>
      <c r="DN295" s="220"/>
      <c r="DO295" s="203"/>
      <c r="DP295" s="217"/>
      <c r="DQ295" s="221"/>
      <c r="DR295" s="222"/>
      <c r="DS295" s="216"/>
      <c r="DT295" s="212"/>
      <c r="DU295" s="224"/>
      <c r="DV295" s="216"/>
      <c r="DW295" s="212"/>
      <c r="DX295" s="223"/>
      <c r="DY295" s="216"/>
    </row>
    <row r="296" spans="1:129" ht="15.75" hidden="1" thickBot="1">
      <c r="A296" s="242"/>
      <c r="B296" s="243"/>
      <c r="C296" s="199"/>
      <c r="D296" s="200"/>
      <c r="E296" s="201"/>
      <c r="F296" s="202"/>
      <c r="G296" s="202"/>
      <c r="H296" s="202"/>
      <c r="I296" s="202"/>
      <c r="J296" s="202"/>
      <c r="K296" s="202"/>
      <c r="L296" s="203"/>
      <c r="M296" s="204"/>
      <c r="N296" s="202"/>
      <c r="O296" s="205"/>
      <c r="P296" s="217"/>
      <c r="Q296" s="219"/>
      <c r="R296" s="220"/>
      <c r="S296" s="203"/>
      <c r="T296" s="217"/>
      <c r="U296" s="221"/>
      <c r="V296" s="222"/>
      <c r="W296" s="216"/>
      <c r="X296" s="212"/>
      <c r="Y296" s="223"/>
      <c r="Z296" s="216"/>
      <c r="AA296" s="204"/>
      <c r="AB296" s="202"/>
      <c r="AC296" s="205"/>
      <c r="AD296" s="217"/>
      <c r="AE296" s="219"/>
      <c r="AF296" s="220"/>
      <c r="AG296" s="203"/>
      <c r="AH296" s="217"/>
      <c r="AI296" s="221"/>
      <c r="AJ296" s="222"/>
      <c r="AK296" s="216"/>
      <c r="AL296" s="212"/>
      <c r="AM296" s="224"/>
      <c r="AN296" s="216"/>
      <c r="AO296" s="212"/>
      <c r="AP296" s="223"/>
      <c r="AQ296" s="216"/>
      <c r="AR296" s="204"/>
      <c r="AS296" s="202"/>
      <c r="AT296" s="205"/>
      <c r="AU296" s="246"/>
      <c r="AV296" s="219"/>
      <c r="AW296" s="220"/>
      <c r="AX296" s="207"/>
      <c r="AY296" s="203"/>
      <c r="AZ296" s="217"/>
      <c r="BA296" s="221"/>
      <c r="BB296" s="222"/>
      <c r="BC296" s="216"/>
      <c r="BD296" s="212"/>
      <c r="BE296" s="224"/>
      <c r="BF296" s="216"/>
      <c r="BG296" s="212"/>
      <c r="BH296" s="223"/>
      <c r="BI296" s="216"/>
      <c r="BJ296" s="204"/>
      <c r="BK296" s="202"/>
      <c r="BL296" s="205"/>
      <c r="BM296" s="217"/>
      <c r="BN296" s="219"/>
      <c r="BO296" s="220"/>
      <c r="BP296" s="203"/>
      <c r="BQ296" s="217"/>
      <c r="BR296" s="221"/>
      <c r="BS296" s="222"/>
      <c r="BT296" s="216"/>
      <c r="BU296" s="212"/>
      <c r="BV296" s="224"/>
      <c r="BW296" s="216"/>
      <c r="BX296" s="212"/>
      <c r="BY296" s="223"/>
      <c r="BZ296" s="216"/>
      <c r="CA296" s="204"/>
      <c r="CB296" s="202"/>
      <c r="CC296" s="205"/>
      <c r="CD296" s="217"/>
      <c r="CE296" s="219"/>
      <c r="CF296" s="220"/>
      <c r="CG296" s="203"/>
      <c r="CH296" s="217"/>
      <c r="CI296" s="221"/>
      <c r="CJ296" s="222"/>
      <c r="CK296" s="216"/>
      <c r="CL296" s="212"/>
      <c r="CM296" s="224"/>
      <c r="CN296" s="216"/>
      <c r="CO296" s="212"/>
      <c r="CP296" s="223"/>
      <c r="CQ296" s="216"/>
      <c r="CR296" s="204"/>
      <c r="CS296" s="202"/>
      <c r="CT296" s="205"/>
      <c r="CU296" s="217"/>
      <c r="CV296" s="219"/>
      <c r="CW296" s="220"/>
      <c r="CX296" s="203"/>
      <c r="CY296" s="217"/>
      <c r="CZ296" s="221"/>
      <c r="DA296" s="222"/>
      <c r="DB296" s="216"/>
      <c r="DC296" s="212"/>
      <c r="DD296" s="224"/>
      <c r="DE296" s="216"/>
      <c r="DF296" s="212"/>
      <c r="DG296" s="223"/>
      <c r="DH296" s="216"/>
      <c r="DI296" s="204"/>
      <c r="DJ296" s="202"/>
      <c r="DK296" s="205"/>
      <c r="DL296" s="217"/>
      <c r="DM296" s="219"/>
      <c r="DN296" s="220"/>
      <c r="DO296" s="203"/>
      <c r="DP296" s="217"/>
      <c r="DQ296" s="221"/>
      <c r="DR296" s="222"/>
      <c r="DS296" s="216"/>
      <c r="DT296" s="212"/>
      <c r="DU296" s="224"/>
      <c r="DV296" s="216"/>
      <c r="DW296" s="212"/>
      <c r="DX296" s="223"/>
      <c r="DY296" s="216"/>
    </row>
    <row r="297" spans="1:129" ht="15.75" hidden="1" thickBot="1">
      <c r="A297" s="242"/>
      <c r="B297" s="243"/>
      <c r="C297" s="199"/>
      <c r="D297" s="200"/>
      <c r="E297" s="201"/>
      <c r="F297" s="202"/>
      <c r="G297" s="202"/>
      <c r="H297" s="202"/>
      <c r="I297" s="202"/>
      <c r="J297" s="202"/>
      <c r="K297" s="202"/>
      <c r="L297" s="203"/>
      <c r="M297" s="204"/>
      <c r="N297" s="202"/>
      <c r="O297" s="205"/>
      <c r="P297" s="217"/>
      <c r="Q297" s="219"/>
      <c r="R297" s="220"/>
      <c r="S297" s="203"/>
      <c r="T297" s="217"/>
      <c r="U297" s="221"/>
      <c r="V297" s="222"/>
      <c r="W297" s="216"/>
      <c r="X297" s="212"/>
      <c r="Y297" s="223"/>
      <c r="Z297" s="216"/>
      <c r="AA297" s="204"/>
      <c r="AB297" s="202"/>
      <c r="AC297" s="205"/>
      <c r="AD297" s="217"/>
      <c r="AE297" s="219"/>
      <c r="AF297" s="220"/>
      <c r="AG297" s="203"/>
      <c r="AH297" s="217"/>
      <c r="AI297" s="221"/>
      <c r="AJ297" s="222"/>
      <c r="AK297" s="216"/>
      <c r="AL297" s="212"/>
      <c r="AM297" s="224"/>
      <c r="AN297" s="216"/>
      <c r="AO297" s="212"/>
      <c r="AP297" s="223"/>
      <c r="AQ297" s="216"/>
      <c r="AR297" s="204"/>
      <c r="AS297" s="202"/>
      <c r="AT297" s="205"/>
      <c r="AU297" s="246"/>
      <c r="AV297" s="219"/>
      <c r="AW297" s="220"/>
      <c r="AX297" s="207"/>
      <c r="AY297" s="203"/>
      <c r="AZ297" s="217"/>
      <c r="BA297" s="221"/>
      <c r="BB297" s="222"/>
      <c r="BC297" s="216"/>
      <c r="BD297" s="212"/>
      <c r="BE297" s="224"/>
      <c r="BF297" s="216"/>
      <c r="BG297" s="212"/>
      <c r="BH297" s="223"/>
      <c r="BI297" s="216"/>
      <c r="BJ297" s="204"/>
      <c r="BK297" s="202"/>
      <c r="BL297" s="205"/>
      <c r="BM297" s="217"/>
      <c r="BN297" s="219"/>
      <c r="BO297" s="220"/>
      <c r="BP297" s="203"/>
      <c r="BQ297" s="217"/>
      <c r="BR297" s="221"/>
      <c r="BS297" s="222"/>
      <c r="BT297" s="216"/>
      <c r="BU297" s="212"/>
      <c r="BV297" s="224"/>
      <c r="BW297" s="216"/>
      <c r="BX297" s="212"/>
      <c r="BY297" s="223"/>
      <c r="BZ297" s="216"/>
      <c r="CA297" s="204"/>
      <c r="CB297" s="202"/>
      <c r="CC297" s="205"/>
      <c r="CD297" s="217"/>
      <c r="CE297" s="219"/>
      <c r="CF297" s="220"/>
      <c r="CG297" s="203"/>
      <c r="CH297" s="217"/>
      <c r="CI297" s="221"/>
      <c r="CJ297" s="222"/>
      <c r="CK297" s="216"/>
      <c r="CL297" s="212"/>
      <c r="CM297" s="224"/>
      <c r="CN297" s="216"/>
      <c r="CO297" s="212"/>
      <c r="CP297" s="223"/>
      <c r="CQ297" s="216"/>
      <c r="CR297" s="204"/>
      <c r="CS297" s="202"/>
      <c r="CT297" s="205"/>
      <c r="CU297" s="217"/>
      <c r="CV297" s="219"/>
      <c r="CW297" s="220"/>
      <c r="CX297" s="203"/>
      <c r="CY297" s="217"/>
      <c r="CZ297" s="221"/>
      <c r="DA297" s="222"/>
      <c r="DB297" s="216"/>
      <c r="DC297" s="212"/>
      <c r="DD297" s="224"/>
      <c r="DE297" s="216"/>
      <c r="DF297" s="212"/>
      <c r="DG297" s="223"/>
      <c r="DH297" s="216"/>
      <c r="DI297" s="204"/>
      <c r="DJ297" s="202"/>
      <c r="DK297" s="205"/>
      <c r="DL297" s="217"/>
      <c r="DM297" s="219"/>
      <c r="DN297" s="220"/>
      <c r="DO297" s="203"/>
      <c r="DP297" s="217"/>
      <c r="DQ297" s="221"/>
      <c r="DR297" s="222"/>
      <c r="DS297" s="216"/>
      <c r="DT297" s="212"/>
      <c r="DU297" s="224"/>
      <c r="DV297" s="216"/>
      <c r="DW297" s="212"/>
      <c r="DX297" s="223"/>
      <c r="DY297" s="216"/>
    </row>
    <row r="298" spans="1:129" ht="15.75" hidden="1" thickBot="1">
      <c r="A298" s="242"/>
      <c r="B298" s="243"/>
      <c r="C298" s="199"/>
      <c r="D298" s="200"/>
      <c r="E298" s="201"/>
      <c r="F298" s="202"/>
      <c r="G298" s="202"/>
      <c r="H298" s="202"/>
      <c r="I298" s="202"/>
      <c r="J298" s="202"/>
      <c r="K298" s="202"/>
      <c r="L298" s="203"/>
      <c r="M298" s="204"/>
      <c r="N298" s="202"/>
      <c r="O298" s="205"/>
      <c r="P298" s="217"/>
      <c r="Q298" s="219"/>
      <c r="R298" s="220"/>
      <c r="S298" s="203"/>
      <c r="T298" s="217"/>
      <c r="U298" s="221"/>
      <c r="V298" s="222"/>
      <c r="W298" s="216"/>
      <c r="X298" s="212"/>
      <c r="Y298" s="223"/>
      <c r="Z298" s="216"/>
      <c r="AA298" s="204"/>
      <c r="AB298" s="202"/>
      <c r="AC298" s="205"/>
      <c r="AD298" s="217"/>
      <c r="AE298" s="219"/>
      <c r="AF298" s="220"/>
      <c r="AG298" s="203"/>
      <c r="AH298" s="217"/>
      <c r="AI298" s="221"/>
      <c r="AJ298" s="222"/>
      <c r="AK298" s="216"/>
      <c r="AL298" s="212"/>
      <c r="AM298" s="224"/>
      <c r="AN298" s="216"/>
      <c r="AO298" s="212"/>
      <c r="AP298" s="223"/>
      <c r="AQ298" s="216"/>
      <c r="AR298" s="204"/>
      <c r="AS298" s="202"/>
      <c r="AT298" s="205"/>
      <c r="AU298" s="246"/>
      <c r="AV298" s="219"/>
      <c r="AW298" s="220"/>
      <c r="AX298" s="207"/>
      <c r="AY298" s="203"/>
      <c r="AZ298" s="217"/>
      <c r="BA298" s="221"/>
      <c r="BB298" s="222"/>
      <c r="BC298" s="216"/>
      <c r="BD298" s="212"/>
      <c r="BE298" s="224"/>
      <c r="BF298" s="216"/>
      <c r="BG298" s="212"/>
      <c r="BH298" s="223"/>
      <c r="BI298" s="216"/>
      <c r="BJ298" s="204"/>
      <c r="BK298" s="202"/>
      <c r="BL298" s="205"/>
      <c r="BM298" s="217"/>
      <c r="BN298" s="219"/>
      <c r="BO298" s="220"/>
      <c r="BP298" s="203"/>
      <c r="BQ298" s="217"/>
      <c r="BR298" s="221"/>
      <c r="BS298" s="222"/>
      <c r="BT298" s="216"/>
      <c r="BU298" s="212"/>
      <c r="BV298" s="224"/>
      <c r="BW298" s="216"/>
      <c r="BX298" s="212"/>
      <c r="BY298" s="223"/>
      <c r="BZ298" s="216"/>
      <c r="CA298" s="204"/>
      <c r="CB298" s="202"/>
      <c r="CC298" s="205"/>
      <c r="CD298" s="217"/>
      <c r="CE298" s="219"/>
      <c r="CF298" s="220"/>
      <c r="CG298" s="203"/>
      <c r="CH298" s="217"/>
      <c r="CI298" s="221"/>
      <c r="CJ298" s="222"/>
      <c r="CK298" s="216"/>
      <c r="CL298" s="212"/>
      <c r="CM298" s="224"/>
      <c r="CN298" s="216"/>
      <c r="CO298" s="212"/>
      <c r="CP298" s="223"/>
      <c r="CQ298" s="216"/>
      <c r="CR298" s="204"/>
      <c r="CS298" s="202"/>
      <c r="CT298" s="205"/>
      <c r="CU298" s="217"/>
      <c r="CV298" s="219"/>
      <c r="CW298" s="220"/>
      <c r="CX298" s="203"/>
      <c r="CY298" s="217"/>
      <c r="CZ298" s="221"/>
      <c r="DA298" s="222"/>
      <c r="DB298" s="216"/>
      <c r="DC298" s="212"/>
      <c r="DD298" s="224"/>
      <c r="DE298" s="216"/>
      <c r="DF298" s="212"/>
      <c r="DG298" s="223"/>
      <c r="DH298" s="216"/>
      <c r="DI298" s="204"/>
      <c r="DJ298" s="202"/>
      <c r="DK298" s="205"/>
      <c r="DL298" s="217"/>
      <c r="DM298" s="219"/>
      <c r="DN298" s="220"/>
      <c r="DO298" s="203"/>
      <c r="DP298" s="217"/>
      <c r="DQ298" s="221"/>
      <c r="DR298" s="222"/>
      <c r="DS298" s="216"/>
      <c r="DT298" s="212"/>
      <c r="DU298" s="224"/>
      <c r="DV298" s="216"/>
      <c r="DW298" s="212"/>
      <c r="DX298" s="223"/>
      <c r="DY298" s="216"/>
    </row>
    <row r="299" spans="1:129" ht="15.75" hidden="1" thickBot="1">
      <c r="A299" s="242"/>
      <c r="B299" s="243"/>
      <c r="C299" s="199"/>
      <c r="D299" s="200"/>
      <c r="E299" s="201"/>
      <c r="F299" s="202"/>
      <c r="G299" s="202"/>
      <c r="H299" s="202"/>
      <c r="I299" s="202"/>
      <c r="J299" s="202"/>
      <c r="K299" s="202"/>
      <c r="L299" s="203"/>
      <c r="M299" s="204"/>
      <c r="N299" s="202"/>
      <c r="O299" s="205"/>
      <c r="P299" s="217"/>
      <c r="Q299" s="219"/>
      <c r="R299" s="220"/>
      <c r="S299" s="203"/>
      <c r="T299" s="217"/>
      <c r="U299" s="221"/>
      <c r="V299" s="222"/>
      <c r="W299" s="216"/>
      <c r="X299" s="212"/>
      <c r="Y299" s="223"/>
      <c r="Z299" s="216"/>
      <c r="AA299" s="204"/>
      <c r="AB299" s="202"/>
      <c r="AC299" s="205"/>
      <c r="AD299" s="217"/>
      <c r="AE299" s="219"/>
      <c r="AF299" s="220"/>
      <c r="AG299" s="203"/>
      <c r="AH299" s="217"/>
      <c r="AI299" s="221"/>
      <c r="AJ299" s="222"/>
      <c r="AK299" s="216"/>
      <c r="AL299" s="212"/>
      <c r="AM299" s="224"/>
      <c r="AN299" s="216"/>
      <c r="AO299" s="212"/>
      <c r="AP299" s="223"/>
      <c r="AQ299" s="216"/>
      <c r="AR299" s="204"/>
      <c r="AS299" s="202"/>
      <c r="AT299" s="205"/>
      <c r="AU299" s="246"/>
      <c r="AV299" s="219"/>
      <c r="AW299" s="220"/>
      <c r="AX299" s="207"/>
      <c r="AY299" s="203"/>
      <c r="AZ299" s="217"/>
      <c r="BA299" s="221"/>
      <c r="BB299" s="222"/>
      <c r="BC299" s="216"/>
      <c r="BD299" s="212"/>
      <c r="BE299" s="224"/>
      <c r="BF299" s="216"/>
      <c r="BG299" s="212"/>
      <c r="BH299" s="223"/>
      <c r="BI299" s="216"/>
      <c r="BJ299" s="204"/>
      <c r="BK299" s="202"/>
      <c r="BL299" s="205"/>
      <c r="BM299" s="217"/>
      <c r="BN299" s="219"/>
      <c r="BO299" s="220"/>
      <c r="BP299" s="203"/>
      <c r="BQ299" s="217"/>
      <c r="BR299" s="221"/>
      <c r="BS299" s="222"/>
      <c r="BT299" s="216"/>
      <c r="BU299" s="212"/>
      <c r="BV299" s="224"/>
      <c r="BW299" s="216"/>
      <c r="BX299" s="212"/>
      <c r="BY299" s="223"/>
      <c r="BZ299" s="216"/>
      <c r="CA299" s="204"/>
      <c r="CB299" s="202"/>
      <c r="CC299" s="205"/>
      <c r="CD299" s="217"/>
      <c r="CE299" s="219"/>
      <c r="CF299" s="220"/>
      <c r="CG299" s="203"/>
      <c r="CH299" s="217"/>
      <c r="CI299" s="221"/>
      <c r="CJ299" s="222"/>
      <c r="CK299" s="216"/>
      <c r="CL299" s="212"/>
      <c r="CM299" s="224"/>
      <c r="CN299" s="216"/>
      <c r="CO299" s="212"/>
      <c r="CP299" s="223"/>
      <c r="CQ299" s="216"/>
      <c r="CR299" s="204"/>
      <c r="CS299" s="202"/>
      <c r="CT299" s="205"/>
      <c r="CU299" s="217"/>
      <c r="CV299" s="219"/>
      <c r="CW299" s="220"/>
      <c r="CX299" s="203"/>
      <c r="CY299" s="217"/>
      <c r="CZ299" s="221"/>
      <c r="DA299" s="222"/>
      <c r="DB299" s="216"/>
      <c r="DC299" s="212"/>
      <c r="DD299" s="224"/>
      <c r="DE299" s="216"/>
      <c r="DF299" s="212"/>
      <c r="DG299" s="223"/>
      <c r="DH299" s="216"/>
      <c r="DI299" s="204"/>
      <c r="DJ299" s="202"/>
      <c r="DK299" s="205"/>
      <c r="DL299" s="217"/>
      <c r="DM299" s="219"/>
      <c r="DN299" s="220"/>
      <c r="DO299" s="203"/>
      <c r="DP299" s="217"/>
      <c r="DQ299" s="221"/>
      <c r="DR299" s="222"/>
      <c r="DS299" s="216"/>
      <c r="DT299" s="212"/>
      <c r="DU299" s="224"/>
      <c r="DV299" s="216"/>
      <c r="DW299" s="212"/>
      <c r="DX299" s="223"/>
      <c r="DY299" s="216"/>
    </row>
    <row r="300" spans="1:129" ht="15.75" hidden="1" thickBot="1">
      <c r="A300" s="242"/>
      <c r="B300" s="243"/>
      <c r="C300" s="199"/>
      <c r="D300" s="200"/>
      <c r="E300" s="201"/>
      <c r="F300" s="202"/>
      <c r="G300" s="202"/>
      <c r="H300" s="202"/>
      <c r="I300" s="202"/>
      <c r="J300" s="202"/>
      <c r="K300" s="202"/>
      <c r="L300" s="203"/>
      <c r="M300" s="204"/>
      <c r="N300" s="202"/>
      <c r="O300" s="205"/>
      <c r="P300" s="217"/>
      <c r="Q300" s="219"/>
      <c r="R300" s="220"/>
      <c r="S300" s="203"/>
      <c r="T300" s="217"/>
      <c r="U300" s="221"/>
      <c r="V300" s="222"/>
      <c r="W300" s="216"/>
      <c r="X300" s="212"/>
      <c r="Y300" s="223"/>
      <c r="Z300" s="216"/>
      <c r="AA300" s="204"/>
      <c r="AB300" s="202"/>
      <c r="AC300" s="205"/>
      <c r="AD300" s="217"/>
      <c r="AE300" s="219"/>
      <c r="AF300" s="220"/>
      <c r="AG300" s="203"/>
      <c r="AH300" s="217"/>
      <c r="AI300" s="221"/>
      <c r="AJ300" s="222"/>
      <c r="AK300" s="216"/>
      <c r="AL300" s="212"/>
      <c r="AM300" s="224"/>
      <c r="AN300" s="216"/>
      <c r="AO300" s="212"/>
      <c r="AP300" s="223"/>
      <c r="AQ300" s="216"/>
      <c r="AR300" s="204"/>
      <c r="AS300" s="202"/>
      <c r="AT300" s="205"/>
      <c r="AU300" s="246"/>
      <c r="AV300" s="219"/>
      <c r="AW300" s="220"/>
      <c r="AX300" s="207"/>
      <c r="AY300" s="203"/>
      <c r="AZ300" s="217"/>
      <c r="BA300" s="221"/>
      <c r="BB300" s="222"/>
      <c r="BC300" s="216"/>
      <c r="BD300" s="212"/>
      <c r="BE300" s="224"/>
      <c r="BF300" s="216"/>
      <c r="BG300" s="212"/>
      <c r="BH300" s="223"/>
      <c r="BI300" s="216"/>
      <c r="BJ300" s="204"/>
      <c r="BK300" s="202"/>
      <c r="BL300" s="205"/>
      <c r="BM300" s="217"/>
      <c r="BN300" s="219"/>
      <c r="BO300" s="220"/>
      <c r="BP300" s="203"/>
      <c r="BQ300" s="217"/>
      <c r="BR300" s="221"/>
      <c r="BS300" s="222"/>
      <c r="BT300" s="216"/>
      <c r="BU300" s="212"/>
      <c r="BV300" s="224"/>
      <c r="BW300" s="216"/>
      <c r="BX300" s="212"/>
      <c r="BY300" s="223"/>
      <c r="BZ300" s="216"/>
      <c r="CA300" s="204"/>
      <c r="CB300" s="202"/>
      <c r="CC300" s="205"/>
      <c r="CD300" s="217"/>
      <c r="CE300" s="219"/>
      <c r="CF300" s="220"/>
      <c r="CG300" s="203"/>
      <c r="CH300" s="217"/>
      <c r="CI300" s="221"/>
      <c r="CJ300" s="222"/>
      <c r="CK300" s="216"/>
      <c r="CL300" s="212"/>
      <c r="CM300" s="224"/>
      <c r="CN300" s="216"/>
      <c r="CO300" s="212"/>
      <c r="CP300" s="223"/>
      <c r="CQ300" s="216"/>
      <c r="CR300" s="204"/>
      <c r="CS300" s="202"/>
      <c r="CT300" s="205"/>
      <c r="CU300" s="217"/>
      <c r="CV300" s="219"/>
      <c r="CW300" s="220"/>
      <c r="CX300" s="203"/>
      <c r="CY300" s="217"/>
      <c r="CZ300" s="221"/>
      <c r="DA300" s="222"/>
      <c r="DB300" s="216"/>
      <c r="DC300" s="212"/>
      <c r="DD300" s="224"/>
      <c r="DE300" s="216"/>
      <c r="DF300" s="212"/>
      <c r="DG300" s="223"/>
      <c r="DH300" s="216"/>
      <c r="DI300" s="204"/>
      <c r="DJ300" s="202"/>
      <c r="DK300" s="205"/>
      <c r="DL300" s="217"/>
      <c r="DM300" s="219"/>
      <c r="DN300" s="220"/>
      <c r="DO300" s="203"/>
      <c r="DP300" s="217"/>
      <c r="DQ300" s="221"/>
      <c r="DR300" s="222"/>
      <c r="DS300" s="216"/>
      <c r="DT300" s="212"/>
      <c r="DU300" s="224"/>
      <c r="DV300" s="216"/>
      <c r="DW300" s="212"/>
      <c r="DX300" s="223"/>
      <c r="DY300" s="216"/>
    </row>
    <row r="301" spans="1:129" ht="15.75" hidden="1" thickBot="1">
      <c r="A301" s="242"/>
      <c r="B301" s="243"/>
      <c r="C301" s="199"/>
      <c r="D301" s="200"/>
      <c r="E301" s="201"/>
      <c r="F301" s="202"/>
      <c r="G301" s="202"/>
      <c r="H301" s="202"/>
      <c r="I301" s="202"/>
      <c r="J301" s="202"/>
      <c r="K301" s="202"/>
      <c r="L301" s="203"/>
      <c r="M301" s="204"/>
      <c r="N301" s="202"/>
      <c r="O301" s="205"/>
      <c r="P301" s="217"/>
      <c r="Q301" s="219"/>
      <c r="R301" s="220"/>
      <c r="S301" s="203"/>
      <c r="T301" s="217"/>
      <c r="U301" s="221"/>
      <c r="V301" s="222"/>
      <c r="W301" s="216"/>
      <c r="X301" s="212"/>
      <c r="Y301" s="223"/>
      <c r="Z301" s="216"/>
      <c r="AA301" s="204"/>
      <c r="AB301" s="202"/>
      <c r="AC301" s="205"/>
      <c r="AD301" s="217"/>
      <c r="AE301" s="219"/>
      <c r="AF301" s="220"/>
      <c r="AG301" s="203"/>
      <c r="AH301" s="217"/>
      <c r="AI301" s="221"/>
      <c r="AJ301" s="222"/>
      <c r="AK301" s="216"/>
      <c r="AL301" s="212"/>
      <c r="AM301" s="224"/>
      <c r="AN301" s="216"/>
      <c r="AO301" s="212"/>
      <c r="AP301" s="223"/>
      <c r="AQ301" s="216"/>
      <c r="AR301" s="204"/>
      <c r="AS301" s="202"/>
      <c r="AT301" s="205"/>
      <c r="AU301" s="246"/>
      <c r="AV301" s="219"/>
      <c r="AW301" s="220"/>
      <c r="AX301" s="207"/>
      <c r="AY301" s="203"/>
      <c r="AZ301" s="217"/>
      <c r="BA301" s="221"/>
      <c r="BB301" s="222"/>
      <c r="BC301" s="216"/>
      <c r="BD301" s="212"/>
      <c r="BE301" s="224"/>
      <c r="BF301" s="216"/>
      <c r="BG301" s="212"/>
      <c r="BH301" s="223"/>
      <c r="BI301" s="216"/>
      <c r="BJ301" s="204"/>
      <c r="BK301" s="202"/>
      <c r="BL301" s="205"/>
      <c r="BM301" s="217"/>
      <c r="BN301" s="219"/>
      <c r="BO301" s="220"/>
      <c r="BP301" s="203"/>
      <c r="BQ301" s="217"/>
      <c r="BR301" s="221"/>
      <c r="BS301" s="222"/>
      <c r="BT301" s="216"/>
      <c r="BU301" s="212"/>
      <c r="BV301" s="224"/>
      <c r="BW301" s="216"/>
      <c r="BX301" s="212"/>
      <c r="BY301" s="223"/>
      <c r="BZ301" s="216"/>
      <c r="CA301" s="204"/>
      <c r="CB301" s="202"/>
      <c r="CC301" s="205"/>
      <c r="CD301" s="217"/>
      <c r="CE301" s="219"/>
      <c r="CF301" s="220"/>
      <c r="CG301" s="203"/>
      <c r="CH301" s="217"/>
      <c r="CI301" s="221"/>
      <c r="CJ301" s="222"/>
      <c r="CK301" s="216"/>
      <c r="CL301" s="212"/>
      <c r="CM301" s="224"/>
      <c r="CN301" s="216"/>
      <c r="CO301" s="212"/>
      <c r="CP301" s="223"/>
      <c r="CQ301" s="216"/>
      <c r="CR301" s="204"/>
      <c r="CS301" s="202"/>
      <c r="CT301" s="205"/>
      <c r="CU301" s="217"/>
      <c r="CV301" s="219"/>
      <c r="CW301" s="220"/>
      <c r="CX301" s="203"/>
      <c r="CY301" s="217"/>
      <c r="CZ301" s="221"/>
      <c r="DA301" s="222"/>
      <c r="DB301" s="216"/>
      <c r="DC301" s="212"/>
      <c r="DD301" s="224"/>
      <c r="DE301" s="216"/>
      <c r="DF301" s="212"/>
      <c r="DG301" s="223"/>
      <c r="DH301" s="216"/>
      <c r="DI301" s="204"/>
      <c r="DJ301" s="202"/>
      <c r="DK301" s="205"/>
      <c r="DL301" s="217"/>
      <c r="DM301" s="219"/>
      <c r="DN301" s="220"/>
      <c r="DO301" s="203"/>
      <c r="DP301" s="217"/>
      <c r="DQ301" s="221"/>
      <c r="DR301" s="222"/>
      <c r="DS301" s="216"/>
      <c r="DT301" s="212"/>
      <c r="DU301" s="224"/>
      <c r="DV301" s="216"/>
      <c r="DW301" s="212"/>
      <c r="DX301" s="223"/>
      <c r="DY301" s="216"/>
    </row>
    <row r="302" spans="1:129" ht="15.75" hidden="1" thickBot="1">
      <c r="A302" s="242"/>
      <c r="B302" s="243"/>
      <c r="C302" s="199"/>
      <c r="D302" s="200"/>
      <c r="E302" s="201"/>
      <c r="F302" s="202"/>
      <c r="G302" s="202"/>
      <c r="H302" s="202"/>
      <c r="I302" s="202"/>
      <c r="J302" s="202"/>
      <c r="K302" s="202"/>
      <c r="L302" s="203"/>
      <c r="M302" s="204"/>
      <c r="N302" s="202"/>
      <c r="O302" s="205"/>
      <c r="P302" s="217"/>
      <c r="Q302" s="219"/>
      <c r="R302" s="220"/>
      <c r="S302" s="203"/>
      <c r="T302" s="217"/>
      <c r="U302" s="221"/>
      <c r="V302" s="222"/>
      <c r="W302" s="216"/>
      <c r="X302" s="212"/>
      <c r="Y302" s="223"/>
      <c r="Z302" s="216"/>
      <c r="AA302" s="204"/>
      <c r="AB302" s="202"/>
      <c r="AC302" s="205"/>
      <c r="AD302" s="217"/>
      <c r="AE302" s="219"/>
      <c r="AF302" s="220"/>
      <c r="AG302" s="203"/>
      <c r="AH302" s="217"/>
      <c r="AI302" s="221"/>
      <c r="AJ302" s="222"/>
      <c r="AK302" s="216"/>
      <c r="AL302" s="212"/>
      <c r="AM302" s="224"/>
      <c r="AN302" s="216"/>
      <c r="AO302" s="212"/>
      <c r="AP302" s="223"/>
      <c r="AQ302" s="216"/>
      <c r="AR302" s="204"/>
      <c r="AS302" s="202"/>
      <c r="AT302" s="205"/>
      <c r="AU302" s="246"/>
      <c r="AV302" s="219"/>
      <c r="AW302" s="220"/>
      <c r="AX302" s="207"/>
      <c r="AY302" s="203"/>
      <c r="AZ302" s="217"/>
      <c r="BA302" s="221"/>
      <c r="BB302" s="222"/>
      <c r="BC302" s="216"/>
      <c r="BD302" s="212"/>
      <c r="BE302" s="224"/>
      <c r="BF302" s="216"/>
      <c r="BG302" s="212"/>
      <c r="BH302" s="223"/>
      <c r="BI302" s="216"/>
      <c r="BJ302" s="204"/>
      <c r="BK302" s="202"/>
      <c r="BL302" s="205"/>
      <c r="BM302" s="217"/>
      <c r="BN302" s="219"/>
      <c r="BO302" s="220"/>
      <c r="BP302" s="203"/>
      <c r="BQ302" s="217"/>
      <c r="BR302" s="221"/>
      <c r="BS302" s="222"/>
      <c r="BT302" s="216"/>
      <c r="BU302" s="212"/>
      <c r="BV302" s="224"/>
      <c r="BW302" s="216"/>
      <c r="BX302" s="212"/>
      <c r="BY302" s="223"/>
      <c r="BZ302" s="216"/>
      <c r="CA302" s="204"/>
      <c r="CB302" s="202"/>
      <c r="CC302" s="205"/>
      <c r="CD302" s="217"/>
      <c r="CE302" s="219"/>
      <c r="CF302" s="220"/>
      <c r="CG302" s="203"/>
      <c r="CH302" s="217"/>
      <c r="CI302" s="221"/>
      <c r="CJ302" s="222"/>
      <c r="CK302" s="216"/>
      <c r="CL302" s="212"/>
      <c r="CM302" s="224"/>
      <c r="CN302" s="216"/>
      <c r="CO302" s="212"/>
      <c r="CP302" s="223"/>
      <c r="CQ302" s="216"/>
      <c r="CR302" s="204"/>
      <c r="CS302" s="202"/>
      <c r="CT302" s="205"/>
      <c r="CU302" s="217"/>
      <c r="CV302" s="219"/>
      <c r="CW302" s="220"/>
      <c r="CX302" s="203"/>
      <c r="CY302" s="217"/>
      <c r="CZ302" s="221"/>
      <c r="DA302" s="222"/>
      <c r="DB302" s="216"/>
      <c r="DC302" s="212"/>
      <c r="DD302" s="224"/>
      <c r="DE302" s="216"/>
      <c r="DF302" s="212"/>
      <c r="DG302" s="223"/>
      <c r="DH302" s="216"/>
      <c r="DI302" s="204"/>
      <c r="DJ302" s="202"/>
      <c r="DK302" s="205"/>
      <c r="DL302" s="217"/>
      <c r="DM302" s="219"/>
      <c r="DN302" s="220"/>
      <c r="DO302" s="203"/>
      <c r="DP302" s="217"/>
      <c r="DQ302" s="221"/>
      <c r="DR302" s="222"/>
      <c r="DS302" s="216"/>
      <c r="DT302" s="212"/>
      <c r="DU302" s="224"/>
      <c r="DV302" s="216"/>
      <c r="DW302" s="212"/>
      <c r="DX302" s="223"/>
      <c r="DY302" s="216"/>
    </row>
    <row r="303" spans="1:129" ht="15.75" hidden="1" thickBot="1">
      <c r="A303" s="242"/>
      <c r="B303" s="243"/>
      <c r="C303" s="199"/>
      <c r="D303" s="200"/>
      <c r="E303" s="201"/>
      <c r="F303" s="202"/>
      <c r="G303" s="202"/>
      <c r="H303" s="202"/>
      <c r="I303" s="202"/>
      <c r="J303" s="202"/>
      <c r="K303" s="202"/>
      <c r="L303" s="203"/>
      <c r="M303" s="204"/>
      <c r="N303" s="202"/>
      <c r="O303" s="205"/>
      <c r="P303" s="217"/>
      <c r="Q303" s="219"/>
      <c r="R303" s="220"/>
      <c r="S303" s="203"/>
      <c r="T303" s="217"/>
      <c r="U303" s="221"/>
      <c r="V303" s="222"/>
      <c r="W303" s="216"/>
      <c r="X303" s="212"/>
      <c r="Y303" s="223"/>
      <c r="Z303" s="216"/>
      <c r="AA303" s="204"/>
      <c r="AB303" s="202"/>
      <c r="AC303" s="205"/>
      <c r="AD303" s="217"/>
      <c r="AE303" s="219"/>
      <c r="AF303" s="220"/>
      <c r="AG303" s="203"/>
      <c r="AH303" s="217"/>
      <c r="AI303" s="221"/>
      <c r="AJ303" s="222"/>
      <c r="AK303" s="216"/>
      <c r="AL303" s="212"/>
      <c r="AM303" s="224"/>
      <c r="AN303" s="216"/>
      <c r="AO303" s="212"/>
      <c r="AP303" s="223"/>
      <c r="AQ303" s="216"/>
      <c r="AR303" s="204"/>
      <c r="AS303" s="202"/>
      <c r="AT303" s="205"/>
      <c r="AU303" s="246"/>
      <c r="AV303" s="219"/>
      <c r="AW303" s="220"/>
      <c r="AX303" s="207"/>
      <c r="AY303" s="203"/>
      <c r="AZ303" s="217"/>
      <c r="BA303" s="221"/>
      <c r="BB303" s="222"/>
      <c r="BC303" s="216"/>
      <c r="BD303" s="212"/>
      <c r="BE303" s="224"/>
      <c r="BF303" s="216"/>
      <c r="BG303" s="212"/>
      <c r="BH303" s="223"/>
      <c r="BI303" s="216"/>
      <c r="BJ303" s="204"/>
      <c r="BK303" s="202"/>
      <c r="BL303" s="205"/>
      <c r="BM303" s="217"/>
      <c r="BN303" s="219"/>
      <c r="BO303" s="220"/>
      <c r="BP303" s="203"/>
      <c r="BQ303" s="217"/>
      <c r="BR303" s="221"/>
      <c r="BS303" s="222"/>
      <c r="BT303" s="216"/>
      <c r="BU303" s="212"/>
      <c r="BV303" s="224"/>
      <c r="BW303" s="216"/>
      <c r="BX303" s="212"/>
      <c r="BY303" s="223"/>
      <c r="BZ303" s="216"/>
      <c r="CA303" s="204"/>
      <c r="CB303" s="202"/>
      <c r="CC303" s="205"/>
      <c r="CD303" s="217"/>
      <c r="CE303" s="219"/>
      <c r="CF303" s="220"/>
      <c r="CG303" s="203"/>
      <c r="CH303" s="217"/>
      <c r="CI303" s="221"/>
      <c r="CJ303" s="222"/>
      <c r="CK303" s="216"/>
      <c r="CL303" s="212"/>
      <c r="CM303" s="224"/>
      <c r="CN303" s="216"/>
      <c r="CO303" s="212"/>
      <c r="CP303" s="223"/>
      <c r="CQ303" s="216"/>
      <c r="CR303" s="204"/>
      <c r="CS303" s="202"/>
      <c r="CT303" s="205"/>
      <c r="CU303" s="217"/>
      <c r="CV303" s="219"/>
      <c r="CW303" s="220"/>
      <c r="CX303" s="203"/>
      <c r="CY303" s="217"/>
      <c r="CZ303" s="221"/>
      <c r="DA303" s="222"/>
      <c r="DB303" s="216"/>
      <c r="DC303" s="212"/>
      <c r="DD303" s="224"/>
      <c r="DE303" s="216"/>
      <c r="DF303" s="212"/>
      <c r="DG303" s="223"/>
      <c r="DH303" s="216"/>
      <c r="DI303" s="204"/>
      <c r="DJ303" s="202"/>
      <c r="DK303" s="205"/>
      <c r="DL303" s="217"/>
      <c r="DM303" s="219"/>
      <c r="DN303" s="220"/>
      <c r="DO303" s="203"/>
      <c r="DP303" s="217"/>
      <c r="DQ303" s="221"/>
      <c r="DR303" s="222"/>
      <c r="DS303" s="216"/>
      <c r="DT303" s="212"/>
      <c r="DU303" s="224"/>
      <c r="DV303" s="216"/>
      <c r="DW303" s="212"/>
      <c r="DX303" s="223"/>
      <c r="DY303" s="216"/>
    </row>
    <row r="304" spans="1:129" ht="15.75" hidden="1" thickBot="1">
      <c r="A304" s="242"/>
      <c r="B304" s="243"/>
      <c r="C304" s="199"/>
      <c r="D304" s="200"/>
      <c r="E304" s="201"/>
      <c r="F304" s="202"/>
      <c r="G304" s="202"/>
      <c r="H304" s="202"/>
      <c r="I304" s="202"/>
      <c r="J304" s="202"/>
      <c r="K304" s="202"/>
      <c r="L304" s="203"/>
      <c r="M304" s="204"/>
      <c r="N304" s="202"/>
      <c r="O304" s="205"/>
      <c r="P304" s="217"/>
      <c r="Q304" s="219"/>
      <c r="R304" s="220"/>
      <c r="S304" s="203"/>
      <c r="T304" s="217"/>
      <c r="U304" s="221"/>
      <c r="V304" s="222"/>
      <c r="W304" s="216"/>
      <c r="X304" s="212"/>
      <c r="Y304" s="223"/>
      <c r="Z304" s="216"/>
      <c r="AA304" s="204"/>
      <c r="AB304" s="202"/>
      <c r="AC304" s="205"/>
      <c r="AD304" s="217"/>
      <c r="AE304" s="219"/>
      <c r="AF304" s="220"/>
      <c r="AG304" s="203"/>
      <c r="AH304" s="217"/>
      <c r="AI304" s="221"/>
      <c r="AJ304" s="222"/>
      <c r="AK304" s="216"/>
      <c r="AL304" s="212"/>
      <c r="AM304" s="224"/>
      <c r="AN304" s="216"/>
      <c r="AO304" s="212"/>
      <c r="AP304" s="223"/>
      <c r="AQ304" s="216"/>
      <c r="AR304" s="204"/>
      <c r="AS304" s="202"/>
      <c r="AT304" s="205"/>
      <c r="AU304" s="246"/>
      <c r="AV304" s="219"/>
      <c r="AW304" s="220"/>
      <c r="AX304" s="207"/>
      <c r="AY304" s="203"/>
      <c r="AZ304" s="217"/>
      <c r="BA304" s="221"/>
      <c r="BB304" s="222"/>
      <c r="BC304" s="216"/>
      <c r="BD304" s="212"/>
      <c r="BE304" s="224"/>
      <c r="BF304" s="216"/>
      <c r="BG304" s="212"/>
      <c r="BH304" s="223"/>
      <c r="BI304" s="216"/>
      <c r="BJ304" s="204"/>
      <c r="BK304" s="202"/>
      <c r="BL304" s="205"/>
      <c r="BM304" s="217"/>
      <c r="BN304" s="219"/>
      <c r="BO304" s="220"/>
      <c r="BP304" s="203"/>
      <c r="BQ304" s="217"/>
      <c r="BR304" s="221"/>
      <c r="BS304" s="222"/>
      <c r="BT304" s="216"/>
      <c r="BU304" s="212"/>
      <c r="BV304" s="224"/>
      <c r="BW304" s="216"/>
      <c r="BX304" s="212"/>
      <c r="BY304" s="223"/>
      <c r="BZ304" s="216"/>
      <c r="CA304" s="204"/>
      <c r="CB304" s="202"/>
      <c r="CC304" s="205"/>
      <c r="CD304" s="217"/>
      <c r="CE304" s="219"/>
      <c r="CF304" s="220"/>
      <c r="CG304" s="203"/>
      <c r="CH304" s="217"/>
      <c r="CI304" s="221"/>
      <c r="CJ304" s="222"/>
      <c r="CK304" s="216"/>
      <c r="CL304" s="212"/>
      <c r="CM304" s="224"/>
      <c r="CN304" s="216"/>
      <c r="CO304" s="212"/>
      <c r="CP304" s="223"/>
      <c r="CQ304" s="216"/>
      <c r="CR304" s="204"/>
      <c r="CS304" s="202"/>
      <c r="CT304" s="205"/>
      <c r="CU304" s="217"/>
      <c r="CV304" s="219"/>
      <c r="CW304" s="220"/>
      <c r="CX304" s="203"/>
      <c r="CY304" s="217"/>
      <c r="CZ304" s="221"/>
      <c r="DA304" s="222"/>
      <c r="DB304" s="216"/>
      <c r="DC304" s="212"/>
      <c r="DD304" s="224"/>
      <c r="DE304" s="216"/>
      <c r="DF304" s="212"/>
      <c r="DG304" s="223"/>
      <c r="DH304" s="216"/>
      <c r="DI304" s="204"/>
      <c r="DJ304" s="202"/>
      <c r="DK304" s="205"/>
      <c r="DL304" s="217"/>
      <c r="DM304" s="219"/>
      <c r="DN304" s="220"/>
      <c r="DO304" s="203"/>
      <c r="DP304" s="217"/>
      <c r="DQ304" s="221"/>
      <c r="DR304" s="222"/>
      <c r="DS304" s="216"/>
      <c r="DT304" s="212"/>
      <c r="DU304" s="224"/>
      <c r="DV304" s="216"/>
      <c r="DW304" s="212"/>
      <c r="DX304" s="223"/>
      <c r="DY304" s="216"/>
    </row>
    <row r="305" spans="1:129" ht="15.75" hidden="1" thickBot="1">
      <c r="A305" s="242"/>
      <c r="B305" s="243"/>
      <c r="C305" s="199"/>
      <c r="D305" s="200"/>
      <c r="E305" s="201"/>
      <c r="F305" s="202"/>
      <c r="G305" s="202"/>
      <c r="H305" s="202"/>
      <c r="I305" s="202"/>
      <c r="J305" s="202"/>
      <c r="K305" s="202"/>
      <c r="L305" s="203"/>
      <c r="M305" s="204"/>
      <c r="N305" s="202"/>
      <c r="O305" s="205"/>
      <c r="P305" s="217"/>
      <c r="Q305" s="219"/>
      <c r="R305" s="220"/>
      <c r="S305" s="203"/>
      <c r="T305" s="217"/>
      <c r="U305" s="221"/>
      <c r="V305" s="222"/>
      <c r="W305" s="216"/>
      <c r="X305" s="212"/>
      <c r="Y305" s="223"/>
      <c r="Z305" s="216"/>
      <c r="AA305" s="204"/>
      <c r="AB305" s="202"/>
      <c r="AC305" s="205"/>
      <c r="AD305" s="217"/>
      <c r="AE305" s="219"/>
      <c r="AF305" s="220"/>
      <c r="AG305" s="203"/>
      <c r="AH305" s="217"/>
      <c r="AI305" s="221"/>
      <c r="AJ305" s="222"/>
      <c r="AK305" s="216"/>
      <c r="AL305" s="212"/>
      <c r="AM305" s="224"/>
      <c r="AN305" s="216"/>
      <c r="AO305" s="212"/>
      <c r="AP305" s="223"/>
      <c r="AQ305" s="216"/>
      <c r="AR305" s="204"/>
      <c r="AS305" s="202"/>
      <c r="AT305" s="205"/>
      <c r="AU305" s="246"/>
      <c r="AV305" s="219"/>
      <c r="AW305" s="220"/>
      <c r="AX305" s="207"/>
      <c r="AY305" s="203"/>
      <c r="AZ305" s="217"/>
      <c r="BA305" s="221"/>
      <c r="BB305" s="222"/>
      <c r="BC305" s="216"/>
      <c r="BD305" s="212"/>
      <c r="BE305" s="224"/>
      <c r="BF305" s="216"/>
      <c r="BG305" s="212"/>
      <c r="BH305" s="223"/>
      <c r="BI305" s="216"/>
      <c r="BJ305" s="204"/>
      <c r="BK305" s="202"/>
      <c r="BL305" s="205"/>
      <c r="BM305" s="217"/>
      <c r="BN305" s="219"/>
      <c r="BO305" s="220"/>
      <c r="BP305" s="203"/>
      <c r="BQ305" s="217"/>
      <c r="BR305" s="221"/>
      <c r="BS305" s="222"/>
      <c r="BT305" s="216"/>
      <c r="BU305" s="212"/>
      <c r="BV305" s="224"/>
      <c r="BW305" s="216"/>
      <c r="BX305" s="212"/>
      <c r="BY305" s="223"/>
      <c r="BZ305" s="216"/>
      <c r="CA305" s="204"/>
      <c r="CB305" s="202"/>
      <c r="CC305" s="205"/>
      <c r="CD305" s="217"/>
      <c r="CE305" s="219"/>
      <c r="CF305" s="220"/>
      <c r="CG305" s="203"/>
      <c r="CH305" s="217"/>
      <c r="CI305" s="221"/>
      <c r="CJ305" s="222"/>
      <c r="CK305" s="216"/>
      <c r="CL305" s="212"/>
      <c r="CM305" s="224"/>
      <c r="CN305" s="216"/>
      <c r="CO305" s="212"/>
      <c r="CP305" s="223"/>
      <c r="CQ305" s="216"/>
      <c r="CR305" s="204"/>
      <c r="CS305" s="202"/>
      <c r="CT305" s="205"/>
      <c r="CU305" s="217"/>
      <c r="CV305" s="219"/>
      <c r="CW305" s="220"/>
      <c r="CX305" s="203"/>
      <c r="CY305" s="217"/>
      <c r="CZ305" s="221"/>
      <c r="DA305" s="222"/>
      <c r="DB305" s="216"/>
      <c r="DC305" s="212"/>
      <c r="DD305" s="224"/>
      <c r="DE305" s="216"/>
      <c r="DF305" s="212"/>
      <c r="DG305" s="223"/>
      <c r="DH305" s="216"/>
      <c r="DI305" s="204"/>
      <c r="DJ305" s="202"/>
      <c r="DK305" s="205"/>
      <c r="DL305" s="217"/>
      <c r="DM305" s="219"/>
      <c r="DN305" s="220"/>
      <c r="DO305" s="203"/>
      <c r="DP305" s="217"/>
      <c r="DQ305" s="221"/>
      <c r="DR305" s="222"/>
      <c r="DS305" s="216"/>
      <c r="DT305" s="212"/>
      <c r="DU305" s="224"/>
      <c r="DV305" s="216"/>
      <c r="DW305" s="212"/>
      <c r="DX305" s="223"/>
      <c r="DY305" s="216"/>
    </row>
    <row r="306" spans="1:129" ht="15.75" hidden="1" thickBot="1">
      <c r="A306" s="242"/>
      <c r="B306" s="243"/>
      <c r="C306" s="199"/>
      <c r="D306" s="200"/>
      <c r="E306" s="201"/>
      <c r="F306" s="202"/>
      <c r="G306" s="202"/>
      <c r="H306" s="202"/>
      <c r="I306" s="202"/>
      <c r="J306" s="202"/>
      <c r="K306" s="202"/>
      <c r="L306" s="203"/>
      <c r="M306" s="204"/>
      <c r="N306" s="202"/>
      <c r="O306" s="205"/>
      <c r="P306" s="217"/>
      <c r="Q306" s="219"/>
      <c r="R306" s="220"/>
      <c r="S306" s="203"/>
      <c r="T306" s="217"/>
      <c r="U306" s="221"/>
      <c r="V306" s="222"/>
      <c r="W306" s="216"/>
      <c r="X306" s="212"/>
      <c r="Y306" s="223"/>
      <c r="Z306" s="216"/>
      <c r="AA306" s="204"/>
      <c r="AB306" s="202"/>
      <c r="AC306" s="205"/>
      <c r="AD306" s="217"/>
      <c r="AE306" s="219"/>
      <c r="AF306" s="220"/>
      <c r="AG306" s="203"/>
      <c r="AH306" s="217"/>
      <c r="AI306" s="221"/>
      <c r="AJ306" s="222"/>
      <c r="AK306" s="216"/>
      <c r="AL306" s="212"/>
      <c r="AM306" s="224"/>
      <c r="AN306" s="216"/>
      <c r="AO306" s="212"/>
      <c r="AP306" s="223"/>
      <c r="AQ306" s="216"/>
      <c r="AR306" s="204"/>
      <c r="AS306" s="202"/>
      <c r="AT306" s="205"/>
      <c r="AU306" s="246"/>
      <c r="AV306" s="219"/>
      <c r="AW306" s="220"/>
      <c r="AX306" s="207"/>
      <c r="AY306" s="203"/>
      <c r="AZ306" s="217"/>
      <c r="BA306" s="221"/>
      <c r="BB306" s="222"/>
      <c r="BC306" s="216"/>
      <c r="BD306" s="212"/>
      <c r="BE306" s="224"/>
      <c r="BF306" s="216"/>
      <c r="BG306" s="212"/>
      <c r="BH306" s="223"/>
      <c r="BI306" s="216"/>
      <c r="BJ306" s="204"/>
      <c r="BK306" s="202"/>
      <c r="BL306" s="205"/>
      <c r="BM306" s="217"/>
      <c r="BN306" s="219"/>
      <c r="BO306" s="220"/>
      <c r="BP306" s="203"/>
      <c r="BQ306" s="217"/>
      <c r="BR306" s="221"/>
      <c r="BS306" s="222"/>
      <c r="BT306" s="216"/>
      <c r="BU306" s="212"/>
      <c r="BV306" s="224"/>
      <c r="BW306" s="216"/>
      <c r="BX306" s="212"/>
      <c r="BY306" s="223"/>
      <c r="BZ306" s="216"/>
      <c r="CA306" s="204"/>
      <c r="CB306" s="202"/>
      <c r="CC306" s="205"/>
      <c r="CD306" s="217"/>
      <c r="CE306" s="219"/>
      <c r="CF306" s="220"/>
      <c r="CG306" s="203"/>
      <c r="CH306" s="217"/>
      <c r="CI306" s="221"/>
      <c r="CJ306" s="222"/>
      <c r="CK306" s="216"/>
      <c r="CL306" s="212"/>
      <c r="CM306" s="224"/>
      <c r="CN306" s="216"/>
      <c r="CO306" s="212"/>
      <c r="CP306" s="223"/>
      <c r="CQ306" s="216"/>
      <c r="CR306" s="204"/>
      <c r="CS306" s="202"/>
      <c r="CT306" s="205"/>
      <c r="CU306" s="217"/>
      <c r="CV306" s="219"/>
      <c r="CW306" s="220"/>
      <c r="CX306" s="203"/>
      <c r="CY306" s="217"/>
      <c r="CZ306" s="221"/>
      <c r="DA306" s="222"/>
      <c r="DB306" s="216"/>
      <c r="DC306" s="212"/>
      <c r="DD306" s="224"/>
      <c r="DE306" s="216"/>
      <c r="DF306" s="212"/>
      <c r="DG306" s="223"/>
      <c r="DH306" s="216"/>
      <c r="DI306" s="204"/>
      <c r="DJ306" s="202"/>
      <c r="DK306" s="205"/>
      <c r="DL306" s="217"/>
      <c r="DM306" s="219"/>
      <c r="DN306" s="220"/>
      <c r="DO306" s="203"/>
      <c r="DP306" s="217"/>
      <c r="DQ306" s="221"/>
      <c r="DR306" s="222"/>
      <c r="DS306" s="216"/>
      <c r="DT306" s="212"/>
      <c r="DU306" s="224"/>
      <c r="DV306" s="216"/>
      <c r="DW306" s="212"/>
      <c r="DX306" s="223"/>
      <c r="DY306" s="216"/>
    </row>
    <row r="307" spans="1:129" ht="15.75" hidden="1" thickBot="1">
      <c r="A307" s="242"/>
      <c r="B307" s="243"/>
      <c r="C307" s="199"/>
      <c r="D307" s="200"/>
      <c r="E307" s="201"/>
      <c r="F307" s="202"/>
      <c r="G307" s="202"/>
      <c r="H307" s="202"/>
      <c r="I307" s="202"/>
      <c r="J307" s="202"/>
      <c r="K307" s="202"/>
      <c r="L307" s="203"/>
      <c r="M307" s="204"/>
      <c r="N307" s="202"/>
      <c r="O307" s="205"/>
      <c r="P307" s="217"/>
      <c r="Q307" s="219"/>
      <c r="R307" s="220"/>
      <c r="S307" s="203"/>
      <c r="T307" s="217"/>
      <c r="U307" s="221"/>
      <c r="V307" s="222"/>
      <c r="W307" s="216"/>
      <c r="X307" s="212"/>
      <c r="Y307" s="223"/>
      <c r="Z307" s="216"/>
      <c r="AA307" s="204"/>
      <c r="AB307" s="202"/>
      <c r="AC307" s="205"/>
      <c r="AD307" s="217"/>
      <c r="AE307" s="219"/>
      <c r="AF307" s="220"/>
      <c r="AG307" s="203"/>
      <c r="AH307" s="217"/>
      <c r="AI307" s="221"/>
      <c r="AJ307" s="222"/>
      <c r="AK307" s="216"/>
      <c r="AL307" s="212"/>
      <c r="AM307" s="224"/>
      <c r="AN307" s="216"/>
      <c r="AO307" s="212"/>
      <c r="AP307" s="223"/>
      <c r="AQ307" s="216"/>
      <c r="AR307" s="204"/>
      <c r="AS307" s="202"/>
      <c r="AT307" s="205"/>
      <c r="AU307" s="246"/>
      <c r="AV307" s="219"/>
      <c r="AW307" s="220"/>
      <c r="AX307" s="207"/>
      <c r="AY307" s="203"/>
      <c r="AZ307" s="217"/>
      <c r="BA307" s="221"/>
      <c r="BB307" s="222"/>
      <c r="BC307" s="216"/>
      <c r="BD307" s="212"/>
      <c r="BE307" s="224"/>
      <c r="BF307" s="216"/>
      <c r="BG307" s="212"/>
      <c r="BH307" s="223"/>
      <c r="BI307" s="216"/>
      <c r="BJ307" s="204"/>
      <c r="BK307" s="202"/>
      <c r="BL307" s="205"/>
      <c r="BM307" s="217"/>
      <c r="BN307" s="219"/>
      <c r="BO307" s="220"/>
      <c r="BP307" s="203"/>
      <c r="BQ307" s="217"/>
      <c r="BR307" s="221"/>
      <c r="BS307" s="222"/>
      <c r="BT307" s="216"/>
      <c r="BU307" s="212"/>
      <c r="BV307" s="224"/>
      <c r="BW307" s="216"/>
      <c r="BX307" s="212"/>
      <c r="BY307" s="223"/>
      <c r="BZ307" s="216"/>
      <c r="CA307" s="204"/>
      <c r="CB307" s="202"/>
      <c r="CC307" s="205"/>
      <c r="CD307" s="217"/>
      <c r="CE307" s="219"/>
      <c r="CF307" s="220"/>
      <c r="CG307" s="203"/>
      <c r="CH307" s="217"/>
      <c r="CI307" s="221"/>
      <c r="CJ307" s="222"/>
      <c r="CK307" s="216"/>
      <c r="CL307" s="212"/>
      <c r="CM307" s="224"/>
      <c r="CN307" s="216"/>
      <c r="CO307" s="212"/>
      <c r="CP307" s="223"/>
      <c r="CQ307" s="216"/>
      <c r="CR307" s="204"/>
      <c r="CS307" s="202"/>
      <c r="CT307" s="205"/>
      <c r="CU307" s="217"/>
      <c r="CV307" s="219"/>
      <c r="CW307" s="220"/>
      <c r="CX307" s="203"/>
      <c r="CY307" s="217"/>
      <c r="CZ307" s="221"/>
      <c r="DA307" s="222"/>
      <c r="DB307" s="216"/>
      <c r="DC307" s="212"/>
      <c r="DD307" s="224"/>
      <c r="DE307" s="216"/>
      <c r="DF307" s="212"/>
      <c r="DG307" s="223"/>
      <c r="DH307" s="216"/>
      <c r="DI307" s="204"/>
      <c r="DJ307" s="202"/>
      <c r="DK307" s="205"/>
      <c r="DL307" s="217"/>
      <c r="DM307" s="219"/>
      <c r="DN307" s="220"/>
      <c r="DO307" s="203"/>
      <c r="DP307" s="217"/>
      <c r="DQ307" s="221"/>
      <c r="DR307" s="222"/>
      <c r="DS307" s="216"/>
      <c r="DT307" s="212"/>
      <c r="DU307" s="224"/>
      <c r="DV307" s="216"/>
      <c r="DW307" s="212"/>
      <c r="DX307" s="223"/>
      <c r="DY307" s="216"/>
    </row>
    <row r="308" spans="1:129" ht="15.75" hidden="1" thickBot="1">
      <c r="A308" s="242"/>
      <c r="B308" s="243"/>
      <c r="C308" s="199"/>
      <c r="D308" s="200"/>
      <c r="E308" s="201"/>
      <c r="F308" s="202"/>
      <c r="G308" s="202"/>
      <c r="H308" s="202"/>
      <c r="I308" s="202"/>
      <c r="J308" s="202"/>
      <c r="K308" s="202"/>
      <c r="L308" s="203"/>
      <c r="M308" s="204"/>
      <c r="N308" s="202"/>
      <c r="O308" s="205"/>
      <c r="P308" s="217"/>
      <c r="Q308" s="219"/>
      <c r="R308" s="220"/>
      <c r="S308" s="203"/>
      <c r="T308" s="217"/>
      <c r="U308" s="221"/>
      <c r="V308" s="222"/>
      <c r="W308" s="216"/>
      <c r="X308" s="212"/>
      <c r="Y308" s="223"/>
      <c r="Z308" s="216"/>
      <c r="AA308" s="204"/>
      <c r="AB308" s="202"/>
      <c r="AC308" s="205"/>
      <c r="AD308" s="217"/>
      <c r="AE308" s="219"/>
      <c r="AF308" s="220"/>
      <c r="AG308" s="203"/>
      <c r="AH308" s="217"/>
      <c r="AI308" s="221"/>
      <c r="AJ308" s="222"/>
      <c r="AK308" s="216"/>
      <c r="AL308" s="212"/>
      <c r="AM308" s="224"/>
      <c r="AN308" s="216"/>
      <c r="AO308" s="212"/>
      <c r="AP308" s="223"/>
      <c r="AQ308" s="216"/>
      <c r="AR308" s="204"/>
      <c r="AS308" s="202"/>
      <c r="AT308" s="205"/>
      <c r="AU308" s="246"/>
      <c r="AV308" s="219"/>
      <c r="AW308" s="220"/>
      <c r="AX308" s="207"/>
      <c r="AY308" s="203"/>
      <c r="AZ308" s="217"/>
      <c r="BA308" s="221"/>
      <c r="BB308" s="222"/>
      <c r="BC308" s="216"/>
      <c r="BD308" s="212"/>
      <c r="BE308" s="224"/>
      <c r="BF308" s="216"/>
      <c r="BG308" s="212"/>
      <c r="BH308" s="223"/>
      <c r="BI308" s="216"/>
      <c r="BJ308" s="204"/>
      <c r="BK308" s="202"/>
      <c r="BL308" s="205"/>
      <c r="BM308" s="217"/>
      <c r="BN308" s="219"/>
      <c r="BO308" s="220"/>
      <c r="BP308" s="203"/>
      <c r="BQ308" s="217"/>
      <c r="BR308" s="221"/>
      <c r="BS308" s="222"/>
      <c r="BT308" s="216"/>
      <c r="BU308" s="212"/>
      <c r="BV308" s="224"/>
      <c r="BW308" s="216"/>
      <c r="BX308" s="212"/>
      <c r="BY308" s="223"/>
      <c r="BZ308" s="216"/>
      <c r="CA308" s="204"/>
      <c r="CB308" s="202"/>
      <c r="CC308" s="205"/>
      <c r="CD308" s="217"/>
      <c r="CE308" s="219"/>
      <c r="CF308" s="220"/>
      <c r="CG308" s="203"/>
      <c r="CH308" s="217"/>
      <c r="CI308" s="221"/>
      <c r="CJ308" s="222"/>
      <c r="CK308" s="216"/>
      <c r="CL308" s="212"/>
      <c r="CM308" s="224"/>
      <c r="CN308" s="216"/>
      <c r="CO308" s="212"/>
      <c r="CP308" s="223"/>
      <c r="CQ308" s="216"/>
      <c r="CR308" s="204"/>
      <c r="CS308" s="202"/>
      <c r="CT308" s="205"/>
      <c r="CU308" s="217"/>
      <c r="CV308" s="219"/>
      <c r="CW308" s="220"/>
      <c r="CX308" s="203"/>
      <c r="CY308" s="217"/>
      <c r="CZ308" s="221"/>
      <c r="DA308" s="222"/>
      <c r="DB308" s="216"/>
      <c r="DC308" s="212"/>
      <c r="DD308" s="224"/>
      <c r="DE308" s="216"/>
      <c r="DF308" s="212"/>
      <c r="DG308" s="223"/>
      <c r="DH308" s="216"/>
      <c r="DI308" s="204"/>
      <c r="DJ308" s="202"/>
      <c r="DK308" s="205"/>
      <c r="DL308" s="217"/>
      <c r="DM308" s="219"/>
      <c r="DN308" s="220"/>
      <c r="DO308" s="203"/>
      <c r="DP308" s="217"/>
      <c r="DQ308" s="221"/>
      <c r="DR308" s="222"/>
      <c r="DS308" s="216"/>
      <c r="DT308" s="212"/>
      <c r="DU308" s="224"/>
      <c r="DV308" s="216"/>
      <c r="DW308" s="212"/>
      <c r="DX308" s="223"/>
      <c r="DY308" s="216"/>
    </row>
    <row r="309" spans="1:129" ht="15.75" hidden="1" thickBot="1">
      <c r="A309" s="242"/>
      <c r="B309" s="243"/>
      <c r="C309" s="199"/>
      <c r="D309" s="200"/>
      <c r="E309" s="201"/>
      <c r="F309" s="202"/>
      <c r="G309" s="202"/>
      <c r="H309" s="202"/>
      <c r="I309" s="202"/>
      <c r="J309" s="202"/>
      <c r="K309" s="202"/>
      <c r="L309" s="203"/>
      <c r="M309" s="204"/>
      <c r="N309" s="202"/>
      <c r="O309" s="205"/>
      <c r="P309" s="217"/>
      <c r="Q309" s="219"/>
      <c r="R309" s="220"/>
      <c r="S309" s="203"/>
      <c r="T309" s="217"/>
      <c r="U309" s="221"/>
      <c r="V309" s="222"/>
      <c r="W309" s="216"/>
      <c r="X309" s="212"/>
      <c r="Y309" s="223"/>
      <c r="Z309" s="216"/>
      <c r="AA309" s="204"/>
      <c r="AB309" s="202"/>
      <c r="AC309" s="205"/>
      <c r="AD309" s="217"/>
      <c r="AE309" s="219"/>
      <c r="AF309" s="220"/>
      <c r="AG309" s="203"/>
      <c r="AH309" s="217"/>
      <c r="AI309" s="221"/>
      <c r="AJ309" s="222"/>
      <c r="AK309" s="216"/>
      <c r="AL309" s="212"/>
      <c r="AM309" s="224"/>
      <c r="AN309" s="216"/>
      <c r="AO309" s="212"/>
      <c r="AP309" s="223"/>
      <c r="AQ309" s="216"/>
      <c r="AR309" s="204"/>
      <c r="AS309" s="202"/>
      <c r="AT309" s="205"/>
      <c r="AU309" s="246"/>
      <c r="AV309" s="219"/>
      <c r="AW309" s="220"/>
      <c r="AX309" s="207"/>
      <c r="AY309" s="203"/>
      <c r="AZ309" s="217"/>
      <c r="BA309" s="221"/>
      <c r="BB309" s="222"/>
      <c r="BC309" s="216"/>
      <c r="BD309" s="212"/>
      <c r="BE309" s="224"/>
      <c r="BF309" s="216"/>
      <c r="BG309" s="212"/>
      <c r="BH309" s="223"/>
      <c r="BI309" s="216"/>
      <c r="BJ309" s="204"/>
      <c r="BK309" s="202"/>
      <c r="BL309" s="205"/>
      <c r="BM309" s="217"/>
      <c r="BN309" s="219"/>
      <c r="BO309" s="220"/>
      <c r="BP309" s="203"/>
      <c r="BQ309" s="217"/>
      <c r="BR309" s="221"/>
      <c r="BS309" s="222"/>
      <c r="BT309" s="216"/>
      <c r="BU309" s="212"/>
      <c r="BV309" s="224"/>
      <c r="BW309" s="216"/>
      <c r="BX309" s="212"/>
      <c r="BY309" s="223"/>
      <c r="BZ309" s="216"/>
      <c r="CA309" s="204"/>
      <c r="CB309" s="202"/>
      <c r="CC309" s="205"/>
      <c r="CD309" s="217"/>
      <c r="CE309" s="219"/>
      <c r="CF309" s="220"/>
      <c r="CG309" s="203"/>
      <c r="CH309" s="217"/>
      <c r="CI309" s="221"/>
      <c r="CJ309" s="222"/>
      <c r="CK309" s="216"/>
      <c r="CL309" s="212"/>
      <c r="CM309" s="224"/>
      <c r="CN309" s="216"/>
      <c r="CO309" s="212"/>
      <c r="CP309" s="223"/>
      <c r="CQ309" s="216"/>
      <c r="CR309" s="204"/>
      <c r="CS309" s="202"/>
      <c r="CT309" s="205"/>
      <c r="CU309" s="217"/>
      <c r="CV309" s="219"/>
      <c r="CW309" s="220"/>
      <c r="CX309" s="203"/>
      <c r="CY309" s="217"/>
      <c r="CZ309" s="221"/>
      <c r="DA309" s="222"/>
      <c r="DB309" s="216"/>
      <c r="DC309" s="212"/>
      <c r="DD309" s="224"/>
      <c r="DE309" s="216"/>
      <c r="DF309" s="212"/>
      <c r="DG309" s="223"/>
      <c r="DH309" s="216"/>
      <c r="DI309" s="204"/>
      <c r="DJ309" s="202"/>
      <c r="DK309" s="205"/>
      <c r="DL309" s="217"/>
      <c r="DM309" s="219"/>
      <c r="DN309" s="220"/>
      <c r="DO309" s="203"/>
      <c r="DP309" s="217"/>
      <c r="DQ309" s="221"/>
      <c r="DR309" s="222"/>
      <c r="DS309" s="216"/>
      <c r="DT309" s="212"/>
      <c r="DU309" s="224"/>
      <c r="DV309" s="216"/>
      <c r="DW309" s="212"/>
      <c r="DX309" s="223"/>
      <c r="DY309" s="216"/>
    </row>
    <row r="310" spans="1:129" ht="15.75" hidden="1" thickBot="1">
      <c r="A310" s="242"/>
      <c r="B310" s="243"/>
      <c r="C310" s="199"/>
      <c r="D310" s="200"/>
      <c r="E310" s="201"/>
      <c r="F310" s="202"/>
      <c r="G310" s="202"/>
      <c r="H310" s="202"/>
      <c r="I310" s="202"/>
      <c r="J310" s="202"/>
      <c r="K310" s="202"/>
      <c r="L310" s="203"/>
      <c r="M310" s="204"/>
      <c r="N310" s="202"/>
      <c r="O310" s="205"/>
      <c r="P310" s="217"/>
      <c r="Q310" s="219"/>
      <c r="R310" s="220"/>
      <c r="S310" s="203"/>
      <c r="T310" s="217"/>
      <c r="U310" s="221"/>
      <c r="V310" s="222"/>
      <c r="W310" s="216"/>
      <c r="X310" s="212"/>
      <c r="Y310" s="223"/>
      <c r="Z310" s="216"/>
      <c r="AA310" s="204"/>
      <c r="AB310" s="202"/>
      <c r="AC310" s="205"/>
      <c r="AD310" s="217"/>
      <c r="AE310" s="219"/>
      <c r="AF310" s="220"/>
      <c r="AG310" s="203"/>
      <c r="AH310" s="217"/>
      <c r="AI310" s="221"/>
      <c r="AJ310" s="222"/>
      <c r="AK310" s="216"/>
      <c r="AL310" s="212"/>
      <c r="AM310" s="224"/>
      <c r="AN310" s="216"/>
      <c r="AO310" s="212"/>
      <c r="AP310" s="223"/>
      <c r="AQ310" s="216"/>
      <c r="AR310" s="204"/>
      <c r="AS310" s="202"/>
      <c r="AT310" s="205"/>
      <c r="AU310" s="246"/>
      <c r="AV310" s="219"/>
      <c r="AW310" s="220"/>
      <c r="AX310" s="207"/>
      <c r="AY310" s="203"/>
      <c r="AZ310" s="217"/>
      <c r="BA310" s="221"/>
      <c r="BB310" s="222"/>
      <c r="BC310" s="216"/>
      <c r="BD310" s="212"/>
      <c r="BE310" s="224"/>
      <c r="BF310" s="216"/>
      <c r="BG310" s="212"/>
      <c r="BH310" s="223"/>
      <c r="BI310" s="216"/>
      <c r="BJ310" s="204"/>
      <c r="BK310" s="202"/>
      <c r="BL310" s="205"/>
      <c r="BM310" s="217"/>
      <c r="BN310" s="219"/>
      <c r="BO310" s="220"/>
      <c r="BP310" s="203"/>
      <c r="BQ310" s="217"/>
      <c r="BR310" s="221"/>
      <c r="BS310" s="222"/>
      <c r="BT310" s="216"/>
      <c r="BU310" s="212"/>
      <c r="BV310" s="224"/>
      <c r="BW310" s="216"/>
      <c r="BX310" s="212"/>
      <c r="BY310" s="223"/>
      <c r="BZ310" s="216"/>
      <c r="CA310" s="204"/>
      <c r="CB310" s="202"/>
      <c r="CC310" s="205"/>
      <c r="CD310" s="217"/>
      <c r="CE310" s="219"/>
      <c r="CF310" s="220"/>
      <c r="CG310" s="203"/>
      <c r="CH310" s="217"/>
      <c r="CI310" s="221"/>
      <c r="CJ310" s="222"/>
      <c r="CK310" s="216"/>
      <c r="CL310" s="212"/>
      <c r="CM310" s="224"/>
      <c r="CN310" s="216"/>
      <c r="CO310" s="212"/>
      <c r="CP310" s="223"/>
      <c r="CQ310" s="216"/>
      <c r="CR310" s="204"/>
      <c r="CS310" s="202"/>
      <c r="CT310" s="205"/>
      <c r="CU310" s="217"/>
      <c r="CV310" s="219"/>
      <c r="CW310" s="220"/>
      <c r="CX310" s="203"/>
      <c r="CY310" s="217"/>
      <c r="CZ310" s="221"/>
      <c r="DA310" s="222"/>
      <c r="DB310" s="216"/>
      <c r="DC310" s="212"/>
      <c r="DD310" s="224"/>
      <c r="DE310" s="216"/>
      <c r="DF310" s="212"/>
      <c r="DG310" s="223"/>
      <c r="DH310" s="216"/>
      <c r="DI310" s="204"/>
      <c r="DJ310" s="202"/>
      <c r="DK310" s="205"/>
      <c r="DL310" s="217"/>
      <c r="DM310" s="219"/>
      <c r="DN310" s="220"/>
      <c r="DO310" s="203"/>
      <c r="DP310" s="217"/>
      <c r="DQ310" s="221"/>
      <c r="DR310" s="222"/>
      <c r="DS310" s="216"/>
      <c r="DT310" s="212"/>
      <c r="DU310" s="224"/>
      <c r="DV310" s="216"/>
      <c r="DW310" s="212"/>
      <c r="DX310" s="223"/>
      <c r="DY310" s="216"/>
    </row>
    <row r="311" spans="1:129" ht="15.75" hidden="1" thickBot="1">
      <c r="A311" s="242"/>
      <c r="B311" s="243"/>
      <c r="C311" s="199"/>
      <c r="D311" s="200"/>
      <c r="E311" s="201"/>
      <c r="F311" s="202"/>
      <c r="G311" s="202"/>
      <c r="H311" s="202"/>
      <c r="I311" s="202"/>
      <c r="J311" s="202"/>
      <c r="K311" s="202"/>
      <c r="L311" s="203"/>
      <c r="M311" s="204"/>
      <c r="N311" s="202"/>
      <c r="O311" s="205"/>
      <c r="P311" s="217"/>
      <c r="Q311" s="219"/>
      <c r="R311" s="220"/>
      <c r="S311" s="203"/>
      <c r="T311" s="217"/>
      <c r="U311" s="221"/>
      <c r="V311" s="222"/>
      <c r="W311" s="216"/>
      <c r="X311" s="212"/>
      <c r="Y311" s="223"/>
      <c r="Z311" s="216"/>
      <c r="AA311" s="204"/>
      <c r="AB311" s="202"/>
      <c r="AC311" s="205"/>
      <c r="AD311" s="217"/>
      <c r="AE311" s="219"/>
      <c r="AF311" s="220"/>
      <c r="AG311" s="203"/>
      <c r="AH311" s="217"/>
      <c r="AI311" s="221"/>
      <c r="AJ311" s="222"/>
      <c r="AK311" s="216"/>
      <c r="AL311" s="212"/>
      <c r="AM311" s="224"/>
      <c r="AN311" s="216"/>
      <c r="AO311" s="212"/>
      <c r="AP311" s="223"/>
      <c r="AQ311" s="216"/>
      <c r="AR311" s="204"/>
      <c r="AS311" s="202"/>
      <c r="AT311" s="205"/>
      <c r="AU311" s="246"/>
      <c r="AV311" s="219"/>
      <c r="AW311" s="220"/>
      <c r="AX311" s="207"/>
      <c r="AY311" s="203"/>
      <c r="AZ311" s="217"/>
      <c r="BA311" s="221"/>
      <c r="BB311" s="222"/>
      <c r="BC311" s="216"/>
      <c r="BD311" s="212"/>
      <c r="BE311" s="224"/>
      <c r="BF311" s="216"/>
      <c r="BG311" s="212"/>
      <c r="BH311" s="223"/>
      <c r="BI311" s="216"/>
      <c r="BJ311" s="204"/>
      <c r="BK311" s="202"/>
      <c r="BL311" s="205"/>
      <c r="BM311" s="217"/>
      <c r="BN311" s="219"/>
      <c r="BO311" s="220"/>
      <c r="BP311" s="203"/>
      <c r="BQ311" s="217"/>
      <c r="BR311" s="221"/>
      <c r="BS311" s="222"/>
      <c r="BT311" s="216"/>
      <c r="BU311" s="212"/>
      <c r="BV311" s="224"/>
      <c r="BW311" s="216"/>
      <c r="BX311" s="212"/>
      <c r="BY311" s="223"/>
      <c r="BZ311" s="216"/>
      <c r="CA311" s="204"/>
      <c r="CB311" s="202"/>
      <c r="CC311" s="205"/>
      <c r="CD311" s="217"/>
      <c r="CE311" s="219"/>
      <c r="CF311" s="220"/>
      <c r="CG311" s="203"/>
      <c r="CH311" s="217"/>
      <c r="CI311" s="221"/>
      <c r="CJ311" s="222"/>
      <c r="CK311" s="216"/>
      <c r="CL311" s="212"/>
      <c r="CM311" s="224"/>
      <c r="CN311" s="216"/>
      <c r="CO311" s="212"/>
      <c r="CP311" s="223"/>
      <c r="CQ311" s="216"/>
      <c r="CR311" s="204"/>
      <c r="CS311" s="202"/>
      <c r="CT311" s="205"/>
      <c r="CU311" s="217"/>
      <c r="CV311" s="219"/>
      <c r="CW311" s="220"/>
      <c r="CX311" s="203"/>
      <c r="CY311" s="217"/>
      <c r="CZ311" s="221"/>
      <c r="DA311" s="222"/>
      <c r="DB311" s="216"/>
      <c r="DC311" s="212"/>
      <c r="DD311" s="224"/>
      <c r="DE311" s="216"/>
      <c r="DF311" s="212"/>
      <c r="DG311" s="223"/>
      <c r="DH311" s="216"/>
      <c r="DI311" s="204"/>
      <c r="DJ311" s="202"/>
      <c r="DK311" s="205"/>
      <c r="DL311" s="217"/>
      <c r="DM311" s="219"/>
      <c r="DN311" s="220"/>
      <c r="DO311" s="203"/>
      <c r="DP311" s="217"/>
      <c r="DQ311" s="221"/>
      <c r="DR311" s="222"/>
      <c r="DS311" s="216"/>
      <c r="DT311" s="212"/>
      <c r="DU311" s="224"/>
      <c r="DV311" s="216"/>
      <c r="DW311" s="212"/>
      <c r="DX311" s="223"/>
      <c r="DY311" s="216"/>
    </row>
    <row r="312" spans="1:129" ht="15.75" hidden="1" thickBot="1">
      <c r="A312" s="242"/>
      <c r="B312" s="243"/>
      <c r="C312" s="199"/>
      <c r="D312" s="200"/>
      <c r="E312" s="201"/>
      <c r="F312" s="202"/>
      <c r="G312" s="202"/>
      <c r="H312" s="202"/>
      <c r="I312" s="202"/>
      <c r="J312" s="202"/>
      <c r="K312" s="202"/>
      <c r="L312" s="203"/>
      <c r="M312" s="204"/>
      <c r="N312" s="202"/>
      <c r="O312" s="205"/>
      <c r="P312" s="217"/>
      <c r="Q312" s="219"/>
      <c r="R312" s="220"/>
      <c r="S312" s="203"/>
      <c r="T312" s="217"/>
      <c r="U312" s="221"/>
      <c r="V312" s="222"/>
      <c r="W312" s="216"/>
      <c r="X312" s="212"/>
      <c r="Y312" s="223"/>
      <c r="Z312" s="216"/>
      <c r="AA312" s="204"/>
      <c r="AB312" s="202"/>
      <c r="AC312" s="205"/>
      <c r="AD312" s="217"/>
      <c r="AE312" s="219"/>
      <c r="AF312" s="220"/>
      <c r="AG312" s="203"/>
      <c r="AH312" s="217"/>
      <c r="AI312" s="221"/>
      <c r="AJ312" s="222"/>
      <c r="AK312" s="216"/>
      <c r="AL312" s="212"/>
      <c r="AM312" s="224"/>
      <c r="AN312" s="216"/>
      <c r="AO312" s="212"/>
      <c r="AP312" s="223"/>
      <c r="AQ312" s="216"/>
      <c r="AR312" s="204"/>
      <c r="AS312" s="202"/>
      <c r="AT312" s="205"/>
      <c r="AU312" s="246"/>
      <c r="AV312" s="219"/>
      <c r="AW312" s="220"/>
      <c r="AX312" s="207"/>
      <c r="AY312" s="203"/>
      <c r="AZ312" s="217"/>
      <c r="BA312" s="221"/>
      <c r="BB312" s="222"/>
      <c r="BC312" s="216"/>
      <c r="BD312" s="212"/>
      <c r="BE312" s="224"/>
      <c r="BF312" s="216"/>
      <c r="BG312" s="212"/>
      <c r="BH312" s="223"/>
      <c r="BI312" s="216"/>
      <c r="BJ312" s="204"/>
      <c r="BK312" s="202"/>
      <c r="BL312" s="205"/>
      <c r="BM312" s="217"/>
      <c r="BN312" s="219"/>
      <c r="BO312" s="220"/>
      <c r="BP312" s="203"/>
      <c r="BQ312" s="217"/>
      <c r="BR312" s="221"/>
      <c r="BS312" s="222"/>
      <c r="BT312" s="216"/>
      <c r="BU312" s="212"/>
      <c r="BV312" s="224"/>
      <c r="BW312" s="216"/>
      <c r="BX312" s="212"/>
      <c r="BY312" s="223"/>
      <c r="BZ312" s="216"/>
      <c r="CA312" s="204"/>
      <c r="CB312" s="202"/>
      <c r="CC312" s="205"/>
      <c r="CD312" s="217"/>
      <c r="CE312" s="219"/>
      <c r="CF312" s="220"/>
      <c r="CG312" s="203"/>
      <c r="CH312" s="217"/>
      <c r="CI312" s="221"/>
      <c r="CJ312" s="222"/>
      <c r="CK312" s="216"/>
      <c r="CL312" s="212"/>
      <c r="CM312" s="224"/>
      <c r="CN312" s="216"/>
      <c r="CO312" s="212"/>
      <c r="CP312" s="223"/>
      <c r="CQ312" s="216"/>
      <c r="CR312" s="204"/>
      <c r="CS312" s="202"/>
      <c r="CT312" s="205"/>
      <c r="CU312" s="217"/>
      <c r="CV312" s="219"/>
      <c r="CW312" s="220"/>
      <c r="CX312" s="203"/>
      <c r="CY312" s="217"/>
      <c r="CZ312" s="221"/>
      <c r="DA312" s="222"/>
      <c r="DB312" s="216"/>
      <c r="DC312" s="212"/>
      <c r="DD312" s="224"/>
      <c r="DE312" s="216"/>
      <c r="DF312" s="212"/>
      <c r="DG312" s="223"/>
      <c r="DH312" s="216"/>
      <c r="DI312" s="204"/>
      <c r="DJ312" s="202"/>
      <c r="DK312" s="205"/>
      <c r="DL312" s="217"/>
      <c r="DM312" s="219"/>
      <c r="DN312" s="220"/>
      <c r="DO312" s="203"/>
      <c r="DP312" s="217"/>
      <c r="DQ312" s="221"/>
      <c r="DR312" s="222"/>
      <c r="DS312" s="216"/>
      <c r="DT312" s="212"/>
      <c r="DU312" s="224"/>
      <c r="DV312" s="216"/>
      <c r="DW312" s="212"/>
      <c r="DX312" s="223"/>
      <c r="DY312" s="216"/>
    </row>
    <row r="313" spans="1:129" ht="15.75" hidden="1" thickBot="1">
      <c r="A313" s="242"/>
      <c r="B313" s="243"/>
      <c r="C313" s="199"/>
      <c r="D313" s="200"/>
      <c r="E313" s="201"/>
      <c r="F313" s="202"/>
      <c r="G313" s="202"/>
      <c r="H313" s="202"/>
      <c r="I313" s="202"/>
      <c r="J313" s="202"/>
      <c r="K313" s="202"/>
      <c r="L313" s="203"/>
      <c r="M313" s="204"/>
      <c r="N313" s="202"/>
      <c r="O313" s="205"/>
      <c r="P313" s="217"/>
      <c r="Q313" s="219"/>
      <c r="R313" s="220"/>
      <c r="S313" s="203"/>
      <c r="T313" s="217"/>
      <c r="U313" s="221"/>
      <c r="V313" s="222"/>
      <c r="W313" s="216"/>
      <c r="X313" s="212"/>
      <c r="Y313" s="223"/>
      <c r="Z313" s="216"/>
      <c r="AA313" s="204"/>
      <c r="AB313" s="202"/>
      <c r="AC313" s="205"/>
      <c r="AD313" s="217"/>
      <c r="AE313" s="219"/>
      <c r="AF313" s="220"/>
      <c r="AG313" s="203"/>
      <c r="AH313" s="217"/>
      <c r="AI313" s="221"/>
      <c r="AJ313" s="222"/>
      <c r="AK313" s="216"/>
      <c r="AL313" s="212"/>
      <c r="AM313" s="224"/>
      <c r="AN313" s="216"/>
      <c r="AO313" s="212"/>
      <c r="AP313" s="223"/>
      <c r="AQ313" s="216"/>
      <c r="AR313" s="204"/>
      <c r="AS313" s="202"/>
      <c r="AT313" s="205"/>
      <c r="AU313" s="246"/>
      <c r="AV313" s="219"/>
      <c r="AW313" s="220"/>
      <c r="AX313" s="207"/>
      <c r="AY313" s="203"/>
      <c r="AZ313" s="217"/>
      <c r="BA313" s="221"/>
      <c r="BB313" s="222"/>
      <c r="BC313" s="216"/>
      <c r="BD313" s="212"/>
      <c r="BE313" s="224"/>
      <c r="BF313" s="216"/>
      <c r="BG313" s="212"/>
      <c r="BH313" s="223"/>
      <c r="BI313" s="216"/>
      <c r="BJ313" s="204"/>
      <c r="BK313" s="202"/>
      <c r="BL313" s="205"/>
      <c r="BM313" s="217"/>
      <c r="BN313" s="219"/>
      <c r="BO313" s="220"/>
      <c r="BP313" s="203"/>
      <c r="BQ313" s="217"/>
      <c r="BR313" s="221"/>
      <c r="BS313" s="222"/>
      <c r="BT313" s="216"/>
      <c r="BU313" s="212"/>
      <c r="BV313" s="224"/>
      <c r="BW313" s="216"/>
      <c r="BX313" s="212"/>
      <c r="BY313" s="223"/>
      <c r="BZ313" s="216"/>
      <c r="CA313" s="204"/>
      <c r="CB313" s="202"/>
      <c r="CC313" s="205"/>
      <c r="CD313" s="217"/>
      <c r="CE313" s="219"/>
      <c r="CF313" s="220"/>
      <c r="CG313" s="203"/>
      <c r="CH313" s="217"/>
      <c r="CI313" s="221"/>
      <c r="CJ313" s="222"/>
      <c r="CK313" s="216"/>
      <c r="CL313" s="212"/>
      <c r="CM313" s="224"/>
      <c r="CN313" s="216"/>
      <c r="CO313" s="212"/>
      <c r="CP313" s="223"/>
      <c r="CQ313" s="216"/>
      <c r="CR313" s="204"/>
      <c r="CS313" s="202"/>
      <c r="CT313" s="205"/>
      <c r="CU313" s="217"/>
      <c r="CV313" s="219"/>
      <c r="CW313" s="220"/>
      <c r="CX313" s="203"/>
      <c r="CY313" s="217"/>
      <c r="CZ313" s="221"/>
      <c r="DA313" s="222"/>
      <c r="DB313" s="216"/>
      <c r="DC313" s="212"/>
      <c r="DD313" s="224"/>
      <c r="DE313" s="216"/>
      <c r="DF313" s="212"/>
      <c r="DG313" s="223"/>
      <c r="DH313" s="216"/>
      <c r="DI313" s="204"/>
      <c r="DJ313" s="202"/>
      <c r="DK313" s="205"/>
      <c r="DL313" s="217"/>
      <c r="DM313" s="219"/>
      <c r="DN313" s="220"/>
      <c r="DO313" s="203"/>
      <c r="DP313" s="217"/>
      <c r="DQ313" s="221"/>
      <c r="DR313" s="222"/>
      <c r="DS313" s="216"/>
      <c r="DT313" s="212"/>
      <c r="DU313" s="224"/>
      <c r="DV313" s="216"/>
      <c r="DW313" s="212"/>
      <c r="DX313" s="223"/>
      <c r="DY313" s="216"/>
    </row>
    <row r="314" spans="1:129" ht="15.75" hidden="1" thickBot="1">
      <c r="A314" s="242"/>
      <c r="B314" s="243"/>
      <c r="C314" s="199"/>
      <c r="D314" s="200"/>
      <c r="E314" s="201"/>
      <c r="F314" s="202"/>
      <c r="G314" s="202"/>
      <c r="H314" s="202"/>
      <c r="I314" s="202"/>
      <c r="J314" s="202"/>
      <c r="K314" s="202"/>
      <c r="L314" s="203"/>
      <c r="M314" s="204"/>
      <c r="N314" s="202"/>
      <c r="O314" s="205"/>
      <c r="P314" s="217"/>
      <c r="Q314" s="219"/>
      <c r="R314" s="220"/>
      <c r="S314" s="203"/>
      <c r="T314" s="217"/>
      <c r="U314" s="221"/>
      <c r="V314" s="222"/>
      <c r="W314" s="216"/>
      <c r="X314" s="212"/>
      <c r="Y314" s="223"/>
      <c r="Z314" s="216"/>
      <c r="AA314" s="204"/>
      <c r="AB314" s="202"/>
      <c r="AC314" s="205"/>
      <c r="AD314" s="217"/>
      <c r="AE314" s="219"/>
      <c r="AF314" s="220"/>
      <c r="AG314" s="203"/>
      <c r="AH314" s="217"/>
      <c r="AI314" s="221"/>
      <c r="AJ314" s="222"/>
      <c r="AK314" s="216"/>
      <c r="AL314" s="212"/>
      <c r="AM314" s="224"/>
      <c r="AN314" s="216"/>
      <c r="AO314" s="212"/>
      <c r="AP314" s="223"/>
      <c r="AQ314" s="216"/>
      <c r="AR314" s="204"/>
      <c r="AS314" s="202"/>
      <c r="AT314" s="205"/>
      <c r="AU314" s="246"/>
      <c r="AV314" s="219"/>
      <c r="AW314" s="220"/>
      <c r="AX314" s="207"/>
      <c r="AY314" s="203"/>
      <c r="AZ314" s="217"/>
      <c r="BA314" s="221"/>
      <c r="BB314" s="222"/>
      <c r="BC314" s="216"/>
      <c r="BD314" s="212"/>
      <c r="BE314" s="224"/>
      <c r="BF314" s="216"/>
      <c r="BG314" s="212"/>
      <c r="BH314" s="223"/>
      <c r="BI314" s="216"/>
      <c r="BJ314" s="204"/>
      <c r="BK314" s="202"/>
      <c r="BL314" s="205"/>
      <c r="BM314" s="217"/>
      <c r="BN314" s="219"/>
      <c r="BO314" s="220"/>
      <c r="BP314" s="203"/>
      <c r="BQ314" s="217"/>
      <c r="BR314" s="221"/>
      <c r="BS314" s="222"/>
      <c r="BT314" s="216"/>
      <c r="BU314" s="212"/>
      <c r="BV314" s="224"/>
      <c r="BW314" s="216"/>
      <c r="BX314" s="212"/>
      <c r="BY314" s="223"/>
      <c r="BZ314" s="216"/>
      <c r="CA314" s="204"/>
      <c r="CB314" s="202"/>
      <c r="CC314" s="205"/>
      <c r="CD314" s="217"/>
      <c r="CE314" s="219"/>
      <c r="CF314" s="220"/>
      <c r="CG314" s="203"/>
      <c r="CH314" s="217"/>
      <c r="CI314" s="221"/>
      <c r="CJ314" s="222"/>
      <c r="CK314" s="216"/>
      <c r="CL314" s="212"/>
      <c r="CM314" s="224"/>
      <c r="CN314" s="216"/>
      <c r="CO314" s="212"/>
      <c r="CP314" s="223"/>
      <c r="CQ314" s="216"/>
      <c r="CR314" s="204"/>
      <c r="CS314" s="202"/>
      <c r="CT314" s="205"/>
      <c r="CU314" s="217"/>
      <c r="CV314" s="219"/>
      <c r="CW314" s="220"/>
      <c r="CX314" s="203"/>
      <c r="CY314" s="217"/>
      <c r="CZ314" s="221"/>
      <c r="DA314" s="222"/>
      <c r="DB314" s="216"/>
      <c r="DC314" s="212"/>
      <c r="DD314" s="224"/>
      <c r="DE314" s="216"/>
      <c r="DF314" s="212"/>
      <c r="DG314" s="223"/>
      <c r="DH314" s="216"/>
      <c r="DI314" s="204"/>
      <c r="DJ314" s="202"/>
      <c r="DK314" s="205"/>
      <c r="DL314" s="217"/>
      <c r="DM314" s="219"/>
      <c r="DN314" s="220"/>
      <c r="DO314" s="203"/>
      <c r="DP314" s="217"/>
      <c r="DQ314" s="221"/>
      <c r="DR314" s="222"/>
      <c r="DS314" s="216"/>
      <c r="DT314" s="212"/>
      <c r="DU314" s="224"/>
      <c r="DV314" s="216"/>
      <c r="DW314" s="212"/>
      <c r="DX314" s="223"/>
      <c r="DY314" s="216"/>
    </row>
    <row r="315" spans="1:129" ht="15.75" hidden="1" thickBot="1">
      <c r="A315" s="242"/>
      <c r="B315" s="243"/>
      <c r="C315" s="199"/>
      <c r="D315" s="200"/>
      <c r="E315" s="201"/>
      <c r="F315" s="202"/>
      <c r="G315" s="202"/>
      <c r="H315" s="202"/>
      <c r="I315" s="202"/>
      <c r="J315" s="202"/>
      <c r="K315" s="202"/>
      <c r="L315" s="203"/>
      <c r="M315" s="204"/>
      <c r="N315" s="202"/>
      <c r="O315" s="205"/>
      <c r="P315" s="217"/>
      <c r="Q315" s="219"/>
      <c r="R315" s="220"/>
      <c r="S315" s="203"/>
      <c r="T315" s="217"/>
      <c r="U315" s="221"/>
      <c r="V315" s="222"/>
      <c r="W315" s="216"/>
      <c r="X315" s="212"/>
      <c r="Y315" s="223"/>
      <c r="Z315" s="216"/>
      <c r="AA315" s="204"/>
      <c r="AB315" s="202"/>
      <c r="AC315" s="205"/>
      <c r="AD315" s="217"/>
      <c r="AE315" s="219"/>
      <c r="AF315" s="220"/>
      <c r="AG315" s="203"/>
      <c r="AH315" s="217"/>
      <c r="AI315" s="221"/>
      <c r="AJ315" s="222"/>
      <c r="AK315" s="216"/>
      <c r="AL315" s="212"/>
      <c r="AM315" s="224"/>
      <c r="AN315" s="216"/>
      <c r="AO315" s="212"/>
      <c r="AP315" s="223"/>
      <c r="AQ315" s="216"/>
      <c r="AR315" s="204"/>
      <c r="AS315" s="202"/>
      <c r="AT315" s="205"/>
      <c r="AU315" s="246"/>
      <c r="AV315" s="219"/>
      <c r="AW315" s="220"/>
      <c r="AX315" s="207"/>
      <c r="AY315" s="203"/>
      <c r="AZ315" s="217"/>
      <c r="BA315" s="221"/>
      <c r="BB315" s="222"/>
      <c r="BC315" s="216"/>
      <c r="BD315" s="212"/>
      <c r="BE315" s="224"/>
      <c r="BF315" s="216"/>
      <c r="BG315" s="212"/>
      <c r="BH315" s="223"/>
      <c r="BI315" s="216"/>
      <c r="BJ315" s="204"/>
      <c r="BK315" s="202"/>
      <c r="BL315" s="205"/>
      <c r="BM315" s="217"/>
      <c r="BN315" s="219"/>
      <c r="BO315" s="220"/>
      <c r="BP315" s="203"/>
      <c r="BQ315" s="217"/>
      <c r="BR315" s="221"/>
      <c r="BS315" s="222"/>
      <c r="BT315" s="216"/>
      <c r="BU315" s="212"/>
      <c r="BV315" s="224"/>
      <c r="BW315" s="216"/>
      <c r="BX315" s="212"/>
      <c r="BY315" s="223"/>
      <c r="BZ315" s="216"/>
      <c r="CA315" s="204"/>
      <c r="CB315" s="202"/>
      <c r="CC315" s="205"/>
      <c r="CD315" s="217"/>
      <c r="CE315" s="219"/>
      <c r="CF315" s="220"/>
      <c r="CG315" s="203"/>
      <c r="CH315" s="217"/>
      <c r="CI315" s="221"/>
      <c r="CJ315" s="222"/>
      <c r="CK315" s="216"/>
      <c r="CL315" s="212"/>
      <c r="CM315" s="224"/>
      <c r="CN315" s="216"/>
      <c r="CO315" s="212"/>
      <c r="CP315" s="223"/>
      <c r="CQ315" s="216"/>
      <c r="CR315" s="204"/>
      <c r="CS315" s="202"/>
      <c r="CT315" s="205"/>
      <c r="CU315" s="217"/>
      <c r="CV315" s="219"/>
      <c r="CW315" s="220"/>
      <c r="CX315" s="203"/>
      <c r="CY315" s="217"/>
      <c r="CZ315" s="221"/>
      <c r="DA315" s="222"/>
      <c r="DB315" s="216"/>
      <c r="DC315" s="212"/>
      <c r="DD315" s="224"/>
      <c r="DE315" s="216"/>
      <c r="DF315" s="212"/>
      <c r="DG315" s="223"/>
      <c r="DH315" s="216"/>
      <c r="DI315" s="204"/>
      <c r="DJ315" s="202"/>
      <c r="DK315" s="205"/>
      <c r="DL315" s="217"/>
      <c r="DM315" s="219"/>
      <c r="DN315" s="220"/>
      <c r="DO315" s="203"/>
      <c r="DP315" s="217"/>
      <c r="DQ315" s="221"/>
      <c r="DR315" s="222"/>
      <c r="DS315" s="216"/>
      <c r="DT315" s="212"/>
      <c r="DU315" s="224"/>
      <c r="DV315" s="216"/>
      <c r="DW315" s="212"/>
      <c r="DX315" s="223"/>
      <c r="DY315" s="216"/>
    </row>
    <row r="316" spans="1:129" ht="15.75" hidden="1" thickBot="1">
      <c r="A316" s="242"/>
      <c r="B316" s="243"/>
      <c r="C316" s="199"/>
      <c r="D316" s="200"/>
      <c r="E316" s="201"/>
      <c r="F316" s="202"/>
      <c r="G316" s="202"/>
      <c r="H316" s="202"/>
      <c r="I316" s="202"/>
      <c r="J316" s="202"/>
      <c r="K316" s="202"/>
      <c r="L316" s="203"/>
      <c r="M316" s="204"/>
      <c r="N316" s="202"/>
      <c r="O316" s="205"/>
      <c r="P316" s="217"/>
      <c r="Q316" s="219"/>
      <c r="R316" s="220"/>
      <c r="S316" s="203"/>
      <c r="T316" s="217"/>
      <c r="U316" s="221"/>
      <c r="V316" s="222"/>
      <c r="W316" s="216"/>
      <c r="X316" s="212"/>
      <c r="Y316" s="223"/>
      <c r="Z316" s="216"/>
      <c r="AA316" s="204"/>
      <c r="AB316" s="202"/>
      <c r="AC316" s="205"/>
      <c r="AD316" s="217"/>
      <c r="AE316" s="219"/>
      <c r="AF316" s="220"/>
      <c r="AG316" s="203"/>
      <c r="AH316" s="217"/>
      <c r="AI316" s="221"/>
      <c r="AJ316" s="222"/>
      <c r="AK316" s="216"/>
      <c r="AL316" s="212"/>
      <c r="AM316" s="224"/>
      <c r="AN316" s="216"/>
      <c r="AO316" s="212"/>
      <c r="AP316" s="223"/>
      <c r="AQ316" s="216"/>
      <c r="AR316" s="204"/>
      <c r="AS316" s="202"/>
      <c r="AT316" s="205"/>
      <c r="AU316" s="217"/>
      <c r="AV316" s="219"/>
      <c r="AW316" s="220"/>
      <c r="AX316" s="207"/>
      <c r="AY316" s="203"/>
      <c r="AZ316" s="217"/>
      <c r="BA316" s="221"/>
      <c r="BB316" s="222"/>
      <c r="BC316" s="216"/>
      <c r="BD316" s="212"/>
      <c r="BE316" s="224"/>
      <c r="BF316" s="216"/>
      <c r="BG316" s="212"/>
      <c r="BH316" s="223"/>
      <c r="BI316" s="216"/>
      <c r="BJ316" s="204"/>
      <c r="BK316" s="202"/>
      <c r="BL316" s="205"/>
      <c r="BM316" s="217"/>
      <c r="BN316" s="219"/>
      <c r="BO316" s="220"/>
      <c r="BP316" s="203"/>
      <c r="BQ316" s="217"/>
      <c r="BR316" s="221"/>
      <c r="BS316" s="222"/>
      <c r="BT316" s="216"/>
      <c r="BU316" s="212"/>
      <c r="BV316" s="224"/>
      <c r="BW316" s="216"/>
      <c r="BX316" s="212"/>
      <c r="BY316" s="223"/>
      <c r="BZ316" s="216"/>
      <c r="CA316" s="204"/>
      <c r="CB316" s="202"/>
      <c r="CC316" s="205"/>
      <c r="CD316" s="217"/>
      <c r="CE316" s="219"/>
      <c r="CF316" s="220"/>
      <c r="CG316" s="203"/>
      <c r="CH316" s="217"/>
      <c r="CI316" s="221"/>
      <c r="CJ316" s="222"/>
      <c r="CK316" s="216"/>
      <c r="CL316" s="212"/>
      <c r="CM316" s="224"/>
      <c r="CN316" s="216"/>
      <c r="CO316" s="212"/>
      <c r="CP316" s="223"/>
      <c r="CQ316" s="216"/>
      <c r="CR316" s="204"/>
      <c r="CS316" s="202"/>
      <c r="CT316" s="205"/>
      <c r="CU316" s="217"/>
      <c r="CV316" s="219"/>
      <c r="CW316" s="220"/>
      <c r="CX316" s="203"/>
      <c r="CY316" s="217"/>
      <c r="CZ316" s="221"/>
      <c r="DA316" s="222"/>
      <c r="DB316" s="216"/>
      <c r="DC316" s="212"/>
      <c r="DD316" s="224"/>
      <c r="DE316" s="216"/>
      <c r="DF316" s="212"/>
      <c r="DG316" s="223"/>
      <c r="DH316" s="216"/>
      <c r="DI316" s="204"/>
      <c r="DJ316" s="202"/>
      <c r="DK316" s="205"/>
      <c r="DL316" s="217"/>
      <c r="DM316" s="219"/>
      <c r="DN316" s="220"/>
      <c r="DO316" s="203"/>
      <c r="DP316" s="217"/>
      <c r="DQ316" s="221"/>
      <c r="DR316" s="222"/>
      <c r="DS316" s="216"/>
      <c r="DT316" s="212"/>
      <c r="DU316" s="224"/>
      <c r="DV316" s="216"/>
      <c r="DW316" s="212"/>
      <c r="DX316" s="223"/>
      <c r="DY316" s="216"/>
    </row>
    <row r="317" spans="1:129" ht="15.75" hidden="1" thickBot="1">
      <c r="A317" s="244"/>
      <c r="B317" s="245"/>
      <c r="C317" s="199"/>
      <c r="D317" s="200"/>
      <c r="E317" s="201"/>
      <c r="F317" s="202"/>
      <c r="G317" s="202"/>
      <c r="H317" s="202"/>
      <c r="I317" s="202"/>
      <c r="J317" s="202"/>
      <c r="K317" s="202"/>
      <c r="L317" s="203"/>
      <c r="M317" s="204"/>
      <c r="N317" s="202"/>
      <c r="O317" s="205"/>
      <c r="P317" s="230"/>
      <c r="Q317" s="232"/>
      <c r="R317" s="233"/>
      <c r="S317" s="203"/>
      <c r="T317" s="230"/>
      <c r="U317" s="234"/>
      <c r="V317" s="235"/>
      <c r="W317" s="229"/>
      <c r="X317" s="225"/>
      <c r="Y317" s="236"/>
      <c r="Z317" s="229"/>
      <c r="AA317" s="204"/>
      <c r="AB317" s="202"/>
      <c r="AC317" s="205"/>
      <c r="AD317" s="230"/>
      <c r="AE317" s="232"/>
      <c r="AF317" s="233"/>
      <c r="AG317" s="203"/>
      <c r="AH317" s="230"/>
      <c r="AI317" s="234"/>
      <c r="AJ317" s="235"/>
      <c r="AK317" s="229"/>
      <c r="AL317" s="225"/>
      <c r="AM317" s="237"/>
      <c r="AN317" s="229"/>
      <c r="AO317" s="225"/>
      <c r="AP317" s="236"/>
      <c r="AQ317" s="229"/>
      <c r="AR317" s="204"/>
      <c r="AS317" s="202"/>
      <c r="AT317" s="205"/>
      <c r="AU317" s="230"/>
      <c r="AV317" s="232"/>
      <c r="AW317" s="233"/>
      <c r="AX317" s="233"/>
      <c r="AY317" s="203"/>
      <c r="AZ317" s="230"/>
      <c r="BA317" s="234"/>
      <c r="BB317" s="235"/>
      <c r="BC317" s="229"/>
      <c r="BD317" s="225"/>
      <c r="BE317" s="237"/>
      <c r="BF317" s="229"/>
      <c r="BG317" s="225"/>
      <c r="BH317" s="236"/>
      <c r="BI317" s="229"/>
      <c r="BJ317" s="204"/>
      <c r="BK317" s="202"/>
      <c r="BL317" s="205"/>
      <c r="BM317" s="230"/>
      <c r="BN317" s="232"/>
      <c r="BO317" s="233"/>
      <c r="BP317" s="203"/>
      <c r="BQ317" s="230"/>
      <c r="BR317" s="234"/>
      <c r="BS317" s="235"/>
      <c r="BT317" s="229"/>
      <c r="BU317" s="225"/>
      <c r="BV317" s="237"/>
      <c r="BW317" s="229"/>
      <c r="BX317" s="225"/>
      <c r="BY317" s="223"/>
      <c r="BZ317" s="229"/>
      <c r="CA317" s="204"/>
      <c r="CB317" s="202"/>
      <c r="CC317" s="205"/>
      <c r="CD317" s="230"/>
      <c r="CE317" s="232"/>
      <c r="CF317" s="233"/>
      <c r="CG317" s="203"/>
      <c r="CH317" s="217"/>
      <c r="CI317" s="234"/>
      <c r="CJ317" s="235"/>
      <c r="CK317" s="229"/>
      <c r="CL317" s="225"/>
      <c r="CM317" s="237"/>
      <c r="CN317" s="229"/>
      <c r="CO317" s="225"/>
      <c r="CP317" s="236"/>
      <c r="CQ317" s="229"/>
      <c r="CR317" s="204"/>
      <c r="CS317" s="202"/>
      <c r="CT317" s="205"/>
      <c r="CU317" s="230"/>
      <c r="CV317" s="232"/>
      <c r="CW317" s="233"/>
      <c r="CX317" s="203"/>
      <c r="CY317" s="230"/>
      <c r="CZ317" s="234"/>
      <c r="DA317" s="235"/>
      <c r="DB317" s="229"/>
      <c r="DC317" s="225"/>
      <c r="DD317" s="237"/>
      <c r="DE317" s="229"/>
      <c r="DF317" s="225"/>
      <c r="DG317" s="236"/>
      <c r="DH317" s="229"/>
      <c r="DI317" s="204"/>
      <c r="DJ317" s="202"/>
      <c r="DK317" s="205"/>
      <c r="DL317" s="230"/>
      <c r="DM317" s="232"/>
      <c r="DN317" s="233"/>
      <c r="DO317" s="203"/>
      <c r="DP317" s="230"/>
      <c r="DQ317" s="234"/>
      <c r="DR317" s="235"/>
      <c r="DS317" s="229"/>
      <c r="DT317" s="225"/>
      <c r="DU317" s="237"/>
      <c r="DV317" s="229"/>
      <c r="DW317" s="225"/>
      <c r="DX317" s="236"/>
      <c r="DY317" s="229"/>
    </row>
    <row r="318" spans="1:129" ht="15.75" thickBot="1">
      <c r="A318" s="347" t="s">
        <v>131</v>
      </c>
      <c r="B318" s="348"/>
      <c r="C318" s="182">
        <f>[9]Daily!C350</f>
        <v>1692</v>
      </c>
      <c r="D318" s="183">
        <f>[9]Daily!D350</f>
        <v>2026.3000000000004</v>
      </c>
      <c r="E318" s="184">
        <f>D318-G318-I318</f>
        <v>728.5</v>
      </c>
      <c r="F318" s="185">
        <f>[9]Daily!E350</f>
        <v>0</v>
      </c>
      <c r="G318" s="185">
        <f>[9]Daily!F350</f>
        <v>1234.8000000000004</v>
      </c>
      <c r="H318" s="185">
        <f>[9]Daily!G350</f>
        <v>728.5</v>
      </c>
      <c r="I318" s="185">
        <f>[9]Daily!H350</f>
        <v>63</v>
      </c>
      <c r="J318" s="185">
        <f>[9]Daily!I350</f>
        <v>0</v>
      </c>
      <c r="K318" s="185">
        <f>[9]Daily!J350</f>
        <v>0</v>
      </c>
      <c r="L318" s="186">
        <f>[9]Daily!K350</f>
        <v>141.74999999999</v>
      </c>
      <c r="M318" s="187">
        <f>[9]Daily!L350</f>
        <v>486</v>
      </c>
      <c r="N318" s="185">
        <f>[9]Daily!M350</f>
        <v>63</v>
      </c>
      <c r="O318" s="188">
        <f>[9]Daily!N350</f>
        <v>418.04999999999905</v>
      </c>
      <c r="P318" s="187">
        <f>[9]Daily!O350</f>
        <v>0</v>
      </c>
      <c r="Q318" s="189">
        <f>[9]Daily!P350</f>
        <v>0</v>
      </c>
      <c r="R318" s="190">
        <f>[9]Daily!Q350</f>
        <v>0</v>
      </c>
      <c r="S318" s="186">
        <f>[9]Daily!R350</f>
        <v>0</v>
      </c>
      <c r="T318" s="187">
        <f>[9]Daily!S350</f>
        <v>63</v>
      </c>
      <c r="U318" s="191">
        <f>[9]Daily!T350</f>
        <v>0</v>
      </c>
      <c r="V318" s="192">
        <f>[9]Daily!U350</f>
        <v>63</v>
      </c>
      <c r="W318" s="186">
        <f>[9]Daily!V350</f>
        <v>-5.2999999999999829</v>
      </c>
      <c r="X318" s="193">
        <f>[9]Daily!Z350</f>
        <v>423</v>
      </c>
      <c r="Y318" s="194">
        <f>[9]Daily!AA350</f>
        <v>0</v>
      </c>
      <c r="Z318" s="195">
        <f>[9]Daily!AB350</f>
        <v>423.349999999999</v>
      </c>
      <c r="AA318" s="187">
        <f>[9]Daily!AC350</f>
        <v>0</v>
      </c>
      <c r="AB318" s="185">
        <f>[9]Daily!AD350</f>
        <v>0</v>
      </c>
      <c r="AC318" s="188">
        <f>[9]Daily!AE350</f>
        <v>594.39999999999975</v>
      </c>
      <c r="AD318" s="187">
        <f>[9]Daily!AF350</f>
        <v>0</v>
      </c>
      <c r="AE318" s="189">
        <f>[9]Daily!AG350</f>
        <v>0</v>
      </c>
      <c r="AF318" s="190">
        <f>[9]Daily!AH350</f>
        <v>0</v>
      </c>
      <c r="AG318" s="186">
        <f>[9]Daily!AI350</f>
        <v>529.90000000000009</v>
      </c>
      <c r="AH318" s="187">
        <f>[9]Daily!AJ350</f>
        <v>0</v>
      </c>
      <c r="AI318" s="191">
        <f>[9]Daily!AK350</f>
        <v>0</v>
      </c>
      <c r="AJ318" s="192">
        <f>[9]Daily!AL350</f>
        <v>0</v>
      </c>
      <c r="AK318" s="186">
        <f>[9]Daily!AM350</f>
        <v>56.999999999999659</v>
      </c>
      <c r="AL318" s="193">
        <f>[9]Daily!AN350</f>
        <v>0</v>
      </c>
      <c r="AM318" s="196">
        <f>[9]Daily!AO350</f>
        <v>0</v>
      </c>
      <c r="AN318" s="195">
        <f>[9]Daily!AP350</f>
        <v>0</v>
      </c>
      <c r="AO318" s="193">
        <f>[9]Daily!AQ350</f>
        <v>0</v>
      </c>
      <c r="AP318" s="194">
        <f>[9]Daily!AR350</f>
        <v>0</v>
      </c>
      <c r="AQ318" s="195">
        <f>[9]Daily!AS350</f>
        <v>7.5</v>
      </c>
      <c r="AR318" s="187">
        <f>[9]Daily!AT350</f>
        <v>486</v>
      </c>
      <c r="AS318" s="185">
        <f>[9]Daily!AU350</f>
        <v>680.4000000000002</v>
      </c>
      <c r="AT318" s="188">
        <f>[9]Daily!AV350</f>
        <v>-300.60000000000724</v>
      </c>
      <c r="AU318" s="187">
        <f>[9]Daily!AW350</f>
        <v>0</v>
      </c>
      <c r="AV318" s="189">
        <f>[9]Daily!AX350</f>
        <v>0</v>
      </c>
      <c r="AW318" s="190">
        <f>[9]Daily!AY350</f>
        <v>0</v>
      </c>
      <c r="AX318" s="190">
        <f>[9]Daily!AZ350</f>
        <v>680.4000000000002</v>
      </c>
      <c r="AY318" s="186">
        <f>[9]Daily!BA350</f>
        <v>-766.80000000000609</v>
      </c>
      <c r="AZ318" s="187">
        <f>[9]Daily!BB350</f>
        <v>486</v>
      </c>
      <c r="BA318" s="191">
        <f>[9]Daily!BC350</f>
        <v>0</v>
      </c>
      <c r="BB318" s="192">
        <f>[9]Daily!BD350</f>
        <v>0</v>
      </c>
      <c r="BC318" s="186">
        <f>[9]Daily!BE350</f>
        <v>485.99999999999886</v>
      </c>
      <c r="BD318" s="193">
        <f>[9]Daily!BF350</f>
        <v>0</v>
      </c>
      <c r="BE318" s="196">
        <f>[9]Daily!BG350</f>
        <v>0</v>
      </c>
      <c r="BF318" s="195">
        <f>[9]Daily!BH350</f>
        <v>-16.199999999999982</v>
      </c>
      <c r="BG318" s="193">
        <f>[9]Daily!BI350</f>
        <v>0</v>
      </c>
      <c r="BH318" s="194">
        <f>[9]Daily!BJ350</f>
        <v>0</v>
      </c>
      <c r="BI318" s="195">
        <f>[9]Daily!BK350</f>
        <v>-3.6</v>
      </c>
      <c r="BJ318" s="187">
        <f>[9]Daily!BL350</f>
        <v>0</v>
      </c>
      <c r="BK318" s="185">
        <f>[9]Daily!BM350</f>
        <v>0</v>
      </c>
      <c r="BL318" s="188">
        <f>[9]Daily!BN350</f>
        <v>9.2370555648813024E-14</v>
      </c>
      <c r="BM318" s="187">
        <f>[9]Daily!BO350</f>
        <v>0</v>
      </c>
      <c r="BN318" s="189">
        <f>[9]Daily!BP350</f>
        <v>0</v>
      </c>
      <c r="BO318" s="190">
        <f>[9]Daily!BQ350</f>
        <v>0</v>
      </c>
      <c r="BP318" s="186">
        <f>[9]Daily!BR350</f>
        <v>0</v>
      </c>
      <c r="BQ318" s="187">
        <f>[9]Daily!BS350</f>
        <v>0</v>
      </c>
      <c r="BR318" s="191">
        <f>[9]Daily!BT350</f>
        <v>0</v>
      </c>
      <c r="BS318" s="192">
        <f>[9]Daily!BU350</f>
        <v>0</v>
      </c>
      <c r="BT318" s="186">
        <f>[9]Daily!BV350</f>
        <v>0</v>
      </c>
      <c r="BU318" s="193">
        <f>[9]Daily!BW350</f>
        <v>0</v>
      </c>
      <c r="BV318" s="196">
        <f>[9]Daily!BX350</f>
        <v>0</v>
      </c>
      <c r="BW318" s="195">
        <f>[9]Daily!BY350</f>
        <v>0</v>
      </c>
      <c r="BX318" s="193">
        <f>[9]Daily!BZ350</f>
        <v>0</v>
      </c>
      <c r="BY318" s="194">
        <f>[9]Daily!CA350</f>
        <v>0</v>
      </c>
      <c r="BZ318" s="195">
        <f>[9]Daily!CB350</f>
        <v>9.2370555648813024E-14</v>
      </c>
      <c r="CA318" s="187">
        <f>[9]Daily!CC350</f>
        <v>342</v>
      </c>
      <c r="CB318" s="185">
        <f>[9]Daily!CD350</f>
        <v>0</v>
      </c>
      <c r="CC318" s="188">
        <f>[9]Daily!CE350</f>
        <v>559.79999999999791</v>
      </c>
      <c r="CD318" s="187">
        <f>[9]Daily!CF350</f>
        <v>0</v>
      </c>
      <c r="CE318" s="189">
        <f>[9]Daily!CG350</f>
        <v>0</v>
      </c>
      <c r="CF318" s="190">
        <f>[9]Daily!CH350</f>
        <v>0</v>
      </c>
      <c r="CG318" s="186">
        <f>[9]Daily!CI350</f>
        <v>0</v>
      </c>
      <c r="CH318" s="187">
        <f>[9]Daily!CJ350</f>
        <v>342</v>
      </c>
      <c r="CI318" s="191">
        <f>[9]Daily!CK350</f>
        <v>0</v>
      </c>
      <c r="CJ318" s="192">
        <f>[9]Daily!CL350</f>
        <v>0</v>
      </c>
      <c r="CK318" s="186">
        <f>[9]Daily!CM350</f>
        <v>559.79999999999791</v>
      </c>
      <c r="CL318" s="193">
        <f>[9]Daily!CN350</f>
        <v>0</v>
      </c>
      <c r="CM318" s="196">
        <f>[9]Daily!CO350</f>
        <v>0</v>
      </c>
      <c r="CN318" s="195">
        <f>[9]Daily!CP350</f>
        <v>0</v>
      </c>
      <c r="CO318" s="193">
        <f>[9]Daily!CQ350</f>
        <v>0</v>
      </c>
      <c r="CP318" s="194">
        <f>[9]Daily!CR350</f>
        <v>0</v>
      </c>
      <c r="CQ318" s="195">
        <f>[9]Daily!CS350</f>
        <v>0</v>
      </c>
      <c r="CR318" s="187">
        <f>[9]Daily!CT350</f>
        <v>0</v>
      </c>
      <c r="CS318" s="185">
        <f>[9]Daily!CU350</f>
        <v>0</v>
      </c>
      <c r="CT318" s="188">
        <f>[9]Daily!CV350</f>
        <v>0</v>
      </c>
      <c r="CU318" s="187">
        <f>[9]Daily!CW350</f>
        <v>0</v>
      </c>
      <c r="CV318" s="189">
        <f>[9]Daily!CX350</f>
        <v>0</v>
      </c>
      <c r="CW318" s="190">
        <f>[9]Daily!CY350</f>
        <v>0</v>
      </c>
      <c r="CX318" s="186">
        <f>[9]Daily!CZ350</f>
        <v>0</v>
      </c>
      <c r="CY318" s="187">
        <f>[9]Daily!DA350</f>
        <v>0</v>
      </c>
      <c r="CZ318" s="191">
        <f>[9]Daily!DB350</f>
        <v>0</v>
      </c>
      <c r="DA318" s="192">
        <f>[9]Daily!DC350</f>
        <v>0</v>
      </c>
      <c r="DB318" s="186">
        <f>[9]Daily!DD350</f>
        <v>0</v>
      </c>
      <c r="DC318" s="193">
        <f>[9]Daily!DE350</f>
        <v>0</v>
      </c>
      <c r="DD318" s="196">
        <f>[9]Daily!DF350</f>
        <v>0</v>
      </c>
      <c r="DE318" s="195">
        <f>[9]Daily!DG350</f>
        <v>0</v>
      </c>
      <c r="DF318" s="193">
        <f>[9]Daily!DH350</f>
        <v>0</v>
      </c>
      <c r="DG318" s="194">
        <f>[9]Daily!DI350</f>
        <v>0</v>
      </c>
      <c r="DH318" s="195">
        <f>[9]Daily!DJ350</f>
        <v>0</v>
      </c>
      <c r="DI318" s="187">
        <f>[9]Daily!DK350</f>
        <v>378</v>
      </c>
      <c r="DJ318" s="185">
        <f>[9]Daily!DL350</f>
        <v>1282.9000000000003</v>
      </c>
      <c r="DK318" s="188">
        <f>[9]Daily!DM350</f>
        <v>-1129.8999999999996</v>
      </c>
      <c r="DL318" s="187">
        <f>[9]Daily!DN350</f>
        <v>378</v>
      </c>
      <c r="DM318" s="189">
        <f>[9]Daily!DO350</f>
        <v>0</v>
      </c>
      <c r="DN318" s="190">
        <f>[9]Daily!DP350</f>
        <v>554.40000000000009</v>
      </c>
      <c r="DO318" s="186">
        <f>[9]Daily!DQ350</f>
        <v>-401.39999999999975</v>
      </c>
      <c r="DP318" s="187">
        <f>[9]Daily!DR350</f>
        <v>0</v>
      </c>
      <c r="DQ318" s="191">
        <f>[9]Daily!DS350</f>
        <v>728.5</v>
      </c>
      <c r="DR318" s="192">
        <f>[9]Daily!DT350</f>
        <v>0</v>
      </c>
      <c r="DS318" s="186">
        <f>[9]Daily!DU350</f>
        <v>-728.5</v>
      </c>
      <c r="DT318" s="193">
        <f>[9]Daily!DV350</f>
        <v>0</v>
      </c>
      <c r="DU318" s="196">
        <f>[9]Daily!DW350</f>
        <v>0</v>
      </c>
      <c r="DV318" s="195">
        <f>[9]Daily!DX350</f>
        <v>0</v>
      </c>
      <c r="DW318" s="193">
        <f>[9]Daily!DY350</f>
        <v>0</v>
      </c>
      <c r="DX318" s="194">
        <f>[9]Daily!DZ350</f>
        <v>0</v>
      </c>
      <c r="DY318" s="195">
        <f>[9]Daily!EA350</f>
        <v>0</v>
      </c>
    </row>
    <row r="319" spans="1:129" ht="15.75" hidden="1" thickBot="1">
      <c r="A319" s="197"/>
      <c r="B319" s="198"/>
      <c r="C319" s="199"/>
      <c r="D319" s="200"/>
      <c r="E319" s="201"/>
      <c r="F319" s="202"/>
      <c r="G319" s="202"/>
      <c r="H319" s="202"/>
      <c r="I319" s="202"/>
      <c r="J319" s="202"/>
      <c r="K319" s="202"/>
      <c r="L319" s="203"/>
      <c r="M319" s="204"/>
      <c r="N319" s="202"/>
      <c r="O319" s="205"/>
      <c r="P319" s="204"/>
      <c r="Q319" s="206"/>
      <c r="R319" s="207"/>
      <c r="S319" s="203"/>
      <c r="T319" s="204"/>
      <c r="U319" s="208"/>
      <c r="V319" s="209"/>
      <c r="W319" s="203"/>
      <c r="X319" s="199"/>
      <c r="Y319" s="210"/>
      <c r="Z319" s="203"/>
      <c r="AA319" s="204"/>
      <c r="AB319" s="202"/>
      <c r="AC319" s="205"/>
      <c r="AD319" s="204"/>
      <c r="AE319" s="206"/>
      <c r="AF319" s="207"/>
      <c r="AG319" s="203"/>
      <c r="AH319" s="204"/>
      <c r="AI319" s="208"/>
      <c r="AJ319" s="209"/>
      <c r="AK319" s="203"/>
      <c r="AL319" s="199"/>
      <c r="AM319" s="211"/>
      <c r="AN319" s="203"/>
      <c r="AO319" s="199"/>
      <c r="AP319" s="210"/>
      <c r="AQ319" s="203"/>
      <c r="AR319" s="204"/>
      <c r="AS319" s="202"/>
      <c r="AT319" s="205"/>
      <c r="AU319" s="204"/>
      <c r="AV319" s="206"/>
      <c r="AW319" s="207"/>
      <c r="AX319" s="207"/>
      <c r="AY319" s="203"/>
      <c r="AZ319" s="204"/>
      <c r="BA319" s="208"/>
      <c r="BB319" s="209"/>
      <c r="BC319" s="203"/>
      <c r="BD319" s="199"/>
      <c r="BE319" s="211"/>
      <c r="BF319" s="203"/>
      <c r="BG319" s="199"/>
      <c r="BH319" s="210"/>
      <c r="BI319" s="203"/>
      <c r="BJ319" s="204"/>
      <c r="BK319" s="202"/>
      <c r="BL319" s="205"/>
      <c r="BM319" s="204"/>
      <c r="BN319" s="206"/>
      <c r="BO319" s="207"/>
      <c r="BP319" s="203"/>
      <c r="BQ319" s="204"/>
      <c r="BR319" s="208"/>
      <c r="BS319" s="209"/>
      <c r="BT319" s="203"/>
      <c r="BU319" s="199"/>
      <c r="BV319" s="211"/>
      <c r="BW319" s="203"/>
      <c r="BX319" s="199"/>
      <c r="BY319" s="210"/>
      <c r="BZ319" s="203"/>
      <c r="CA319" s="204"/>
      <c r="CB319" s="202"/>
      <c r="CC319" s="205"/>
      <c r="CD319" s="204"/>
      <c r="CE319" s="206"/>
      <c r="CF319" s="207"/>
      <c r="CG319" s="203"/>
      <c r="CH319" s="204"/>
      <c r="CI319" s="208"/>
      <c r="CJ319" s="209"/>
      <c r="CK319" s="203"/>
      <c r="CL319" s="199"/>
      <c r="CM319" s="211"/>
      <c r="CN319" s="203"/>
      <c r="CO319" s="199"/>
      <c r="CP319" s="210"/>
      <c r="CQ319" s="203"/>
      <c r="CR319" s="204"/>
      <c r="CS319" s="202"/>
      <c r="CT319" s="205"/>
      <c r="CU319" s="204"/>
      <c r="CV319" s="206"/>
      <c r="CW319" s="207"/>
      <c r="CX319" s="203"/>
      <c r="CY319" s="204"/>
      <c r="CZ319" s="208"/>
      <c r="DA319" s="209"/>
      <c r="DB319" s="203"/>
      <c r="DC319" s="199"/>
      <c r="DD319" s="211"/>
      <c r="DE319" s="203"/>
      <c r="DF319" s="199"/>
      <c r="DG319" s="210"/>
      <c r="DH319" s="203"/>
      <c r="DI319" s="204"/>
      <c r="DJ319" s="202"/>
      <c r="DK319" s="205"/>
      <c r="DL319" s="204"/>
      <c r="DM319" s="206"/>
      <c r="DN319" s="207"/>
      <c r="DO319" s="203"/>
      <c r="DP319" s="204"/>
      <c r="DQ319" s="208"/>
      <c r="DR319" s="209"/>
      <c r="DS319" s="203"/>
      <c r="DT319" s="199"/>
      <c r="DU319" s="211"/>
      <c r="DV319" s="203"/>
      <c r="DW319" s="199"/>
      <c r="DX319" s="210"/>
      <c r="DY319" s="203"/>
    </row>
    <row r="320" spans="1:129" ht="15.75" hidden="1" thickBot="1">
      <c r="A320" s="242"/>
      <c r="B320" s="243"/>
      <c r="C320" s="199"/>
      <c r="D320" s="200"/>
      <c r="E320" s="201"/>
      <c r="F320" s="202"/>
      <c r="G320" s="202"/>
      <c r="H320" s="202"/>
      <c r="I320" s="202"/>
      <c r="J320" s="202"/>
      <c r="K320" s="202"/>
      <c r="L320" s="203"/>
      <c r="M320" s="204"/>
      <c r="N320" s="202"/>
      <c r="O320" s="205"/>
      <c r="P320" s="217"/>
      <c r="Q320" s="219"/>
      <c r="R320" s="220"/>
      <c r="S320" s="203"/>
      <c r="T320" s="217"/>
      <c r="U320" s="221"/>
      <c r="V320" s="222"/>
      <c r="W320" s="216"/>
      <c r="X320" s="212"/>
      <c r="Y320" s="223"/>
      <c r="Z320" s="216"/>
      <c r="AA320" s="204"/>
      <c r="AB320" s="202"/>
      <c r="AC320" s="205"/>
      <c r="AD320" s="217"/>
      <c r="AE320" s="219"/>
      <c r="AF320" s="220"/>
      <c r="AG320" s="203"/>
      <c r="AH320" s="217"/>
      <c r="AI320" s="221"/>
      <c r="AJ320" s="222"/>
      <c r="AK320" s="216"/>
      <c r="AL320" s="212"/>
      <c r="AM320" s="224"/>
      <c r="AN320" s="216"/>
      <c r="AO320" s="212"/>
      <c r="AP320" s="223"/>
      <c r="AQ320" s="216"/>
      <c r="AR320" s="204"/>
      <c r="AS320" s="202"/>
      <c r="AT320" s="205"/>
      <c r="AU320" s="217"/>
      <c r="AV320" s="219"/>
      <c r="AW320" s="220"/>
      <c r="AX320" s="207"/>
      <c r="AY320" s="203"/>
      <c r="AZ320" s="217"/>
      <c r="BA320" s="221"/>
      <c r="BB320" s="222"/>
      <c r="BC320" s="216"/>
      <c r="BD320" s="212"/>
      <c r="BE320" s="224"/>
      <c r="BF320" s="216"/>
      <c r="BG320" s="212"/>
      <c r="BH320" s="223"/>
      <c r="BI320" s="216"/>
      <c r="BJ320" s="204"/>
      <c r="BK320" s="202"/>
      <c r="BL320" s="205"/>
      <c r="BM320" s="217"/>
      <c r="BN320" s="219"/>
      <c r="BO320" s="220"/>
      <c r="BP320" s="203"/>
      <c r="BQ320" s="217"/>
      <c r="BR320" s="221"/>
      <c r="BS320" s="222"/>
      <c r="BT320" s="216"/>
      <c r="BU320" s="212"/>
      <c r="BV320" s="224"/>
      <c r="BW320" s="216"/>
      <c r="BX320" s="212"/>
      <c r="BY320" s="210"/>
      <c r="BZ320" s="216"/>
      <c r="CA320" s="204"/>
      <c r="CB320" s="202"/>
      <c r="CC320" s="205"/>
      <c r="CD320" s="217"/>
      <c r="CE320" s="219"/>
      <c r="CF320" s="220"/>
      <c r="CG320" s="203"/>
      <c r="CH320" s="217"/>
      <c r="CI320" s="221"/>
      <c r="CJ320" s="222"/>
      <c r="CK320" s="216"/>
      <c r="CL320" s="212"/>
      <c r="CM320" s="224"/>
      <c r="CN320" s="216"/>
      <c r="CO320" s="212"/>
      <c r="CP320" s="223"/>
      <c r="CQ320" s="216"/>
      <c r="CR320" s="204"/>
      <c r="CS320" s="202"/>
      <c r="CT320" s="205"/>
      <c r="CU320" s="217"/>
      <c r="CV320" s="219"/>
      <c r="CW320" s="220"/>
      <c r="CX320" s="203"/>
      <c r="CY320" s="217"/>
      <c r="CZ320" s="221"/>
      <c r="DA320" s="222"/>
      <c r="DB320" s="216"/>
      <c r="DC320" s="212"/>
      <c r="DD320" s="224"/>
      <c r="DE320" s="216"/>
      <c r="DF320" s="212"/>
      <c r="DG320" s="223"/>
      <c r="DH320" s="216"/>
      <c r="DI320" s="204"/>
      <c r="DJ320" s="202"/>
      <c r="DK320" s="205"/>
      <c r="DL320" s="217"/>
      <c r="DM320" s="219"/>
      <c r="DN320" s="220"/>
      <c r="DO320" s="203"/>
      <c r="DP320" s="217"/>
      <c r="DQ320" s="221"/>
      <c r="DR320" s="222"/>
      <c r="DS320" s="216"/>
      <c r="DT320" s="212"/>
      <c r="DU320" s="224"/>
      <c r="DV320" s="216"/>
      <c r="DW320" s="212"/>
      <c r="DX320" s="223"/>
      <c r="DY320" s="216"/>
    </row>
    <row r="321" spans="1:129" ht="15.75" hidden="1" thickBot="1">
      <c r="A321" s="242"/>
      <c r="B321" s="243"/>
      <c r="C321" s="199"/>
      <c r="D321" s="200"/>
      <c r="E321" s="201"/>
      <c r="F321" s="202"/>
      <c r="G321" s="202"/>
      <c r="H321" s="202"/>
      <c r="I321" s="202"/>
      <c r="J321" s="202"/>
      <c r="K321" s="202"/>
      <c r="L321" s="203"/>
      <c r="M321" s="204"/>
      <c r="N321" s="202"/>
      <c r="O321" s="205"/>
      <c r="P321" s="217"/>
      <c r="Q321" s="219"/>
      <c r="R321" s="220"/>
      <c r="S321" s="203"/>
      <c r="T321" s="217"/>
      <c r="U321" s="221"/>
      <c r="V321" s="222"/>
      <c r="W321" s="216"/>
      <c r="X321" s="212"/>
      <c r="Y321" s="223"/>
      <c r="Z321" s="216"/>
      <c r="AA321" s="204"/>
      <c r="AB321" s="202"/>
      <c r="AC321" s="205"/>
      <c r="AD321" s="217"/>
      <c r="AE321" s="219"/>
      <c r="AF321" s="220"/>
      <c r="AG321" s="203"/>
      <c r="AH321" s="217"/>
      <c r="AI321" s="221"/>
      <c r="AJ321" s="222"/>
      <c r="AK321" s="216"/>
      <c r="AL321" s="212"/>
      <c r="AM321" s="224"/>
      <c r="AN321" s="216"/>
      <c r="AO321" s="212"/>
      <c r="AP321" s="223"/>
      <c r="AQ321" s="216"/>
      <c r="AR321" s="204"/>
      <c r="AS321" s="202"/>
      <c r="AT321" s="205"/>
      <c r="AU321" s="217"/>
      <c r="AV321" s="219"/>
      <c r="AW321" s="220"/>
      <c r="AX321" s="207"/>
      <c r="AY321" s="203"/>
      <c r="AZ321" s="217"/>
      <c r="BA321" s="221"/>
      <c r="BB321" s="222"/>
      <c r="BC321" s="216"/>
      <c r="BD321" s="212"/>
      <c r="BE321" s="224"/>
      <c r="BF321" s="216"/>
      <c r="BG321" s="212"/>
      <c r="BH321" s="223"/>
      <c r="BI321" s="216"/>
      <c r="BJ321" s="204"/>
      <c r="BK321" s="202"/>
      <c r="BL321" s="205"/>
      <c r="BM321" s="217"/>
      <c r="BN321" s="219"/>
      <c r="BO321" s="220"/>
      <c r="BP321" s="203"/>
      <c r="BQ321" s="217"/>
      <c r="BR321" s="221"/>
      <c r="BS321" s="222"/>
      <c r="BT321" s="216"/>
      <c r="BU321" s="212"/>
      <c r="BV321" s="224"/>
      <c r="BW321" s="216"/>
      <c r="BX321" s="212"/>
      <c r="BY321" s="210"/>
      <c r="BZ321" s="216"/>
      <c r="CA321" s="204"/>
      <c r="CB321" s="202"/>
      <c r="CC321" s="205"/>
      <c r="CD321" s="217"/>
      <c r="CE321" s="219"/>
      <c r="CF321" s="220"/>
      <c r="CG321" s="203"/>
      <c r="CH321" s="217"/>
      <c r="CI321" s="221"/>
      <c r="CJ321" s="222"/>
      <c r="CK321" s="216"/>
      <c r="CL321" s="212"/>
      <c r="CM321" s="224"/>
      <c r="CN321" s="216"/>
      <c r="CO321" s="212"/>
      <c r="CP321" s="223"/>
      <c r="CQ321" s="216"/>
      <c r="CR321" s="204"/>
      <c r="CS321" s="202"/>
      <c r="CT321" s="205"/>
      <c r="CU321" s="217"/>
      <c r="CV321" s="219"/>
      <c r="CW321" s="220"/>
      <c r="CX321" s="203"/>
      <c r="CY321" s="217"/>
      <c r="CZ321" s="221"/>
      <c r="DA321" s="222"/>
      <c r="DB321" s="216"/>
      <c r="DC321" s="212"/>
      <c r="DD321" s="224"/>
      <c r="DE321" s="216"/>
      <c r="DF321" s="212"/>
      <c r="DG321" s="223"/>
      <c r="DH321" s="216"/>
      <c r="DI321" s="204"/>
      <c r="DJ321" s="202"/>
      <c r="DK321" s="205"/>
      <c r="DL321" s="217"/>
      <c r="DM321" s="219"/>
      <c r="DN321" s="220"/>
      <c r="DO321" s="203"/>
      <c r="DP321" s="217"/>
      <c r="DQ321" s="221"/>
      <c r="DR321" s="222"/>
      <c r="DS321" s="216"/>
      <c r="DT321" s="212"/>
      <c r="DU321" s="224"/>
      <c r="DV321" s="216"/>
      <c r="DW321" s="212"/>
      <c r="DX321" s="223"/>
      <c r="DY321" s="216"/>
    </row>
    <row r="322" spans="1:129" ht="15.75" hidden="1" thickBot="1">
      <c r="A322" s="242"/>
      <c r="B322" s="243"/>
      <c r="C322" s="199"/>
      <c r="D322" s="200"/>
      <c r="E322" s="201"/>
      <c r="F322" s="202"/>
      <c r="G322" s="202"/>
      <c r="H322" s="202"/>
      <c r="I322" s="202"/>
      <c r="J322" s="202"/>
      <c r="K322" s="202"/>
      <c r="L322" s="203"/>
      <c r="M322" s="204"/>
      <c r="N322" s="202"/>
      <c r="O322" s="205"/>
      <c r="P322" s="217"/>
      <c r="Q322" s="219"/>
      <c r="R322" s="220"/>
      <c r="S322" s="203"/>
      <c r="T322" s="217"/>
      <c r="U322" s="221"/>
      <c r="V322" s="222"/>
      <c r="W322" s="216"/>
      <c r="X322" s="212"/>
      <c r="Y322" s="223"/>
      <c r="Z322" s="216"/>
      <c r="AA322" s="204"/>
      <c r="AB322" s="202"/>
      <c r="AC322" s="205"/>
      <c r="AD322" s="217"/>
      <c r="AE322" s="219"/>
      <c r="AF322" s="220"/>
      <c r="AG322" s="203"/>
      <c r="AH322" s="217"/>
      <c r="AI322" s="221"/>
      <c r="AJ322" s="222"/>
      <c r="AK322" s="216"/>
      <c r="AL322" s="212"/>
      <c r="AM322" s="224"/>
      <c r="AN322" s="216"/>
      <c r="AO322" s="212"/>
      <c r="AP322" s="223"/>
      <c r="AQ322" s="216"/>
      <c r="AR322" s="204"/>
      <c r="AS322" s="202"/>
      <c r="AT322" s="205"/>
      <c r="AU322" s="217"/>
      <c r="AV322" s="219"/>
      <c r="AW322" s="220"/>
      <c r="AX322" s="207"/>
      <c r="AY322" s="203"/>
      <c r="AZ322" s="217"/>
      <c r="BA322" s="221"/>
      <c r="BB322" s="222"/>
      <c r="BC322" s="216"/>
      <c r="BD322" s="212"/>
      <c r="BE322" s="224"/>
      <c r="BF322" s="216"/>
      <c r="BG322" s="212"/>
      <c r="BH322" s="223"/>
      <c r="BI322" s="216"/>
      <c r="BJ322" s="204"/>
      <c r="BK322" s="202"/>
      <c r="BL322" s="205"/>
      <c r="BM322" s="217"/>
      <c r="BN322" s="219"/>
      <c r="BO322" s="220"/>
      <c r="BP322" s="203"/>
      <c r="BQ322" s="217"/>
      <c r="BR322" s="221"/>
      <c r="BS322" s="222"/>
      <c r="BT322" s="216"/>
      <c r="BU322" s="212"/>
      <c r="BV322" s="224"/>
      <c r="BW322" s="216"/>
      <c r="BX322" s="212"/>
      <c r="BY322" s="223"/>
      <c r="BZ322" s="216"/>
      <c r="CA322" s="204"/>
      <c r="CB322" s="202"/>
      <c r="CC322" s="205"/>
      <c r="CD322" s="217"/>
      <c r="CE322" s="219"/>
      <c r="CF322" s="220"/>
      <c r="CG322" s="203"/>
      <c r="CH322" s="217"/>
      <c r="CI322" s="221"/>
      <c r="CJ322" s="222"/>
      <c r="CK322" s="216"/>
      <c r="CL322" s="212"/>
      <c r="CM322" s="224"/>
      <c r="CN322" s="216"/>
      <c r="CO322" s="212"/>
      <c r="CP322" s="223"/>
      <c r="CQ322" s="216"/>
      <c r="CR322" s="204"/>
      <c r="CS322" s="202"/>
      <c r="CT322" s="205"/>
      <c r="CU322" s="217"/>
      <c r="CV322" s="219"/>
      <c r="CW322" s="220"/>
      <c r="CX322" s="203"/>
      <c r="CY322" s="217"/>
      <c r="CZ322" s="221"/>
      <c r="DA322" s="222"/>
      <c r="DB322" s="216"/>
      <c r="DC322" s="212"/>
      <c r="DD322" s="224"/>
      <c r="DE322" s="216"/>
      <c r="DF322" s="212"/>
      <c r="DG322" s="223"/>
      <c r="DH322" s="216"/>
      <c r="DI322" s="204"/>
      <c r="DJ322" s="202"/>
      <c r="DK322" s="205"/>
      <c r="DL322" s="217"/>
      <c r="DM322" s="219"/>
      <c r="DN322" s="220"/>
      <c r="DO322" s="203"/>
      <c r="DP322" s="217"/>
      <c r="DQ322" s="221"/>
      <c r="DR322" s="222"/>
      <c r="DS322" s="216"/>
      <c r="DT322" s="212"/>
      <c r="DU322" s="224"/>
      <c r="DV322" s="216"/>
      <c r="DW322" s="212"/>
      <c r="DX322" s="223"/>
      <c r="DY322" s="216"/>
    </row>
    <row r="323" spans="1:129" ht="15.75" hidden="1" thickBot="1">
      <c r="A323" s="242"/>
      <c r="B323" s="243"/>
      <c r="C323" s="199"/>
      <c r="D323" s="200"/>
      <c r="E323" s="201"/>
      <c r="F323" s="202"/>
      <c r="G323" s="202"/>
      <c r="H323" s="202"/>
      <c r="I323" s="202"/>
      <c r="J323" s="202"/>
      <c r="K323" s="202"/>
      <c r="L323" s="203"/>
      <c r="M323" s="204"/>
      <c r="N323" s="202"/>
      <c r="O323" s="205"/>
      <c r="P323" s="217"/>
      <c r="Q323" s="219"/>
      <c r="R323" s="220"/>
      <c r="S323" s="203"/>
      <c r="T323" s="217"/>
      <c r="U323" s="221"/>
      <c r="V323" s="222"/>
      <c r="W323" s="216"/>
      <c r="X323" s="212"/>
      <c r="Y323" s="223"/>
      <c r="Z323" s="216"/>
      <c r="AA323" s="204"/>
      <c r="AB323" s="202"/>
      <c r="AC323" s="205"/>
      <c r="AD323" s="217"/>
      <c r="AE323" s="219"/>
      <c r="AF323" s="220"/>
      <c r="AG323" s="203"/>
      <c r="AH323" s="217"/>
      <c r="AI323" s="221"/>
      <c r="AJ323" s="222"/>
      <c r="AK323" s="216"/>
      <c r="AL323" s="212"/>
      <c r="AM323" s="224"/>
      <c r="AN323" s="216"/>
      <c r="AO323" s="212"/>
      <c r="AP323" s="223"/>
      <c r="AQ323" s="216"/>
      <c r="AR323" s="204"/>
      <c r="AS323" s="202"/>
      <c r="AT323" s="205"/>
      <c r="AU323" s="217"/>
      <c r="AV323" s="219"/>
      <c r="AW323" s="220"/>
      <c r="AX323" s="207"/>
      <c r="AY323" s="203"/>
      <c r="AZ323" s="217"/>
      <c r="BA323" s="221"/>
      <c r="BB323" s="222"/>
      <c r="BC323" s="216"/>
      <c r="BD323" s="212"/>
      <c r="BE323" s="224"/>
      <c r="BF323" s="216"/>
      <c r="BG323" s="212"/>
      <c r="BH323" s="223"/>
      <c r="BI323" s="216"/>
      <c r="BJ323" s="204"/>
      <c r="BK323" s="202"/>
      <c r="BL323" s="205"/>
      <c r="BM323" s="217"/>
      <c r="BN323" s="219"/>
      <c r="BO323" s="220"/>
      <c r="BP323" s="203"/>
      <c r="BQ323" s="217"/>
      <c r="BR323" s="221"/>
      <c r="BS323" s="222"/>
      <c r="BT323" s="216"/>
      <c r="BU323" s="212"/>
      <c r="BV323" s="224"/>
      <c r="BW323" s="216"/>
      <c r="BX323" s="212"/>
      <c r="BY323" s="223"/>
      <c r="BZ323" s="216"/>
      <c r="CA323" s="204"/>
      <c r="CB323" s="202"/>
      <c r="CC323" s="205"/>
      <c r="CD323" s="217"/>
      <c r="CE323" s="219"/>
      <c r="CF323" s="220"/>
      <c r="CG323" s="203"/>
      <c r="CH323" s="217"/>
      <c r="CI323" s="221"/>
      <c r="CJ323" s="222"/>
      <c r="CK323" s="216"/>
      <c r="CL323" s="212"/>
      <c r="CM323" s="224"/>
      <c r="CN323" s="216"/>
      <c r="CO323" s="212"/>
      <c r="CP323" s="223"/>
      <c r="CQ323" s="216"/>
      <c r="CR323" s="204"/>
      <c r="CS323" s="202"/>
      <c r="CT323" s="205"/>
      <c r="CU323" s="217"/>
      <c r="CV323" s="219"/>
      <c r="CW323" s="220"/>
      <c r="CX323" s="203"/>
      <c r="CY323" s="217"/>
      <c r="CZ323" s="221"/>
      <c r="DA323" s="222"/>
      <c r="DB323" s="216"/>
      <c r="DC323" s="212"/>
      <c r="DD323" s="224"/>
      <c r="DE323" s="216"/>
      <c r="DF323" s="212"/>
      <c r="DG323" s="223"/>
      <c r="DH323" s="216"/>
      <c r="DI323" s="204"/>
      <c r="DJ323" s="202"/>
      <c r="DK323" s="205"/>
      <c r="DL323" s="217"/>
      <c r="DM323" s="219"/>
      <c r="DN323" s="220"/>
      <c r="DO323" s="203"/>
      <c r="DP323" s="217"/>
      <c r="DQ323" s="221"/>
      <c r="DR323" s="222"/>
      <c r="DS323" s="216"/>
      <c r="DT323" s="212"/>
      <c r="DU323" s="224"/>
      <c r="DV323" s="216"/>
      <c r="DW323" s="212"/>
      <c r="DX323" s="223"/>
      <c r="DY323" s="216"/>
    </row>
    <row r="324" spans="1:129" ht="15.75" hidden="1" thickBot="1">
      <c r="A324" s="242"/>
      <c r="B324" s="243"/>
      <c r="C324" s="199"/>
      <c r="D324" s="200"/>
      <c r="E324" s="201"/>
      <c r="F324" s="202"/>
      <c r="G324" s="202"/>
      <c r="H324" s="202"/>
      <c r="I324" s="202"/>
      <c r="J324" s="202"/>
      <c r="K324" s="202"/>
      <c r="L324" s="203"/>
      <c r="M324" s="204"/>
      <c r="N324" s="202"/>
      <c r="O324" s="205"/>
      <c r="P324" s="217"/>
      <c r="Q324" s="219"/>
      <c r="R324" s="220"/>
      <c r="S324" s="203"/>
      <c r="T324" s="217"/>
      <c r="U324" s="221"/>
      <c r="V324" s="222"/>
      <c r="W324" s="216"/>
      <c r="X324" s="212"/>
      <c r="Y324" s="223"/>
      <c r="Z324" s="216"/>
      <c r="AA324" s="204"/>
      <c r="AB324" s="202"/>
      <c r="AC324" s="205"/>
      <c r="AD324" s="217"/>
      <c r="AE324" s="219"/>
      <c r="AF324" s="220"/>
      <c r="AG324" s="203"/>
      <c r="AH324" s="217"/>
      <c r="AI324" s="221"/>
      <c r="AJ324" s="222"/>
      <c r="AK324" s="216"/>
      <c r="AL324" s="212"/>
      <c r="AM324" s="224"/>
      <c r="AN324" s="216"/>
      <c r="AO324" s="212"/>
      <c r="AP324" s="223"/>
      <c r="AQ324" s="216"/>
      <c r="AR324" s="204"/>
      <c r="AS324" s="202"/>
      <c r="AT324" s="205"/>
      <c r="AU324" s="217"/>
      <c r="AV324" s="219"/>
      <c r="AW324" s="220"/>
      <c r="AX324" s="207"/>
      <c r="AY324" s="203"/>
      <c r="AZ324" s="217"/>
      <c r="BA324" s="221"/>
      <c r="BB324" s="222"/>
      <c r="BC324" s="216"/>
      <c r="BD324" s="212"/>
      <c r="BE324" s="224"/>
      <c r="BF324" s="216"/>
      <c r="BG324" s="212"/>
      <c r="BH324" s="223"/>
      <c r="BI324" s="216"/>
      <c r="BJ324" s="204"/>
      <c r="BK324" s="202"/>
      <c r="BL324" s="205"/>
      <c r="BM324" s="217"/>
      <c r="BN324" s="219"/>
      <c r="BO324" s="220"/>
      <c r="BP324" s="203"/>
      <c r="BQ324" s="217"/>
      <c r="BR324" s="221"/>
      <c r="BS324" s="222"/>
      <c r="BT324" s="216"/>
      <c r="BU324" s="212"/>
      <c r="BV324" s="224"/>
      <c r="BW324" s="216"/>
      <c r="BX324" s="212"/>
      <c r="BY324" s="223"/>
      <c r="BZ324" s="216"/>
      <c r="CA324" s="204"/>
      <c r="CB324" s="202"/>
      <c r="CC324" s="205"/>
      <c r="CD324" s="217"/>
      <c r="CE324" s="219"/>
      <c r="CF324" s="220"/>
      <c r="CG324" s="203"/>
      <c r="CH324" s="217"/>
      <c r="CI324" s="221"/>
      <c r="CJ324" s="222"/>
      <c r="CK324" s="216"/>
      <c r="CL324" s="212"/>
      <c r="CM324" s="224"/>
      <c r="CN324" s="216"/>
      <c r="CO324" s="212"/>
      <c r="CP324" s="223"/>
      <c r="CQ324" s="216"/>
      <c r="CR324" s="204"/>
      <c r="CS324" s="202"/>
      <c r="CT324" s="205"/>
      <c r="CU324" s="217"/>
      <c r="CV324" s="219"/>
      <c r="CW324" s="220"/>
      <c r="CX324" s="203"/>
      <c r="CY324" s="217"/>
      <c r="CZ324" s="221"/>
      <c r="DA324" s="222"/>
      <c r="DB324" s="216"/>
      <c r="DC324" s="212"/>
      <c r="DD324" s="224"/>
      <c r="DE324" s="216"/>
      <c r="DF324" s="212"/>
      <c r="DG324" s="223"/>
      <c r="DH324" s="216"/>
      <c r="DI324" s="204"/>
      <c r="DJ324" s="202"/>
      <c r="DK324" s="205"/>
      <c r="DL324" s="217"/>
      <c r="DM324" s="219"/>
      <c r="DN324" s="220"/>
      <c r="DO324" s="203"/>
      <c r="DP324" s="217"/>
      <c r="DQ324" s="221"/>
      <c r="DR324" s="222"/>
      <c r="DS324" s="216"/>
      <c r="DT324" s="212"/>
      <c r="DU324" s="224"/>
      <c r="DV324" s="216"/>
      <c r="DW324" s="212"/>
      <c r="DX324" s="223"/>
      <c r="DY324" s="216"/>
    </row>
    <row r="325" spans="1:129" ht="15.75" hidden="1" thickBot="1">
      <c r="A325" s="242"/>
      <c r="B325" s="243"/>
      <c r="C325" s="199"/>
      <c r="D325" s="200"/>
      <c r="E325" s="201"/>
      <c r="F325" s="202"/>
      <c r="G325" s="202"/>
      <c r="H325" s="202"/>
      <c r="I325" s="202"/>
      <c r="J325" s="202"/>
      <c r="K325" s="202"/>
      <c r="L325" s="203"/>
      <c r="M325" s="204"/>
      <c r="N325" s="202"/>
      <c r="O325" s="205"/>
      <c r="P325" s="217"/>
      <c r="Q325" s="219"/>
      <c r="R325" s="220"/>
      <c r="S325" s="203"/>
      <c r="T325" s="217"/>
      <c r="U325" s="221"/>
      <c r="V325" s="222"/>
      <c r="W325" s="216"/>
      <c r="X325" s="212"/>
      <c r="Y325" s="223"/>
      <c r="Z325" s="216"/>
      <c r="AA325" s="204"/>
      <c r="AB325" s="202"/>
      <c r="AC325" s="205"/>
      <c r="AD325" s="217"/>
      <c r="AE325" s="219"/>
      <c r="AF325" s="220"/>
      <c r="AG325" s="203"/>
      <c r="AH325" s="217"/>
      <c r="AI325" s="221"/>
      <c r="AJ325" s="222"/>
      <c r="AK325" s="216"/>
      <c r="AL325" s="212"/>
      <c r="AM325" s="224"/>
      <c r="AN325" s="216"/>
      <c r="AO325" s="212"/>
      <c r="AP325" s="223"/>
      <c r="AQ325" s="216"/>
      <c r="AR325" s="204"/>
      <c r="AS325" s="202"/>
      <c r="AT325" s="205"/>
      <c r="AU325" s="217"/>
      <c r="AV325" s="219"/>
      <c r="AW325" s="220"/>
      <c r="AX325" s="207"/>
      <c r="AY325" s="203"/>
      <c r="AZ325" s="217"/>
      <c r="BA325" s="221"/>
      <c r="BB325" s="222"/>
      <c r="BC325" s="216"/>
      <c r="BD325" s="212"/>
      <c r="BE325" s="224"/>
      <c r="BF325" s="216"/>
      <c r="BG325" s="212"/>
      <c r="BH325" s="223"/>
      <c r="BI325" s="216"/>
      <c r="BJ325" s="204"/>
      <c r="BK325" s="202"/>
      <c r="BL325" s="205"/>
      <c r="BM325" s="217"/>
      <c r="BN325" s="219"/>
      <c r="BO325" s="220"/>
      <c r="BP325" s="203"/>
      <c r="BQ325" s="217"/>
      <c r="BR325" s="221"/>
      <c r="BS325" s="222"/>
      <c r="BT325" s="216"/>
      <c r="BU325" s="212"/>
      <c r="BV325" s="224"/>
      <c r="BW325" s="216"/>
      <c r="BX325" s="212"/>
      <c r="BY325" s="223"/>
      <c r="BZ325" s="216"/>
      <c r="CA325" s="204"/>
      <c r="CB325" s="202"/>
      <c r="CC325" s="205"/>
      <c r="CD325" s="217"/>
      <c r="CE325" s="219"/>
      <c r="CF325" s="220"/>
      <c r="CG325" s="203"/>
      <c r="CH325" s="217"/>
      <c r="CI325" s="221"/>
      <c r="CJ325" s="222"/>
      <c r="CK325" s="216"/>
      <c r="CL325" s="212"/>
      <c r="CM325" s="224"/>
      <c r="CN325" s="216"/>
      <c r="CO325" s="212"/>
      <c r="CP325" s="223"/>
      <c r="CQ325" s="216"/>
      <c r="CR325" s="204"/>
      <c r="CS325" s="202"/>
      <c r="CT325" s="205"/>
      <c r="CU325" s="217"/>
      <c r="CV325" s="219"/>
      <c r="CW325" s="220"/>
      <c r="CX325" s="203"/>
      <c r="CY325" s="217"/>
      <c r="CZ325" s="221"/>
      <c r="DA325" s="222"/>
      <c r="DB325" s="216"/>
      <c r="DC325" s="212"/>
      <c r="DD325" s="224"/>
      <c r="DE325" s="216"/>
      <c r="DF325" s="212"/>
      <c r="DG325" s="223"/>
      <c r="DH325" s="216"/>
      <c r="DI325" s="204"/>
      <c r="DJ325" s="202"/>
      <c r="DK325" s="205"/>
      <c r="DL325" s="217"/>
      <c r="DM325" s="219"/>
      <c r="DN325" s="220"/>
      <c r="DO325" s="203"/>
      <c r="DP325" s="217"/>
      <c r="DQ325" s="221"/>
      <c r="DR325" s="222"/>
      <c r="DS325" s="216"/>
      <c r="DT325" s="212"/>
      <c r="DU325" s="224"/>
      <c r="DV325" s="216"/>
      <c r="DW325" s="212"/>
      <c r="DX325" s="223"/>
      <c r="DY325" s="216"/>
    </row>
    <row r="326" spans="1:129" ht="15.75" hidden="1" thickBot="1">
      <c r="A326" s="242"/>
      <c r="B326" s="243"/>
      <c r="C326" s="199"/>
      <c r="D326" s="200"/>
      <c r="E326" s="201"/>
      <c r="F326" s="202"/>
      <c r="G326" s="202"/>
      <c r="H326" s="202"/>
      <c r="I326" s="202"/>
      <c r="J326" s="202"/>
      <c r="K326" s="202"/>
      <c r="L326" s="203"/>
      <c r="M326" s="204"/>
      <c r="N326" s="202"/>
      <c r="O326" s="205"/>
      <c r="P326" s="217"/>
      <c r="Q326" s="219"/>
      <c r="R326" s="220"/>
      <c r="S326" s="203"/>
      <c r="T326" s="217"/>
      <c r="U326" s="221"/>
      <c r="V326" s="222"/>
      <c r="W326" s="216"/>
      <c r="X326" s="212"/>
      <c r="Y326" s="223"/>
      <c r="Z326" s="216"/>
      <c r="AA326" s="204"/>
      <c r="AB326" s="202"/>
      <c r="AC326" s="205"/>
      <c r="AD326" s="217"/>
      <c r="AE326" s="219"/>
      <c r="AF326" s="220"/>
      <c r="AG326" s="203"/>
      <c r="AH326" s="217"/>
      <c r="AI326" s="221"/>
      <c r="AJ326" s="222"/>
      <c r="AK326" s="216"/>
      <c r="AL326" s="212"/>
      <c r="AM326" s="224"/>
      <c r="AN326" s="216"/>
      <c r="AO326" s="212"/>
      <c r="AP326" s="223"/>
      <c r="AQ326" s="216"/>
      <c r="AR326" s="204"/>
      <c r="AS326" s="202"/>
      <c r="AT326" s="205"/>
      <c r="AU326" s="217"/>
      <c r="AV326" s="219"/>
      <c r="AW326" s="220"/>
      <c r="AX326" s="207"/>
      <c r="AY326" s="203"/>
      <c r="AZ326" s="217"/>
      <c r="BA326" s="221"/>
      <c r="BB326" s="222"/>
      <c r="BC326" s="216"/>
      <c r="BD326" s="212"/>
      <c r="BE326" s="224"/>
      <c r="BF326" s="216"/>
      <c r="BG326" s="212"/>
      <c r="BH326" s="223"/>
      <c r="BI326" s="216"/>
      <c r="BJ326" s="204"/>
      <c r="BK326" s="202"/>
      <c r="BL326" s="205"/>
      <c r="BM326" s="217"/>
      <c r="BN326" s="219"/>
      <c r="BO326" s="220"/>
      <c r="BP326" s="203"/>
      <c r="BQ326" s="217"/>
      <c r="BR326" s="221"/>
      <c r="BS326" s="222"/>
      <c r="BT326" s="216"/>
      <c r="BU326" s="212"/>
      <c r="BV326" s="224"/>
      <c r="BW326" s="216"/>
      <c r="BX326" s="212"/>
      <c r="BY326" s="223"/>
      <c r="BZ326" s="216"/>
      <c r="CA326" s="204"/>
      <c r="CB326" s="202"/>
      <c r="CC326" s="205"/>
      <c r="CD326" s="217"/>
      <c r="CE326" s="219"/>
      <c r="CF326" s="220"/>
      <c r="CG326" s="203"/>
      <c r="CH326" s="217"/>
      <c r="CI326" s="221"/>
      <c r="CJ326" s="222"/>
      <c r="CK326" s="216"/>
      <c r="CL326" s="212"/>
      <c r="CM326" s="224"/>
      <c r="CN326" s="216"/>
      <c r="CO326" s="212"/>
      <c r="CP326" s="223"/>
      <c r="CQ326" s="216"/>
      <c r="CR326" s="204"/>
      <c r="CS326" s="202"/>
      <c r="CT326" s="205"/>
      <c r="CU326" s="217"/>
      <c r="CV326" s="219"/>
      <c r="CW326" s="220"/>
      <c r="CX326" s="203"/>
      <c r="CY326" s="217"/>
      <c r="CZ326" s="221"/>
      <c r="DA326" s="222"/>
      <c r="DB326" s="216"/>
      <c r="DC326" s="212"/>
      <c r="DD326" s="224"/>
      <c r="DE326" s="216"/>
      <c r="DF326" s="212"/>
      <c r="DG326" s="223"/>
      <c r="DH326" s="216"/>
      <c r="DI326" s="204"/>
      <c r="DJ326" s="202"/>
      <c r="DK326" s="205"/>
      <c r="DL326" s="217"/>
      <c r="DM326" s="219"/>
      <c r="DN326" s="220"/>
      <c r="DO326" s="203"/>
      <c r="DP326" s="217"/>
      <c r="DQ326" s="221"/>
      <c r="DR326" s="222"/>
      <c r="DS326" s="216"/>
      <c r="DT326" s="212"/>
      <c r="DU326" s="224"/>
      <c r="DV326" s="216"/>
      <c r="DW326" s="212"/>
      <c r="DX326" s="223"/>
      <c r="DY326" s="216"/>
    </row>
    <row r="327" spans="1:129" ht="15.75" hidden="1" thickBot="1">
      <c r="A327" s="242"/>
      <c r="B327" s="243"/>
      <c r="C327" s="199"/>
      <c r="D327" s="200"/>
      <c r="E327" s="201"/>
      <c r="F327" s="202"/>
      <c r="G327" s="202"/>
      <c r="H327" s="202"/>
      <c r="I327" s="202"/>
      <c r="J327" s="202"/>
      <c r="K327" s="202"/>
      <c r="L327" s="203"/>
      <c r="M327" s="204"/>
      <c r="N327" s="202"/>
      <c r="O327" s="205"/>
      <c r="P327" s="217"/>
      <c r="Q327" s="219"/>
      <c r="R327" s="220"/>
      <c r="S327" s="203"/>
      <c r="T327" s="217"/>
      <c r="U327" s="221"/>
      <c r="V327" s="222"/>
      <c r="W327" s="216"/>
      <c r="X327" s="212"/>
      <c r="Y327" s="223"/>
      <c r="Z327" s="216"/>
      <c r="AA327" s="204"/>
      <c r="AB327" s="202"/>
      <c r="AC327" s="205"/>
      <c r="AD327" s="217"/>
      <c r="AE327" s="219"/>
      <c r="AF327" s="220"/>
      <c r="AG327" s="203"/>
      <c r="AH327" s="217"/>
      <c r="AI327" s="221"/>
      <c r="AJ327" s="222"/>
      <c r="AK327" s="216"/>
      <c r="AL327" s="212"/>
      <c r="AM327" s="224"/>
      <c r="AN327" s="216"/>
      <c r="AO327" s="212"/>
      <c r="AP327" s="223"/>
      <c r="AQ327" s="216"/>
      <c r="AR327" s="204"/>
      <c r="AS327" s="202"/>
      <c r="AT327" s="205"/>
      <c r="AU327" s="217"/>
      <c r="AV327" s="219"/>
      <c r="AW327" s="220"/>
      <c r="AX327" s="207"/>
      <c r="AY327" s="203"/>
      <c r="AZ327" s="217"/>
      <c r="BA327" s="221"/>
      <c r="BB327" s="222"/>
      <c r="BC327" s="216"/>
      <c r="BD327" s="212"/>
      <c r="BE327" s="224"/>
      <c r="BF327" s="216"/>
      <c r="BG327" s="212"/>
      <c r="BH327" s="223"/>
      <c r="BI327" s="216"/>
      <c r="BJ327" s="204"/>
      <c r="BK327" s="202"/>
      <c r="BL327" s="205"/>
      <c r="BM327" s="217"/>
      <c r="BN327" s="219"/>
      <c r="BO327" s="220"/>
      <c r="BP327" s="203"/>
      <c r="BQ327" s="217"/>
      <c r="BR327" s="221"/>
      <c r="BS327" s="222"/>
      <c r="BT327" s="216"/>
      <c r="BU327" s="212"/>
      <c r="BV327" s="224"/>
      <c r="BW327" s="216"/>
      <c r="BX327" s="212"/>
      <c r="BY327" s="223"/>
      <c r="BZ327" s="216"/>
      <c r="CA327" s="204"/>
      <c r="CB327" s="202"/>
      <c r="CC327" s="205"/>
      <c r="CD327" s="217"/>
      <c r="CE327" s="219"/>
      <c r="CF327" s="220"/>
      <c r="CG327" s="203"/>
      <c r="CH327" s="217"/>
      <c r="CI327" s="221"/>
      <c r="CJ327" s="222"/>
      <c r="CK327" s="216"/>
      <c r="CL327" s="212"/>
      <c r="CM327" s="224"/>
      <c r="CN327" s="216"/>
      <c r="CO327" s="212"/>
      <c r="CP327" s="223"/>
      <c r="CQ327" s="216"/>
      <c r="CR327" s="204"/>
      <c r="CS327" s="202"/>
      <c r="CT327" s="205"/>
      <c r="CU327" s="217"/>
      <c r="CV327" s="219"/>
      <c r="CW327" s="220"/>
      <c r="CX327" s="203"/>
      <c r="CY327" s="217"/>
      <c r="CZ327" s="221"/>
      <c r="DA327" s="222"/>
      <c r="DB327" s="216"/>
      <c r="DC327" s="212"/>
      <c r="DD327" s="224"/>
      <c r="DE327" s="216"/>
      <c r="DF327" s="212"/>
      <c r="DG327" s="223"/>
      <c r="DH327" s="216"/>
      <c r="DI327" s="204"/>
      <c r="DJ327" s="202"/>
      <c r="DK327" s="205"/>
      <c r="DL327" s="217"/>
      <c r="DM327" s="219"/>
      <c r="DN327" s="220"/>
      <c r="DO327" s="203"/>
      <c r="DP327" s="217"/>
      <c r="DQ327" s="221"/>
      <c r="DR327" s="222"/>
      <c r="DS327" s="216"/>
      <c r="DT327" s="212"/>
      <c r="DU327" s="224"/>
      <c r="DV327" s="216"/>
      <c r="DW327" s="212"/>
      <c r="DX327" s="223"/>
      <c r="DY327" s="216"/>
    </row>
    <row r="328" spans="1:129" ht="15.75" hidden="1" thickBot="1">
      <c r="A328" s="242"/>
      <c r="B328" s="243"/>
      <c r="C328" s="199"/>
      <c r="D328" s="200"/>
      <c r="E328" s="201"/>
      <c r="F328" s="202"/>
      <c r="G328" s="202"/>
      <c r="H328" s="202"/>
      <c r="I328" s="202"/>
      <c r="J328" s="202"/>
      <c r="K328" s="202"/>
      <c r="L328" s="203"/>
      <c r="M328" s="204"/>
      <c r="N328" s="202"/>
      <c r="O328" s="205"/>
      <c r="P328" s="217"/>
      <c r="Q328" s="219"/>
      <c r="R328" s="220"/>
      <c r="S328" s="203"/>
      <c r="T328" s="217"/>
      <c r="U328" s="221"/>
      <c r="V328" s="222"/>
      <c r="W328" s="216"/>
      <c r="X328" s="212"/>
      <c r="Y328" s="223"/>
      <c r="Z328" s="216"/>
      <c r="AA328" s="204"/>
      <c r="AB328" s="202"/>
      <c r="AC328" s="205"/>
      <c r="AD328" s="217"/>
      <c r="AE328" s="219"/>
      <c r="AF328" s="220"/>
      <c r="AG328" s="203"/>
      <c r="AH328" s="217"/>
      <c r="AI328" s="221"/>
      <c r="AJ328" s="222"/>
      <c r="AK328" s="216"/>
      <c r="AL328" s="212"/>
      <c r="AM328" s="224"/>
      <c r="AN328" s="216"/>
      <c r="AO328" s="212"/>
      <c r="AP328" s="223"/>
      <c r="AQ328" s="216"/>
      <c r="AR328" s="204"/>
      <c r="AS328" s="202"/>
      <c r="AT328" s="205"/>
      <c r="AU328" s="217"/>
      <c r="AV328" s="219"/>
      <c r="AW328" s="220"/>
      <c r="AX328" s="207"/>
      <c r="AY328" s="203"/>
      <c r="AZ328" s="217"/>
      <c r="BA328" s="221"/>
      <c r="BB328" s="222"/>
      <c r="BC328" s="216"/>
      <c r="BD328" s="212"/>
      <c r="BE328" s="224"/>
      <c r="BF328" s="216"/>
      <c r="BG328" s="212"/>
      <c r="BH328" s="223"/>
      <c r="BI328" s="216"/>
      <c r="BJ328" s="204"/>
      <c r="BK328" s="202"/>
      <c r="BL328" s="205"/>
      <c r="BM328" s="217"/>
      <c r="BN328" s="219"/>
      <c r="BO328" s="220"/>
      <c r="BP328" s="203"/>
      <c r="BQ328" s="217"/>
      <c r="BR328" s="221"/>
      <c r="BS328" s="222"/>
      <c r="BT328" s="216"/>
      <c r="BU328" s="212"/>
      <c r="BV328" s="224"/>
      <c r="BW328" s="216"/>
      <c r="BX328" s="212"/>
      <c r="BY328" s="223"/>
      <c r="BZ328" s="216"/>
      <c r="CA328" s="204"/>
      <c r="CB328" s="202"/>
      <c r="CC328" s="205"/>
      <c r="CD328" s="217"/>
      <c r="CE328" s="219"/>
      <c r="CF328" s="220"/>
      <c r="CG328" s="203"/>
      <c r="CH328" s="217"/>
      <c r="CI328" s="221"/>
      <c r="CJ328" s="222"/>
      <c r="CK328" s="216"/>
      <c r="CL328" s="212"/>
      <c r="CM328" s="224"/>
      <c r="CN328" s="216"/>
      <c r="CO328" s="212"/>
      <c r="CP328" s="223"/>
      <c r="CQ328" s="216"/>
      <c r="CR328" s="204"/>
      <c r="CS328" s="202"/>
      <c r="CT328" s="205"/>
      <c r="CU328" s="217"/>
      <c r="CV328" s="219"/>
      <c r="CW328" s="220"/>
      <c r="CX328" s="203"/>
      <c r="CY328" s="217"/>
      <c r="CZ328" s="221"/>
      <c r="DA328" s="222"/>
      <c r="DB328" s="216"/>
      <c r="DC328" s="212"/>
      <c r="DD328" s="224"/>
      <c r="DE328" s="216"/>
      <c r="DF328" s="212"/>
      <c r="DG328" s="223"/>
      <c r="DH328" s="216"/>
      <c r="DI328" s="204"/>
      <c r="DJ328" s="202"/>
      <c r="DK328" s="205"/>
      <c r="DL328" s="217"/>
      <c r="DM328" s="219"/>
      <c r="DN328" s="220"/>
      <c r="DO328" s="203"/>
      <c r="DP328" s="217"/>
      <c r="DQ328" s="221"/>
      <c r="DR328" s="222"/>
      <c r="DS328" s="216"/>
      <c r="DT328" s="212"/>
      <c r="DU328" s="224"/>
      <c r="DV328" s="216"/>
      <c r="DW328" s="212"/>
      <c r="DX328" s="223"/>
      <c r="DY328" s="216"/>
    </row>
    <row r="329" spans="1:129" ht="15.75" hidden="1" thickBot="1">
      <c r="A329" s="242"/>
      <c r="B329" s="243"/>
      <c r="C329" s="199"/>
      <c r="D329" s="200"/>
      <c r="E329" s="201"/>
      <c r="F329" s="202"/>
      <c r="G329" s="202"/>
      <c r="H329" s="202"/>
      <c r="I329" s="202"/>
      <c r="J329" s="202"/>
      <c r="K329" s="202"/>
      <c r="L329" s="203"/>
      <c r="M329" s="204"/>
      <c r="N329" s="202"/>
      <c r="O329" s="205"/>
      <c r="P329" s="217"/>
      <c r="Q329" s="219"/>
      <c r="R329" s="220"/>
      <c r="S329" s="203"/>
      <c r="T329" s="217"/>
      <c r="U329" s="221"/>
      <c r="V329" s="222"/>
      <c r="W329" s="216"/>
      <c r="X329" s="212"/>
      <c r="Y329" s="223"/>
      <c r="Z329" s="216"/>
      <c r="AA329" s="204"/>
      <c r="AB329" s="202"/>
      <c r="AC329" s="205"/>
      <c r="AD329" s="217"/>
      <c r="AE329" s="219"/>
      <c r="AF329" s="220"/>
      <c r="AG329" s="203"/>
      <c r="AH329" s="217"/>
      <c r="AI329" s="221"/>
      <c r="AJ329" s="222"/>
      <c r="AK329" s="216"/>
      <c r="AL329" s="212"/>
      <c r="AM329" s="224"/>
      <c r="AN329" s="216"/>
      <c r="AO329" s="212"/>
      <c r="AP329" s="223"/>
      <c r="AQ329" s="216"/>
      <c r="AR329" s="204"/>
      <c r="AS329" s="202"/>
      <c r="AT329" s="205"/>
      <c r="AU329" s="217"/>
      <c r="AV329" s="219"/>
      <c r="AW329" s="220"/>
      <c r="AX329" s="207"/>
      <c r="AY329" s="203"/>
      <c r="AZ329" s="217"/>
      <c r="BA329" s="221"/>
      <c r="BB329" s="222"/>
      <c r="BC329" s="216"/>
      <c r="BD329" s="212"/>
      <c r="BE329" s="224"/>
      <c r="BF329" s="216"/>
      <c r="BG329" s="212"/>
      <c r="BH329" s="223"/>
      <c r="BI329" s="216"/>
      <c r="BJ329" s="204"/>
      <c r="BK329" s="202"/>
      <c r="BL329" s="205"/>
      <c r="BM329" s="217"/>
      <c r="BN329" s="219"/>
      <c r="BO329" s="220"/>
      <c r="BP329" s="203"/>
      <c r="BQ329" s="217"/>
      <c r="BR329" s="221"/>
      <c r="BS329" s="222"/>
      <c r="BT329" s="216"/>
      <c r="BU329" s="212"/>
      <c r="BV329" s="224"/>
      <c r="BW329" s="216"/>
      <c r="BX329" s="212"/>
      <c r="BY329" s="223"/>
      <c r="BZ329" s="216"/>
      <c r="CA329" s="204"/>
      <c r="CB329" s="202"/>
      <c r="CC329" s="205"/>
      <c r="CD329" s="217"/>
      <c r="CE329" s="219"/>
      <c r="CF329" s="220"/>
      <c r="CG329" s="203"/>
      <c r="CH329" s="217"/>
      <c r="CI329" s="221"/>
      <c r="CJ329" s="222"/>
      <c r="CK329" s="216"/>
      <c r="CL329" s="212"/>
      <c r="CM329" s="224"/>
      <c r="CN329" s="216"/>
      <c r="CO329" s="212"/>
      <c r="CP329" s="223"/>
      <c r="CQ329" s="216"/>
      <c r="CR329" s="204"/>
      <c r="CS329" s="202"/>
      <c r="CT329" s="205"/>
      <c r="CU329" s="217"/>
      <c r="CV329" s="219"/>
      <c r="CW329" s="220"/>
      <c r="CX329" s="203"/>
      <c r="CY329" s="217"/>
      <c r="CZ329" s="221"/>
      <c r="DA329" s="222"/>
      <c r="DB329" s="216"/>
      <c r="DC329" s="212"/>
      <c r="DD329" s="224"/>
      <c r="DE329" s="216"/>
      <c r="DF329" s="212"/>
      <c r="DG329" s="223"/>
      <c r="DH329" s="216"/>
      <c r="DI329" s="204"/>
      <c r="DJ329" s="202"/>
      <c r="DK329" s="205"/>
      <c r="DL329" s="217"/>
      <c r="DM329" s="219"/>
      <c r="DN329" s="220"/>
      <c r="DO329" s="203"/>
      <c r="DP329" s="217"/>
      <c r="DQ329" s="221"/>
      <c r="DR329" s="222"/>
      <c r="DS329" s="216"/>
      <c r="DT329" s="212"/>
      <c r="DU329" s="224"/>
      <c r="DV329" s="216"/>
      <c r="DW329" s="212"/>
      <c r="DX329" s="223"/>
      <c r="DY329" s="216"/>
    </row>
    <row r="330" spans="1:129" ht="15.75" hidden="1" thickBot="1">
      <c r="A330" s="242"/>
      <c r="B330" s="243"/>
      <c r="C330" s="199"/>
      <c r="D330" s="200"/>
      <c r="E330" s="201"/>
      <c r="F330" s="202"/>
      <c r="G330" s="202"/>
      <c r="H330" s="202"/>
      <c r="I330" s="202"/>
      <c r="J330" s="202"/>
      <c r="K330" s="202"/>
      <c r="L330" s="203"/>
      <c r="M330" s="204"/>
      <c r="N330" s="202"/>
      <c r="O330" s="205"/>
      <c r="P330" s="217"/>
      <c r="Q330" s="219"/>
      <c r="R330" s="220"/>
      <c r="S330" s="203"/>
      <c r="T330" s="217"/>
      <c r="U330" s="221"/>
      <c r="V330" s="222"/>
      <c r="W330" s="216"/>
      <c r="X330" s="212"/>
      <c r="Y330" s="223"/>
      <c r="Z330" s="216"/>
      <c r="AA330" s="204"/>
      <c r="AB330" s="202"/>
      <c r="AC330" s="205"/>
      <c r="AD330" s="217"/>
      <c r="AE330" s="219"/>
      <c r="AF330" s="220"/>
      <c r="AG330" s="203"/>
      <c r="AH330" s="217"/>
      <c r="AI330" s="221"/>
      <c r="AJ330" s="222"/>
      <c r="AK330" s="216"/>
      <c r="AL330" s="212"/>
      <c r="AM330" s="224"/>
      <c r="AN330" s="216"/>
      <c r="AO330" s="212"/>
      <c r="AP330" s="223"/>
      <c r="AQ330" s="216"/>
      <c r="AR330" s="204"/>
      <c r="AS330" s="202"/>
      <c r="AT330" s="205"/>
      <c r="AU330" s="217"/>
      <c r="AV330" s="219"/>
      <c r="AW330" s="220"/>
      <c r="AX330" s="207"/>
      <c r="AY330" s="203"/>
      <c r="AZ330" s="217"/>
      <c r="BA330" s="221"/>
      <c r="BB330" s="222"/>
      <c r="BC330" s="216"/>
      <c r="BD330" s="212"/>
      <c r="BE330" s="224"/>
      <c r="BF330" s="216"/>
      <c r="BG330" s="212"/>
      <c r="BH330" s="223"/>
      <c r="BI330" s="216"/>
      <c r="BJ330" s="204"/>
      <c r="BK330" s="202"/>
      <c r="BL330" s="205"/>
      <c r="BM330" s="217"/>
      <c r="BN330" s="219"/>
      <c r="BO330" s="220"/>
      <c r="BP330" s="203"/>
      <c r="BQ330" s="217"/>
      <c r="BR330" s="221"/>
      <c r="BS330" s="222"/>
      <c r="BT330" s="216"/>
      <c r="BU330" s="212"/>
      <c r="BV330" s="224"/>
      <c r="BW330" s="216"/>
      <c r="BX330" s="212"/>
      <c r="BY330" s="223"/>
      <c r="BZ330" s="216"/>
      <c r="CA330" s="204"/>
      <c r="CB330" s="202"/>
      <c r="CC330" s="205"/>
      <c r="CD330" s="217"/>
      <c r="CE330" s="219"/>
      <c r="CF330" s="220"/>
      <c r="CG330" s="203"/>
      <c r="CH330" s="217"/>
      <c r="CI330" s="221"/>
      <c r="CJ330" s="222"/>
      <c r="CK330" s="216"/>
      <c r="CL330" s="212"/>
      <c r="CM330" s="224"/>
      <c r="CN330" s="216"/>
      <c r="CO330" s="212"/>
      <c r="CP330" s="223"/>
      <c r="CQ330" s="216"/>
      <c r="CR330" s="204"/>
      <c r="CS330" s="202"/>
      <c r="CT330" s="205"/>
      <c r="CU330" s="217"/>
      <c r="CV330" s="219"/>
      <c r="CW330" s="220"/>
      <c r="CX330" s="203"/>
      <c r="CY330" s="217"/>
      <c r="CZ330" s="221"/>
      <c r="DA330" s="222"/>
      <c r="DB330" s="216"/>
      <c r="DC330" s="212"/>
      <c r="DD330" s="224"/>
      <c r="DE330" s="216"/>
      <c r="DF330" s="212"/>
      <c r="DG330" s="223"/>
      <c r="DH330" s="216"/>
      <c r="DI330" s="204"/>
      <c r="DJ330" s="202"/>
      <c r="DK330" s="205"/>
      <c r="DL330" s="217"/>
      <c r="DM330" s="219"/>
      <c r="DN330" s="220"/>
      <c r="DO330" s="203"/>
      <c r="DP330" s="217"/>
      <c r="DQ330" s="221"/>
      <c r="DR330" s="222"/>
      <c r="DS330" s="216"/>
      <c r="DT330" s="212"/>
      <c r="DU330" s="224"/>
      <c r="DV330" s="216"/>
      <c r="DW330" s="212"/>
      <c r="DX330" s="223"/>
      <c r="DY330" s="216"/>
    </row>
    <row r="331" spans="1:129" ht="15.75" hidden="1" thickBot="1">
      <c r="A331" s="242"/>
      <c r="B331" s="243"/>
      <c r="C331" s="199"/>
      <c r="D331" s="200"/>
      <c r="E331" s="201"/>
      <c r="F331" s="202"/>
      <c r="G331" s="202"/>
      <c r="H331" s="202"/>
      <c r="I331" s="202"/>
      <c r="J331" s="202"/>
      <c r="K331" s="202"/>
      <c r="L331" s="203"/>
      <c r="M331" s="204"/>
      <c r="N331" s="202"/>
      <c r="O331" s="205"/>
      <c r="P331" s="217"/>
      <c r="Q331" s="219"/>
      <c r="R331" s="220"/>
      <c r="S331" s="203"/>
      <c r="T331" s="217"/>
      <c r="U331" s="221"/>
      <c r="V331" s="222"/>
      <c r="W331" s="216"/>
      <c r="X331" s="212"/>
      <c r="Y331" s="223"/>
      <c r="Z331" s="216"/>
      <c r="AA331" s="204"/>
      <c r="AB331" s="202"/>
      <c r="AC331" s="205"/>
      <c r="AD331" s="217"/>
      <c r="AE331" s="219"/>
      <c r="AF331" s="220"/>
      <c r="AG331" s="203"/>
      <c r="AH331" s="217"/>
      <c r="AI331" s="221"/>
      <c r="AJ331" s="222"/>
      <c r="AK331" s="216"/>
      <c r="AL331" s="212"/>
      <c r="AM331" s="224"/>
      <c r="AN331" s="216"/>
      <c r="AO331" s="212"/>
      <c r="AP331" s="223"/>
      <c r="AQ331" s="216"/>
      <c r="AR331" s="204"/>
      <c r="AS331" s="202"/>
      <c r="AT331" s="205"/>
      <c r="AU331" s="217"/>
      <c r="AV331" s="219"/>
      <c r="AW331" s="220"/>
      <c r="AX331" s="207"/>
      <c r="AY331" s="203"/>
      <c r="AZ331" s="217"/>
      <c r="BA331" s="221"/>
      <c r="BB331" s="222"/>
      <c r="BC331" s="216"/>
      <c r="BD331" s="212"/>
      <c r="BE331" s="224"/>
      <c r="BF331" s="216"/>
      <c r="BG331" s="212"/>
      <c r="BH331" s="223"/>
      <c r="BI331" s="216"/>
      <c r="BJ331" s="204"/>
      <c r="BK331" s="202"/>
      <c r="BL331" s="205"/>
      <c r="BM331" s="217"/>
      <c r="BN331" s="219"/>
      <c r="BO331" s="220"/>
      <c r="BP331" s="203"/>
      <c r="BQ331" s="217"/>
      <c r="BR331" s="221"/>
      <c r="BS331" s="222"/>
      <c r="BT331" s="216"/>
      <c r="BU331" s="212"/>
      <c r="BV331" s="224"/>
      <c r="BW331" s="216"/>
      <c r="BX331" s="212"/>
      <c r="BY331" s="223"/>
      <c r="BZ331" s="216"/>
      <c r="CA331" s="204"/>
      <c r="CB331" s="202"/>
      <c r="CC331" s="205"/>
      <c r="CD331" s="217"/>
      <c r="CE331" s="219"/>
      <c r="CF331" s="220"/>
      <c r="CG331" s="203"/>
      <c r="CH331" s="217"/>
      <c r="CI331" s="221"/>
      <c r="CJ331" s="222"/>
      <c r="CK331" s="216"/>
      <c r="CL331" s="212"/>
      <c r="CM331" s="224"/>
      <c r="CN331" s="216"/>
      <c r="CO331" s="212"/>
      <c r="CP331" s="223"/>
      <c r="CQ331" s="216"/>
      <c r="CR331" s="204"/>
      <c r="CS331" s="202"/>
      <c r="CT331" s="205"/>
      <c r="CU331" s="217"/>
      <c r="CV331" s="219"/>
      <c r="CW331" s="220"/>
      <c r="CX331" s="203"/>
      <c r="CY331" s="217"/>
      <c r="CZ331" s="221"/>
      <c r="DA331" s="222"/>
      <c r="DB331" s="216"/>
      <c r="DC331" s="212"/>
      <c r="DD331" s="224"/>
      <c r="DE331" s="216"/>
      <c r="DF331" s="212"/>
      <c r="DG331" s="223"/>
      <c r="DH331" s="216"/>
      <c r="DI331" s="204"/>
      <c r="DJ331" s="202"/>
      <c r="DK331" s="205"/>
      <c r="DL331" s="217"/>
      <c r="DM331" s="219"/>
      <c r="DN331" s="220"/>
      <c r="DO331" s="203"/>
      <c r="DP331" s="217"/>
      <c r="DQ331" s="221"/>
      <c r="DR331" s="222"/>
      <c r="DS331" s="216"/>
      <c r="DT331" s="212"/>
      <c r="DU331" s="224"/>
      <c r="DV331" s="216"/>
      <c r="DW331" s="212"/>
      <c r="DX331" s="223"/>
      <c r="DY331" s="216"/>
    </row>
    <row r="332" spans="1:129" ht="15.75" hidden="1" thickBot="1">
      <c r="A332" s="242"/>
      <c r="B332" s="243"/>
      <c r="C332" s="199"/>
      <c r="D332" s="200"/>
      <c r="E332" s="201"/>
      <c r="F332" s="202"/>
      <c r="G332" s="202"/>
      <c r="H332" s="202"/>
      <c r="I332" s="202"/>
      <c r="J332" s="202"/>
      <c r="K332" s="202"/>
      <c r="L332" s="203"/>
      <c r="M332" s="204"/>
      <c r="N332" s="202"/>
      <c r="O332" s="205"/>
      <c r="P332" s="217"/>
      <c r="Q332" s="219"/>
      <c r="R332" s="220"/>
      <c r="S332" s="203"/>
      <c r="T332" s="217"/>
      <c r="U332" s="221"/>
      <c r="V332" s="222"/>
      <c r="W332" s="216"/>
      <c r="X332" s="212"/>
      <c r="Y332" s="223"/>
      <c r="Z332" s="216"/>
      <c r="AA332" s="204"/>
      <c r="AB332" s="202"/>
      <c r="AC332" s="205"/>
      <c r="AD332" s="217"/>
      <c r="AE332" s="219"/>
      <c r="AF332" s="220"/>
      <c r="AG332" s="203"/>
      <c r="AH332" s="217"/>
      <c r="AI332" s="221"/>
      <c r="AJ332" s="222"/>
      <c r="AK332" s="216"/>
      <c r="AL332" s="212"/>
      <c r="AM332" s="224"/>
      <c r="AN332" s="216"/>
      <c r="AO332" s="212"/>
      <c r="AP332" s="223"/>
      <c r="AQ332" s="216"/>
      <c r="AR332" s="204"/>
      <c r="AS332" s="202"/>
      <c r="AT332" s="205"/>
      <c r="AU332" s="217"/>
      <c r="AV332" s="219"/>
      <c r="AW332" s="220"/>
      <c r="AX332" s="207"/>
      <c r="AY332" s="203"/>
      <c r="AZ332" s="217"/>
      <c r="BA332" s="221"/>
      <c r="BB332" s="222"/>
      <c r="BC332" s="216"/>
      <c r="BD332" s="212"/>
      <c r="BE332" s="224"/>
      <c r="BF332" s="216"/>
      <c r="BG332" s="212"/>
      <c r="BH332" s="223"/>
      <c r="BI332" s="216"/>
      <c r="BJ332" s="204"/>
      <c r="BK332" s="202"/>
      <c r="BL332" s="205"/>
      <c r="BM332" s="217"/>
      <c r="BN332" s="219"/>
      <c r="BO332" s="220"/>
      <c r="BP332" s="203"/>
      <c r="BQ332" s="217"/>
      <c r="BR332" s="221"/>
      <c r="BS332" s="222"/>
      <c r="BT332" s="216"/>
      <c r="BU332" s="212"/>
      <c r="BV332" s="224"/>
      <c r="BW332" s="216"/>
      <c r="BX332" s="212"/>
      <c r="BY332" s="223"/>
      <c r="BZ332" s="216"/>
      <c r="CA332" s="204"/>
      <c r="CB332" s="202"/>
      <c r="CC332" s="205"/>
      <c r="CD332" s="217"/>
      <c r="CE332" s="219"/>
      <c r="CF332" s="220"/>
      <c r="CG332" s="203"/>
      <c r="CH332" s="217"/>
      <c r="CI332" s="221"/>
      <c r="CJ332" s="222"/>
      <c r="CK332" s="216"/>
      <c r="CL332" s="212"/>
      <c r="CM332" s="224"/>
      <c r="CN332" s="216"/>
      <c r="CO332" s="212"/>
      <c r="CP332" s="223"/>
      <c r="CQ332" s="216"/>
      <c r="CR332" s="204"/>
      <c r="CS332" s="202"/>
      <c r="CT332" s="205"/>
      <c r="CU332" s="217"/>
      <c r="CV332" s="219"/>
      <c r="CW332" s="220"/>
      <c r="CX332" s="203"/>
      <c r="CY332" s="217"/>
      <c r="CZ332" s="221"/>
      <c r="DA332" s="222"/>
      <c r="DB332" s="216"/>
      <c r="DC332" s="212"/>
      <c r="DD332" s="224"/>
      <c r="DE332" s="216"/>
      <c r="DF332" s="212"/>
      <c r="DG332" s="223"/>
      <c r="DH332" s="216"/>
      <c r="DI332" s="204"/>
      <c r="DJ332" s="202"/>
      <c r="DK332" s="205"/>
      <c r="DL332" s="217"/>
      <c r="DM332" s="219"/>
      <c r="DN332" s="220"/>
      <c r="DO332" s="203"/>
      <c r="DP332" s="217"/>
      <c r="DQ332" s="221"/>
      <c r="DR332" s="222"/>
      <c r="DS332" s="216"/>
      <c r="DT332" s="212"/>
      <c r="DU332" s="224"/>
      <c r="DV332" s="216"/>
      <c r="DW332" s="212"/>
      <c r="DX332" s="223"/>
      <c r="DY332" s="216"/>
    </row>
    <row r="333" spans="1:129" ht="15.75" hidden="1" thickBot="1">
      <c r="A333" s="242"/>
      <c r="B333" s="243"/>
      <c r="C333" s="199"/>
      <c r="D333" s="200"/>
      <c r="E333" s="201"/>
      <c r="F333" s="202"/>
      <c r="G333" s="202"/>
      <c r="H333" s="202"/>
      <c r="I333" s="202"/>
      <c r="J333" s="202"/>
      <c r="K333" s="202"/>
      <c r="L333" s="203"/>
      <c r="M333" s="204"/>
      <c r="N333" s="202"/>
      <c r="O333" s="205"/>
      <c r="P333" s="217"/>
      <c r="Q333" s="219"/>
      <c r="R333" s="220"/>
      <c r="S333" s="203"/>
      <c r="T333" s="217"/>
      <c r="U333" s="221"/>
      <c r="V333" s="222"/>
      <c r="W333" s="216"/>
      <c r="X333" s="212"/>
      <c r="Y333" s="223"/>
      <c r="Z333" s="216"/>
      <c r="AA333" s="204"/>
      <c r="AB333" s="202"/>
      <c r="AC333" s="205"/>
      <c r="AD333" s="217"/>
      <c r="AE333" s="219"/>
      <c r="AF333" s="220"/>
      <c r="AG333" s="203"/>
      <c r="AH333" s="217"/>
      <c r="AI333" s="221"/>
      <c r="AJ333" s="222"/>
      <c r="AK333" s="216"/>
      <c r="AL333" s="212"/>
      <c r="AM333" s="224"/>
      <c r="AN333" s="216"/>
      <c r="AO333" s="212"/>
      <c r="AP333" s="223"/>
      <c r="AQ333" s="216"/>
      <c r="AR333" s="204"/>
      <c r="AS333" s="202"/>
      <c r="AT333" s="205"/>
      <c r="AU333" s="217"/>
      <c r="AV333" s="219"/>
      <c r="AW333" s="220"/>
      <c r="AX333" s="207"/>
      <c r="AY333" s="203"/>
      <c r="AZ333" s="217"/>
      <c r="BA333" s="221"/>
      <c r="BB333" s="222"/>
      <c r="BC333" s="216"/>
      <c r="BD333" s="212"/>
      <c r="BE333" s="224"/>
      <c r="BF333" s="216"/>
      <c r="BG333" s="212"/>
      <c r="BH333" s="223"/>
      <c r="BI333" s="216"/>
      <c r="BJ333" s="204"/>
      <c r="BK333" s="202"/>
      <c r="BL333" s="205"/>
      <c r="BM333" s="217"/>
      <c r="BN333" s="219"/>
      <c r="BO333" s="220"/>
      <c r="BP333" s="203"/>
      <c r="BQ333" s="217"/>
      <c r="BR333" s="221"/>
      <c r="BS333" s="222"/>
      <c r="BT333" s="216"/>
      <c r="BU333" s="212"/>
      <c r="BV333" s="224"/>
      <c r="BW333" s="216"/>
      <c r="BX333" s="212"/>
      <c r="BY333" s="223"/>
      <c r="BZ333" s="216"/>
      <c r="CA333" s="204"/>
      <c r="CB333" s="202"/>
      <c r="CC333" s="205"/>
      <c r="CD333" s="217"/>
      <c r="CE333" s="219"/>
      <c r="CF333" s="220"/>
      <c r="CG333" s="203"/>
      <c r="CH333" s="217"/>
      <c r="CI333" s="221"/>
      <c r="CJ333" s="222"/>
      <c r="CK333" s="216"/>
      <c r="CL333" s="212"/>
      <c r="CM333" s="224"/>
      <c r="CN333" s="216"/>
      <c r="CO333" s="212"/>
      <c r="CP333" s="223"/>
      <c r="CQ333" s="216"/>
      <c r="CR333" s="204"/>
      <c r="CS333" s="202"/>
      <c r="CT333" s="205"/>
      <c r="CU333" s="217"/>
      <c r="CV333" s="219"/>
      <c r="CW333" s="220"/>
      <c r="CX333" s="203"/>
      <c r="CY333" s="217"/>
      <c r="CZ333" s="221"/>
      <c r="DA333" s="222"/>
      <c r="DB333" s="216"/>
      <c r="DC333" s="212"/>
      <c r="DD333" s="224"/>
      <c r="DE333" s="216"/>
      <c r="DF333" s="212"/>
      <c r="DG333" s="223"/>
      <c r="DH333" s="216"/>
      <c r="DI333" s="204"/>
      <c r="DJ333" s="202"/>
      <c r="DK333" s="205"/>
      <c r="DL333" s="217"/>
      <c r="DM333" s="219"/>
      <c r="DN333" s="220"/>
      <c r="DO333" s="203"/>
      <c r="DP333" s="217"/>
      <c r="DQ333" s="221"/>
      <c r="DR333" s="222"/>
      <c r="DS333" s="216"/>
      <c r="DT333" s="212"/>
      <c r="DU333" s="224"/>
      <c r="DV333" s="216"/>
      <c r="DW333" s="212"/>
      <c r="DX333" s="223"/>
      <c r="DY333" s="216"/>
    </row>
    <row r="334" spans="1:129" ht="15.75" hidden="1" thickBot="1">
      <c r="A334" s="242"/>
      <c r="B334" s="243"/>
      <c r="C334" s="199"/>
      <c r="D334" s="200"/>
      <c r="E334" s="201"/>
      <c r="F334" s="202"/>
      <c r="G334" s="202"/>
      <c r="H334" s="202"/>
      <c r="I334" s="202"/>
      <c r="J334" s="202"/>
      <c r="K334" s="202"/>
      <c r="L334" s="203"/>
      <c r="M334" s="204"/>
      <c r="N334" s="202"/>
      <c r="O334" s="205"/>
      <c r="P334" s="217"/>
      <c r="Q334" s="219"/>
      <c r="R334" s="220"/>
      <c r="S334" s="203"/>
      <c r="T334" s="217"/>
      <c r="U334" s="221"/>
      <c r="V334" s="222"/>
      <c r="W334" s="216"/>
      <c r="X334" s="212"/>
      <c r="Y334" s="223"/>
      <c r="Z334" s="216"/>
      <c r="AA334" s="204"/>
      <c r="AB334" s="202"/>
      <c r="AC334" s="205"/>
      <c r="AD334" s="217"/>
      <c r="AE334" s="219"/>
      <c r="AF334" s="220"/>
      <c r="AG334" s="203"/>
      <c r="AH334" s="217"/>
      <c r="AI334" s="221"/>
      <c r="AJ334" s="222"/>
      <c r="AK334" s="216"/>
      <c r="AL334" s="212"/>
      <c r="AM334" s="224"/>
      <c r="AN334" s="216"/>
      <c r="AO334" s="212"/>
      <c r="AP334" s="223"/>
      <c r="AQ334" s="216"/>
      <c r="AR334" s="204"/>
      <c r="AS334" s="202"/>
      <c r="AT334" s="205"/>
      <c r="AU334" s="217"/>
      <c r="AV334" s="219"/>
      <c r="AW334" s="220"/>
      <c r="AX334" s="207"/>
      <c r="AY334" s="203"/>
      <c r="AZ334" s="217"/>
      <c r="BA334" s="221"/>
      <c r="BB334" s="222"/>
      <c r="BC334" s="216"/>
      <c r="BD334" s="212"/>
      <c r="BE334" s="224"/>
      <c r="BF334" s="216"/>
      <c r="BG334" s="212"/>
      <c r="BH334" s="223"/>
      <c r="BI334" s="216"/>
      <c r="BJ334" s="204"/>
      <c r="BK334" s="202"/>
      <c r="BL334" s="205"/>
      <c r="BM334" s="217"/>
      <c r="BN334" s="219"/>
      <c r="BO334" s="220"/>
      <c r="BP334" s="203"/>
      <c r="BQ334" s="217"/>
      <c r="BR334" s="221"/>
      <c r="BS334" s="222"/>
      <c r="BT334" s="216"/>
      <c r="BU334" s="212"/>
      <c r="BV334" s="224"/>
      <c r="BW334" s="216"/>
      <c r="BX334" s="212"/>
      <c r="BY334" s="223"/>
      <c r="BZ334" s="216"/>
      <c r="CA334" s="204"/>
      <c r="CB334" s="202"/>
      <c r="CC334" s="205"/>
      <c r="CD334" s="217"/>
      <c r="CE334" s="219"/>
      <c r="CF334" s="220"/>
      <c r="CG334" s="203"/>
      <c r="CH334" s="217"/>
      <c r="CI334" s="221"/>
      <c r="CJ334" s="222"/>
      <c r="CK334" s="216"/>
      <c r="CL334" s="212"/>
      <c r="CM334" s="224"/>
      <c r="CN334" s="216"/>
      <c r="CO334" s="212"/>
      <c r="CP334" s="223"/>
      <c r="CQ334" s="216"/>
      <c r="CR334" s="204"/>
      <c r="CS334" s="202"/>
      <c r="CT334" s="205"/>
      <c r="CU334" s="217"/>
      <c r="CV334" s="219"/>
      <c r="CW334" s="220"/>
      <c r="CX334" s="203"/>
      <c r="CY334" s="217"/>
      <c r="CZ334" s="221"/>
      <c r="DA334" s="222"/>
      <c r="DB334" s="216"/>
      <c r="DC334" s="212"/>
      <c r="DD334" s="224"/>
      <c r="DE334" s="216"/>
      <c r="DF334" s="212"/>
      <c r="DG334" s="223"/>
      <c r="DH334" s="216"/>
      <c r="DI334" s="204"/>
      <c r="DJ334" s="202"/>
      <c r="DK334" s="205"/>
      <c r="DL334" s="217"/>
      <c r="DM334" s="219"/>
      <c r="DN334" s="220"/>
      <c r="DO334" s="203"/>
      <c r="DP334" s="217"/>
      <c r="DQ334" s="221"/>
      <c r="DR334" s="222"/>
      <c r="DS334" s="216"/>
      <c r="DT334" s="212"/>
      <c r="DU334" s="224"/>
      <c r="DV334" s="216"/>
      <c r="DW334" s="212"/>
      <c r="DX334" s="223"/>
      <c r="DY334" s="216"/>
    </row>
    <row r="335" spans="1:129" ht="15.75" hidden="1" thickBot="1">
      <c r="A335" s="242"/>
      <c r="B335" s="243"/>
      <c r="C335" s="199"/>
      <c r="D335" s="200"/>
      <c r="E335" s="201"/>
      <c r="F335" s="202"/>
      <c r="G335" s="202"/>
      <c r="H335" s="202"/>
      <c r="I335" s="202"/>
      <c r="J335" s="202"/>
      <c r="K335" s="202"/>
      <c r="L335" s="203"/>
      <c r="M335" s="204"/>
      <c r="N335" s="202"/>
      <c r="O335" s="205"/>
      <c r="P335" s="217"/>
      <c r="Q335" s="219"/>
      <c r="R335" s="220"/>
      <c r="S335" s="203"/>
      <c r="T335" s="217"/>
      <c r="U335" s="221"/>
      <c r="V335" s="222"/>
      <c r="W335" s="216"/>
      <c r="X335" s="212"/>
      <c r="Y335" s="223"/>
      <c r="Z335" s="216"/>
      <c r="AA335" s="204"/>
      <c r="AB335" s="202"/>
      <c r="AC335" s="205"/>
      <c r="AD335" s="217"/>
      <c r="AE335" s="219"/>
      <c r="AF335" s="220"/>
      <c r="AG335" s="203"/>
      <c r="AH335" s="217"/>
      <c r="AI335" s="221"/>
      <c r="AJ335" s="222"/>
      <c r="AK335" s="216"/>
      <c r="AL335" s="212"/>
      <c r="AM335" s="224"/>
      <c r="AN335" s="216"/>
      <c r="AO335" s="212"/>
      <c r="AP335" s="223"/>
      <c r="AQ335" s="216"/>
      <c r="AR335" s="204"/>
      <c r="AS335" s="202"/>
      <c r="AT335" s="205"/>
      <c r="AU335" s="217"/>
      <c r="AV335" s="219"/>
      <c r="AW335" s="220"/>
      <c r="AX335" s="207"/>
      <c r="AY335" s="203"/>
      <c r="AZ335" s="217"/>
      <c r="BA335" s="221"/>
      <c r="BB335" s="222"/>
      <c r="BC335" s="216"/>
      <c r="BD335" s="212"/>
      <c r="BE335" s="224"/>
      <c r="BF335" s="216"/>
      <c r="BG335" s="212"/>
      <c r="BH335" s="223"/>
      <c r="BI335" s="216"/>
      <c r="BJ335" s="204"/>
      <c r="BK335" s="202"/>
      <c r="BL335" s="205"/>
      <c r="BM335" s="217"/>
      <c r="BN335" s="219"/>
      <c r="BO335" s="220"/>
      <c r="BP335" s="203"/>
      <c r="BQ335" s="217"/>
      <c r="BR335" s="221"/>
      <c r="BS335" s="222"/>
      <c r="BT335" s="216"/>
      <c r="BU335" s="212"/>
      <c r="BV335" s="224"/>
      <c r="BW335" s="216"/>
      <c r="BX335" s="212"/>
      <c r="BY335" s="223"/>
      <c r="BZ335" s="216"/>
      <c r="CA335" s="204"/>
      <c r="CB335" s="202"/>
      <c r="CC335" s="205"/>
      <c r="CD335" s="217"/>
      <c r="CE335" s="219"/>
      <c r="CF335" s="220"/>
      <c r="CG335" s="203"/>
      <c r="CH335" s="217"/>
      <c r="CI335" s="221"/>
      <c r="CJ335" s="222"/>
      <c r="CK335" s="216"/>
      <c r="CL335" s="212"/>
      <c r="CM335" s="224"/>
      <c r="CN335" s="216"/>
      <c r="CO335" s="212"/>
      <c r="CP335" s="223"/>
      <c r="CQ335" s="216"/>
      <c r="CR335" s="204"/>
      <c r="CS335" s="202"/>
      <c r="CT335" s="205"/>
      <c r="CU335" s="217"/>
      <c r="CV335" s="219"/>
      <c r="CW335" s="220"/>
      <c r="CX335" s="203"/>
      <c r="CY335" s="217"/>
      <c r="CZ335" s="221"/>
      <c r="DA335" s="222"/>
      <c r="DB335" s="216"/>
      <c r="DC335" s="212"/>
      <c r="DD335" s="224"/>
      <c r="DE335" s="216"/>
      <c r="DF335" s="212"/>
      <c r="DG335" s="223"/>
      <c r="DH335" s="216"/>
      <c r="DI335" s="204"/>
      <c r="DJ335" s="202"/>
      <c r="DK335" s="205"/>
      <c r="DL335" s="217"/>
      <c r="DM335" s="219"/>
      <c r="DN335" s="220"/>
      <c r="DO335" s="203"/>
      <c r="DP335" s="217"/>
      <c r="DQ335" s="221"/>
      <c r="DR335" s="222"/>
      <c r="DS335" s="216"/>
      <c r="DT335" s="212"/>
      <c r="DU335" s="224"/>
      <c r="DV335" s="216"/>
      <c r="DW335" s="212"/>
      <c r="DX335" s="223"/>
      <c r="DY335" s="216"/>
    </row>
    <row r="336" spans="1:129" ht="15.75" hidden="1" thickBot="1">
      <c r="A336" s="242"/>
      <c r="B336" s="243"/>
      <c r="C336" s="199"/>
      <c r="D336" s="200"/>
      <c r="E336" s="201"/>
      <c r="F336" s="202"/>
      <c r="G336" s="202"/>
      <c r="H336" s="202"/>
      <c r="I336" s="202"/>
      <c r="J336" s="202"/>
      <c r="K336" s="202"/>
      <c r="L336" s="203"/>
      <c r="M336" s="204"/>
      <c r="N336" s="202"/>
      <c r="O336" s="205"/>
      <c r="P336" s="217"/>
      <c r="Q336" s="219"/>
      <c r="R336" s="220"/>
      <c r="S336" s="203"/>
      <c r="T336" s="217"/>
      <c r="U336" s="221"/>
      <c r="V336" s="222"/>
      <c r="W336" s="216"/>
      <c r="X336" s="212"/>
      <c r="Y336" s="223"/>
      <c r="Z336" s="216"/>
      <c r="AA336" s="204"/>
      <c r="AB336" s="202"/>
      <c r="AC336" s="205"/>
      <c r="AD336" s="217"/>
      <c r="AE336" s="219"/>
      <c r="AF336" s="220"/>
      <c r="AG336" s="203"/>
      <c r="AH336" s="217"/>
      <c r="AI336" s="221"/>
      <c r="AJ336" s="222"/>
      <c r="AK336" s="216"/>
      <c r="AL336" s="212"/>
      <c r="AM336" s="224"/>
      <c r="AN336" s="216"/>
      <c r="AO336" s="212"/>
      <c r="AP336" s="223"/>
      <c r="AQ336" s="216"/>
      <c r="AR336" s="204"/>
      <c r="AS336" s="202"/>
      <c r="AT336" s="205"/>
      <c r="AU336" s="217"/>
      <c r="AV336" s="219"/>
      <c r="AW336" s="220"/>
      <c r="AX336" s="207"/>
      <c r="AY336" s="203"/>
      <c r="AZ336" s="217"/>
      <c r="BA336" s="221"/>
      <c r="BB336" s="222"/>
      <c r="BC336" s="216"/>
      <c r="BD336" s="212"/>
      <c r="BE336" s="224"/>
      <c r="BF336" s="216"/>
      <c r="BG336" s="212"/>
      <c r="BH336" s="223"/>
      <c r="BI336" s="216"/>
      <c r="BJ336" s="204"/>
      <c r="BK336" s="202"/>
      <c r="BL336" s="205"/>
      <c r="BM336" s="217"/>
      <c r="BN336" s="219"/>
      <c r="BO336" s="220"/>
      <c r="BP336" s="203"/>
      <c r="BQ336" s="217"/>
      <c r="BR336" s="221"/>
      <c r="BS336" s="222"/>
      <c r="BT336" s="216"/>
      <c r="BU336" s="212"/>
      <c r="BV336" s="224"/>
      <c r="BW336" s="216"/>
      <c r="BX336" s="212"/>
      <c r="BY336" s="223"/>
      <c r="BZ336" s="216"/>
      <c r="CA336" s="204"/>
      <c r="CB336" s="202"/>
      <c r="CC336" s="205"/>
      <c r="CD336" s="217"/>
      <c r="CE336" s="219"/>
      <c r="CF336" s="220"/>
      <c r="CG336" s="203"/>
      <c r="CH336" s="217"/>
      <c r="CI336" s="221"/>
      <c r="CJ336" s="222"/>
      <c r="CK336" s="216"/>
      <c r="CL336" s="212"/>
      <c r="CM336" s="224"/>
      <c r="CN336" s="216"/>
      <c r="CO336" s="212"/>
      <c r="CP336" s="223"/>
      <c r="CQ336" s="216"/>
      <c r="CR336" s="204"/>
      <c r="CS336" s="202"/>
      <c r="CT336" s="205"/>
      <c r="CU336" s="217"/>
      <c r="CV336" s="219"/>
      <c r="CW336" s="220"/>
      <c r="CX336" s="203"/>
      <c r="CY336" s="217"/>
      <c r="CZ336" s="221"/>
      <c r="DA336" s="222"/>
      <c r="DB336" s="216"/>
      <c r="DC336" s="212"/>
      <c r="DD336" s="224"/>
      <c r="DE336" s="216"/>
      <c r="DF336" s="212"/>
      <c r="DG336" s="223"/>
      <c r="DH336" s="216"/>
      <c r="DI336" s="204"/>
      <c r="DJ336" s="202"/>
      <c r="DK336" s="205"/>
      <c r="DL336" s="217"/>
      <c r="DM336" s="219"/>
      <c r="DN336" s="220"/>
      <c r="DO336" s="203"/>
      <c r="DP336" s="217"/>
      <c r="DQ336" s="221"/>
      <c r="DR336" s="222"/>
      <c r="DS336" s="216"/>
      <c r="DT336" s="212"/>
      <c r="DU336" s="224"/>
      <c r="DV336" s="216"/>
      <c r="DW336" s="212"/>
      <c r="DX336" s="223"/>
      <c r="DY336" s="216"/>
    </row>
    <row r="337" spans="1:129" ht="15.75" hidden="1" thickBot="1">
      <c r="A337" s="242"/>
      <c r="B337" s="243"/>
      <c r="C337" s="199"/>
      <c r="D337" s="200"/>
      <c r="E337" s="201"/>
      <c r="F337" s="202"/>
      <c r="G337" s="202"/>
      <c r="H337" s="202"/>
      <c r="I337" s="202"/>
      <c r="J337" s="202"/>
      <c r="K337" s="202"/>
      <c r="L337" s="203"/>
      <c r="M337" s="204"/>
      <c r="N337" s="202"/>
      <c r="O337" s="205"/>
      <c r="P337" s="217"/>
      <c r="Q337" s="219"/>
      <c r="R337" s="220"/>
      <c r="S337" s="203"/>
      <c r="T337" s="217"/>
      <c r="U337" s="221"/>
      <c r="V337" s="222"/>
      <c r="W337" s="216"/>
      <c r="X337" s="212"/>
      <c r="Y337" s="223"/>
      <c r="Z337" s="216"/>
      <c r="AA337" s="204"/>
      <c r="AB337" s="202"/>
      <c r="AC337" s="205"/>
      <c r="AD337" s="217"/>
      <c r="AE337" s="219"/>
      <c r="AF337" s="220"/>
      <c r="AG337" s="203"/>
      <c r="AH337" s="217"/>
      <c r="AI337" s="221"/>
      <c r="AJ337" s="222"/>
      <c r="AK337" s="216"/>
      <c r="AL337" s="212"/>
      <c r="AM337" s="224"/>
      <c r="AN337" s="216"/>
      <c r="AO337" s="212"/>
      <c r="AP337" s="223"/>
      <c r="AQ337" s="216"/>
      <c r="AR337" s="204"/>
      <c r="AS337" s="202"/>
      <c r="AT337" s="205"/>
      <c r="AU337" s="217"/>
      <c r="AV337" s="219"/>
      <c r="AW337" s="220"/>
      <c r="AX337" s="207"/>
      <c r="AY337" s="203"/>
      <c r="AZ337" s="217"/>
      <c r="BA337" s="221"/>
      <c r="BB337" s="222"/>
      <c r="BC337" s="216"/>
      <c r="BD337" s="212"/>
      <c r="BE337" s="224"/>
      <c r="BF337" s="216"/>
      <c r="BG337" s="212"/>
      <c r="BH337" s="223"/>
      <c r="BI337" s="216"/>
      <c r="BJ337" s="204"/>
      <c r="BK337" s="202"/>
      <c r="BL337" s="205"/>
      <c r="BM337" s="217"/>
      <c r="BN337" s="219"/>
      <c r="BO337" s="220"/>
      <c r="BP337" s="203"/>
      <c r="BQ337" s="217"/>
      <c r="BR337" s="221"/>
      <c r="BS337" s="222"/>
      <c r="BT337" s="216"/>
      <c r="BU337" s="212"/>
      <c r="BV337" s="224"/>
      <c r="BW337" s="216"/>
      <c r="BX337" s="212"/>
      <c r="BY337" s="223"/>
      <c r="BZ337" s="216"/>
      <c r="CA337" s="204"/>
      <c r="CB337" s="202"/>
      <c r="CC337" s="205"/>
      <c r="CD337" s="217"/>
      <c r="CE337" s="219"/>
      <c r="CF337" s="220"/>
      <c r="CG337" s="203"/>
      <c r="CH337" s="217"/>
      <c r="CI337" s="221"/>
      <c r="CJ337" s="222"/>
      <c r="CK337" s="216"/>
      <c r="CL337" s="212"/>
      <c r="CM337" s="224"/>
      <c r="CN337" s="216"/>
      <c r="CO337" s="212"/>
      <c r="CP337" s="223"/>
      <c r="CQ337" s="216"/>
      <c r="CR337" s="204"/>
      <c r="CS337" s="202"/>
      <c r="CT337" s="205"/>
      <c r="CU337" s="217"/>
      <c r="CV337" s="219"/>
      <c r="CW337" s="220"/>
      <c r="CX337" s="203"/>
      <c r="CY337" s="217"/>
      <c r="CZ337" s="221"/>
      <c r="DA337" s="222"/>
      <c r="DB337" s="216"/>
      <c r="DC337" s="212"/>
      <c r="DD337" s="224"/>
      <c r="DE337" s="216"/>
      <c r="DF337" s="212"/>
      <c r="DG337" s="223"/>
      <c r="DH337" s="216"/>
      <c r="DI337" s="204"/>
      <c r="DJ337" s="202"/>
      <c r="DK337" s="205"/>
      <c r="DL337" s="217"/>
      <c r="DM337" s="219"/>
      <c r="DN337" s="220"/>
      <c r="DO337" s="203"/>
      <c r="DP337" s="217"/>
      <c r="DQ337" s="221"/>
      <c r="DR337" s="222"/>
      <c r="DS337" s="216"/>
      <c r="DT337" s="212"/>
      <c r="DU337" s="224"/>
      <c r="DV337" s="216"/>
      <c r="DW337" s="212"/>
      <c r="DX337" s="223"/>
      <c r="DY337" s="216"/>
    </row>
    <row r="338" spans="1:129" ht="15.75" hidden="1" thickBot="1">
      <c r="A338" s="242"/>
      <c r="B338" s="243"/>
      <c r="C338" s="199"/>
      <c r="D338" s="200"/>
      <c r="E338" s="201"/>
      <c r="F338" s="202"/>
      <c r="G338" s="202"/>
      <c r="H338" s="202"/>
      <c r="I338" s="202"/>
      <c r="J338" s="202"/>
      <c r="K338" s="202"/>
      <c r="L338" s="203"/>
      <c r="M338" s="204"/>
      <c r="N338" s="202"/>
      <c r="O338" s="205"/>
      <c r="P338" s="217"/>
      <c r="Q338" s="219"/>
      <c r="R338" s="220"/>
      <c r="S338" s="203"/>
      <c r="T338" s="217"/>
      <c r="U338" s="221"/>
      <c r="V338" s="222"/>
      <c r="W338" s="216"/>
      <c r="X338" s="212"/>
      <c r="Y338" s="223"/>
      <c r="Z338" s="216"/>
      <c r="AA338" s="204"/>
      <c r="AB338" s="202"/>
      <c r="AC338" s="205"/>
      <c r="AD338" s="217"/>
      <c r="AE338" s="219"/>
      <c r="AF338" s="220"/>
      <c r="AG338" s="203"/>
      <c r="AH338" s="217"/>
      <c r="AI338" s="221"/>
      <c r="AJ338" s="222"/>
      <c r="AK338" s="216"/>
      <c r="AL338" s="212"/>
      <c r="AM338" s="224"/>
      <c r="AN338" s="216"/>
      <c r="AO338" s="212"/>
      <c r="AP338" s="223"/>
      <c r="AQ338" s="216"/>
      <c r="AR338" s="204"/>
      <c r="AS338" s="202"/>
      <c r="AT338" s="205"/>
      <c r="AU338" s="217"/>
      <c r="AV338" s="219"/>
      <c r="AW338" s="220"/>
      <c r="AX338" s="207"/>
      <c r="AY338" s="203"/>
      <c r="AZ338" s="217"/>
      <c r="BA338" s="221"/>
      <c r="BB338" s="222"/>
      <c r="BC338" s="216"/>
      <c r="BD338" s="212"/>
      <c r="BE338" s="224"/>
      <c r="BF338" s="216"/>
      <c r="BG338" s="212"/>
      <c r="BH338" s="223"/>
      <c r="BI338" s="216"/>
      <c r="BJ338" s="204"/>
      <c r="BK338" s="202"/>
      <c r="BL338" s="205"/>
      <c r="BM338" s="217"/>
      <c r="BN338" s="219"/>
      <c r="BO338" s="220"/>
      <c r="BP338" s="203"/>
      <c r="BQ338" s="217"/>
      <c r="BR338" s="221"/>
      <c r="BS338" s="222"/>
      <c r="BT338" s="216"/>
      <c r="BU338" s="212"/>
      <c r="BV338" s="224"/>
      <c r="BW338" s="216"/>
      <c r="BX338" s="212"/>
      <c r="BY338" s="223"/>
      <c r="BZ338" s="216"/>
      <c r="CA338" s="204"/>
      <c r="CB338" s="202"/>
      <c r="CC338" s="205"/>
      <c r="CD338" s="217"/>
      <c r="CE338" s="219"/>
      <c r="CF338" s="220"/>
      <c r="CG338" s="203"/>
      <c r="CH338" s="217"/>
      <c r="CI338" s="221"/>
      <c r="CJ338" s="222"/>
      <c r="CK338" s="216"/>
      <c r="CL338" s="212"/>
      <c r="CM338" s="224"/>
      <c r="CN338" s="216"/>
      <c r="CO338" s="212"/>
      <c r="CP338" s="223"/>
      <c r="CQ338" s="216"/>
      <c r="CR338" s="204"/>
      <c r="CS338" s="202"/>
      <c r="CT338" s="205"/>
      <c r="CU338" s="217"/>
      <c r="CV338" s="219"/>
      <c r="CW338" s="220"/>
      <c r="CX338" s="203"/>
      <c r="CY338" s="217"/>
      <c r="CZ338" s="221"/>
      <c r="DA338" s="222"/>
      <c r="DB338" s="216"/>
      <c r="DC338" s="212"/>
      <c r="DD338" s="224"/>
      <c r="DE338" s="216"/>
      <c r="DF338" s="212"/>
      <c r="DG338" s="223"/>
      <c r="DH338" s="216"/>
      <c r="DI338" s="204"/>
      <c r="DJ338" s="202"/>
      <c r="DK338" s="205"/>
      <c r="DL338" s="217"/>
      <c r="DM338" s="219"/>
      <c r="DN338" s="220"/>
      <c r="DO338" s="203"/>
      <c r="DP338" s="217"/>
      <c r="DQ338" s="221"/>
      <c r="DR338" s="222"/>
      <c r="DS338" s="216"/>
      <c r="DT338" s="212"/>
      <c r="DU338" s="224"/>
      <c r="DV338" s="216"/>
      <c r="DW338" s="212"/>
      <c r="DX338" s="223"/>
      <c r="DY338" s="216"/>
    </row>
    <row r="339" spans="1:129" ht="15.75" hidden="1" thickBot="1">
      <c r="A339" s="242"/>
      <c r="B339" s="243"/>
      <c r="C339" s="199"/>
      <c r="D339" s="200"/>
      <c r="E339" s="201"/>
      <c r="F339" s="202"/>
      <c r="G339" s="202"/>
      <c r="H339" s="202"/>
      <c r="I339" s="202"/>
      <c r="J339" s="202"/>
      <c r="K339" s="202"/>
      <c r="L339" s="203"/>
      <c r="M339" s="204"/>
      <c r="N339" s="202"/>
      <c r="O339" s="205"/>
      <c r="P339" s="217"/>
      <c r="Q339" s="219"/>
      <c r="R339" s="220"/>
      <c r="S339" s="203"/>
      <c r="T339" s="217"/>
      <c r="U339" s="221"/>
      <c r="V339" s="222"/>
      <c r="W339" s="216"/>
      <c r="X339" s="212"/>
      <c r="Y339" s="223"/>
      <c r="Z339" s="216"/>
      <c r="AA339" s="204"/>
      <c r="AB339" s="202"/>
      <c r="AC339" s="205"/>
      <c r="AD339" s="217"/>
      <c r="AE339" s="219"/>
      <c r="AF339" s="220"/>
      <c r="AG339" s="203"/>
      <c r="AH339" s="217"/>
      <c r="AI339" s="221"/>
      <c r="AJ339" s="222"/>
      <c r="AK339" s="216"/>
      <c r="AL339" s="212"/>
      <c r="AM339" s="224"/>
      <c r="AN339" s="216"/>
      <c r="AO339" s="212"/>
      <c r="AP339" s="223"/>
      <c r="AQ339" s="216"/>
      <c r="AR339" s="204"/>
      <c r="AS339" s="202"/>
      <c r="AT339" s="205"/>
      <c r="AU339" s="217"/>
      <c r="AV339" s="219"/>
      <c r="AW339" s="220"/>
      <c r="AX339" s="207"/>
      <c r="AY339" s="203"/>
      <c r="AZ339" s="217"/>
      <c r="BA339" s="221"/>
      <c r="BB339" s="222"/>
      <c r="BC339" s="216"/>
      <c r="BD339" s="212"/>
      <c r="BE339" s="224"/>
      <c r="BF339" s="216"/>
      <c r="BG339" s="212"/>
      <c r="BH339" s="223"/>
      <c r="BI339" s="216"/>
      <c r="BJ339" s="204"/>
      <c r="BK339" s="202"/>
      <c r="BL339" s="205"/>
      <c r="BM339" s="217"/>
      <c r="BN339" s="219"/>
      <c r="BO339" s="220"/>
      <c r="BP339" s="203"/>
      <c r="BQ339" s="217"/>
      <c r="BR339" s="221"/>
      <c r="BS339" s="222"/>
      <c r="BT339" s="216"/>
      <c r="BU339" s="212"/>
      <c r="BV339" s="224"/>
      <c r="BW339" s="216"/>
      <c r="BX339" s="212"/>
      <c r="BY339" s="223"/>
      <c r="BZ339" s="216"/>
      <c r="CA339" s="204"/>
      <c r="CB339" s="202"/>
      <c r="CC339" s="205"/>
      <c r="CD339" s="217"/>
      <c r="CE339" s="219"/>
      <c r="CF339" s="220"/>
      <c r="CG339" s="203"/>
      <c r="CH339" s="217"/>
      <c r="CI339" s="221"/>
      <c r="CJ339" s="222"/>
      <c r="CK339" s="216"/>
      <c r="CL339" s="212"/>
      <c r="CM339" s="224"/>
      <c r="CN339" s="216"/>
      <c r="CO339" s="212"/>
      <c r="CP339" s="223"/>
      <c r="CQ339" s="216"/>
      <c r="CR339" s="204"/>
      <c r="CS339" s="202"/>
      <c r="CT339" s="205"/>
      <c r="CU339" s="217"/>
      <c r="CV339" s="219"/>
      <c r="CW339" s="220"/>
      <c r="CX339" s="203"/>
      <c r="CY339" s="217"/>
      <c r="CZ339" s="221"/>
      <c r="DA339" s="222"/>
      <c r="DB339" s="216"/>
      <c r="DC339" s="212"/>
      <c r="DD339" s="224"/>
      <c r="DE339" s="216"/>
      <c r="DF339" s="212"/>
      <c r="DG339" s="223"/>
      <c r="DH339" s="216"/>
      <c r="DI339" s="204"/>
      <c r="DJ339" s="202"/>
      <c r="DK339" s="205"/>
      <c r="DL339" s="217"/>
      <c r="DM339" s="219"/>
      <c r="DN339" s="220"/>
      <c r="DO339" s="203"/>
      <c r="DP339" s="217"/>
      <c r="DQ339" s="221"/>
      <c r="DR339" s="222"/>
      <c r="DS339" s="216"/>
      <c r="DT339" s="212"/>
      <c r="DU339" s="224"/>
      <c r="DV339" s="216"/>
      <c r="DW339" s="212"/>
      <c r="DX339" s="223"/>
      <c r="DY339" s="216"/>
    </row>
    <row r="340" spans="1:129" ht="15.75" hidden="1" thickBot="1">
      <c r="A340" s="242"/>
      <c r="B340" s="243"/>
      <c r="C340" s="199"/>
      <c r="D340" s="200"/>
      <c r="E340" s="201"/>
      <c r="F340" s="202"/>
      <c r="G340" s="202"/>
      <c r="H340" s="202"/>
      <c r="I340" s="202"/>
      <c r="J340" s="202"/>
      <c r="K340" s="202"/>
      <c r="L340" s="203"/>
      <c r="M340" s="204"/>
      <c r="N340" s="202"/>
      <c r="O340" s="205"/>
      <c r="P340" s="217"/>
      <c r="Q340" s="219"/>
      <c r="R340" s="220"/>
      <c r="S340" s="203"/>
      <c r="T340" s="217"/>
      <c r="U340" s="221"/>
      <c r="V340" s="222"/>
      <c r="W340" s="216"/>
      <c r="X340" s="212"/>
      <c r="Y340" s="223"/>
      <c r="Z340" s="216"/>
      <c r="AA340" s="204"/>
      <c r="AB340" s="202"/>
      <c r="AC340" s="205"/>
      <c r="AD340" s="217"/>
      <c r="AE340" s="219"/>
      <c r="AF340" s="220"/>
      <c r="AG340" s="203"/>
      <c r="AH340" s="217"/>
      <c r="AI340" s="221"/>
      <c r="AJ340" s="222"/>
      <c r="AK340" s="216"/>
      <c r="AL340" s="212"/>
      <c r="AM340" s="224"/>
      <c r="AN340" s="216"/>
      <c r="AO340" s="212"/>
      <c r="AP340" s="223"/>
      <c r="AQ340" s="216"/>
      <c r="AR340" s="204"/>
      <c r="AS340" s="202"/>
      <c r="AT340" s="205"/>
      <c r="AU340" s="217"/>
      <c r="AV340" s="219"/>
      <c r="AW340" s="220"/>
      <c r="AX340" s="207"/>
      <c r="AY340" s="203"/>
      <c r="AZ340" s="217"/>
      <c r="BA340" s="221"/>
      <c r="BB340" s="222"/>
      <c r="BC340" s="216"/>
      <c r="BD340" s="212"/>
      <c r="BE340" s="224"/>
      <c r="BF340" s="216"/>
      <c r="BG340" s="212"/>
      <c r="BH340" s="223"/>
      <c r="BI340" s="216"/>
      <c r="BJ340" s="204"/>
      <c r="BK340" s="202"/>
      <c r="BL340" s="205"/>
      <c r="BM340" s="217"/>
      <c r="BN340" s="219"/>
      <c r="BO340" s="220"/>
      <c r="BP340" s="203"/>
      <c r="BQ340" s="217"/>
      <c r="BR340" s="221"/>
      <c r="BS340" s="222"/>
      <c r="BT340" s="216"/>
      <c r="BU340" s="212"/>
      <c r="BV340" s="224"/>
      <c r="BW340" s="216"/>
      <c r="BX340" s="212"/>
      <c r="BY340" s="223"/>
      <c r="BZ340" s="216"/>
      <c r="CA340" s="204"/>
      <c r="CB340" s="202"/>
      <c r="CC340" s="205"/>
      <c r="CD340" s="217"/>
      <c r="CE340" s="219"/>
      <c r="CF340" s="220"/>
      <c r="CG340" s="203"/>
      <c r="CH340" s="217"/>
      <c r="CI340" s="221"/>
      <c r="CJ340" s="222"/>
      <c r="CK340" s="216"/>
      <c r="CL340" s="212"/>
      <c r="CM340" s="224"/>
      <c r="CN340" s="216"/>
      <c r="CO340" s="212"/>
      <c r="CP340" s="223"/>
      <c r="CQ340" s="216"/>
      <c r="CR340" s="204"/>
      <c r="CS340" s="202"/>
      <c r="CT340" s="205"/>
      <c r="CU340" s="217"/>
      <c r="CV340" s="219"/>
      <c r="CW340" s="220"/>
      <c r="CX340" s="203"/>
      <c r="CY340" s="217"/>
      <c r="CZ340" s="221"/>
      <c r="DA340" s="222"/>
      <c r="DB340" s="216"/>
      <c r="DC340" s="212"/>
      <c r="DD340" s="224"/>
      <c r="DE340" s="216"/>
      <c r="DF340" s="212"/>
      <c r="DG340" s="223"/>
      <c r="DH340" s="216"/>
      <c r="DI340" s="204"/>
      <c r="DJ340" s="202"/>
      <c r="DK340" s="205"/>
      <c r="DL340" s="217"/>
      <c r="DM340" s="219"/>
      <c r="DN340" s="220"/>
      <c r="DO340" s="203"/>
      <c r="DP340" s="217"/>
      <c r="DQ340" s="221"/>
      <c r="DR340" s="222"/>
      <c r="DS340" s="216"/>
      <c r="DT340" s="212"/>
      <c r="DU340" s="224"/>
      <c r="DV340" s="216"/>
      <c r="DW340" s="212"/>
      <c r="DX340" s="223"/>
      <c r="DY340" s="216"/>
    </row>
    <row r="341" spans="1:129" ht="15.75" hidden="1" thickBot="1">
      <c r="A341" s="242"/>
      <c r="B341" s="243"/>
      <c r="C341" s="199"/>
      <c r="D341" s="200"/>
      <c r="E341" s="201"/>
      <c r="F341" s="202"/>
      <c r="G341" s="202"/>
      <c r="H341" s="202"/>
      <c r="I341" s="202"/>
      <c r="J341" s="202"/>
      <c r="K341" s="202"/>
      <c r="L341" s="203"/>
      <c r="M341" s="204"/>
      <c r="N341" s="202"/>
      <c r="O341" s="205"/>
      <c r="P341" s="217"/>
      <c r="Q341" s="219"/>
      <c r="R341" s="220"/>
      <c r="S341" s="203"/>
      <c r="T341" s="217"/>
      <c r="U341" s="221"/>
      <c r="V341" s="222"/>
      <c r="W341" s="216"/>
      <c r="X341" s="212"/>
      <c r="Y341" s="223"/>
      <c r="Z341" s="216"/>
      <c r="AA341" s="204"/>
      <c r="AB341" s="202"/>
      <c r="AC341" s="205"/>
      <c r="AD341" s="217"/>
      <c r="AE341" s="219"/>
      <c r="AF341" s="220"/>
      <c r="AG341" s="203"/>
      <c r="AH341" s="217"/>
      <c r="AI341" s="221"/>
      <c r="AJ341" s="222"/>
      <c r="AK341" s="216"/>
      <c r="AL341" s="212"/>
      <c r="AM341" s="224"/>
      <c r="AN341" s="216"/>
      <c r="AO341" s="212"/>
      <c r="AP341" s="223"/>
      <c r="AQ341" s="216"/>
      <c r="AR341" s="204"/>
      <c r="AS341" s="202"/>
      <c r="AT341" s="205"/>
      <c r="AU341" s="217"/>
      <c r="AV341" s="219"/>
      <c r="AW341" s="220"/>
      <c r="AX341" s="207"/>
      <c r="AY341" s="203"/>
      <c r="AZ341" s="217"/>
      <c r="BA341" s="221"/>
      <c r="BB341" s="222"/>
      <c r="BC341" s="216"/>
      <c r="BD341" s="212"/>
      <c r="BE341" s="224"/>
      <c r="BF341" s="216"/>
      <c r="BG341" s="212"/>
      <c r="BH341" s="223"/>
      <c r="BI341" s="216"/>
      <c r="BJ341" s="204"/>
      <c r="BK341" s="202"/>
      <c r="BL341" s="205"/>
      <c r="BM341" s="217"/>
      <c r="BN341" s="219"/>
      <c r="BO341" s="220"/>
      <c r="BP341" s="203"/>
      <c r="BQ341" s="217"/>
      <c r="BR341" s="221"/>
      <c r="BS341" s="222"/>
      <c r="BT341" s="216"/>
      <c r="BU341" s="212"/>
      <c r="BV341" s="224"/>
      <c r="BW341" s="216"/>
      <c r="BX341" s="212"/>
      <c r="BY341" s="223"/>
      <c r="BZ341" s="216"/>
      <c r="CA341" s="204"/>
      <c r="CB341" s="202"/>
      <c r="CC341" s="205"/>
      <c r="CD341" s="217"/>
      <c r="CE341" s="219"/>
      <c r="CF341" s="220"/>
      <c r="CG341" s="203"/>
      <c r="CH341" s="217"/>
      <c r="CI341" s="221"/>
      <c r="CJ341" s="222"/>
      <c r="CK341" s="216"/>
      <c r="CL341" s="212"/>
      <c r="CM341" s="224"/>
      <c r="CN341" s="216"/>
      <c r="CO341" s="212"/>
      <c r="CP341" s="223"/>
      <c r="CQ341" s="216"/>
      <c r="CR341" s="204"/>
      <c r="CS341" s="202"/>
      <c r="CT341" s="205"/>
      <c r="CU341" s="217"/>
      <c r="CV341" s="219"/>
      <c r="CW341" s="220"/>
      <c r="CX341" s="203"/>
      <c r="CY341" s="217"/>
      <c r="CZ341" s="221"/>
      <c r="DA341" s="222"/>
      <c r="DB341" s="216"/>
      <c r="DC341" s="212"/>
      <c r="DD341" s="224"/>
      <c r="DE341" s="216"/>
      <c r="DF341" s="212"/>
      <c r="DG341" s="223"/>
      <c r="DH341" s="216"/>
      <c r="DI341" s="204"/>
      <c r="DJ341" s="202"/>
      <c r="DK341" s="205"/>
      <c r="DL341" s="217"/>
      <c r="DM341" s="219"/>
      <c r="DN341" s="220"/>
      <c r="DO341" s="203"/>
      <c r="DP341" s="217"/>
      <c r="DQ341" s="221"/>
      <c r="DR341" s="222"/>
      <c r="DS341" s="216"/>
      <c r="DT341" s="212"/>
      <c r="DU341" s="224"/>
      <c r="DV341" s="216"/>
      <c r="DW341" s="212"/>
      <c r="DX341" s="223"/>
      <c r="DY341" s="216"/>
    </row>
    <row r="342" spans="1:129" ht="15.75" hidden="1" thickBot="1">
      <c r="A342" s="242"/>
      <c r="B342" s="243"/>
      <c r="C342" s="199"/>
      <c r="D342" s="200"/>
      <c r="E342" s="201"/>
      <c r="F342" s="202"/>
      <c r="G342" s="202"/>
      <c r="H342" s="202"/>
      <c r="I342" s="202"/>
      <c r="J342" s="202"/>
      <c r="K342" s="202"/>
      <c r="L342" s="203"/>
      <c r="M342" s="204"/>
      <c r="N342" s="202"/>
      <c r="O342" s="205"/>
      <c r="P342" s="217"/>
      <c r="Q342" s="219"/>
      <c r="R342" s="220"/>
      <c r="S342" s="203"/>
      <c r="T342" s="217"/>
      <c r="U342" s="221"/>
      <c r="V342" s="222"/>
      <c r="W342" s="216"/>
      <c r="X342" s="212"/>
      <c r="Y342" s="223"/>
      <c r="Z342" s="216"/>
      <c r="AA342" s="204"/>
      <c r="AB342" s="202"/>
      <c r="AC342" s="205"/>
      <c r="AD342" s="217"/>
      <c r="AE342" s="219"/>
      <c r="AF342" s="220"/>
      <c r="AG342" s="203"/>
      <c r="AH342" s="217"/>
      <c r="AI342" s="221"/>
      <c r="AJ342" s="222"/>
      <c r="AK342" s="216"/>
      <c r="AL342" s="212"/>
      <c r="AM342" s="224"/>
      <c r="AN342" s="216"/>
      <c r="AO342" s="212"/>
      <c r="AP342" s="223"/>
      <c r="AQ342" s="216"/>
      <c r="AR342" s="204"/>
      <c r="AS342" s="202"/>
      <c r="AT342" s="205"/>
      <c r="AU342" s="217"/>
      <c r="AV342" s="219"/>
      <c r="AW342" s="220"/>
      <c r="AX342" s="207"/>
      <c r="AY342" s="203"/>
      <c r="AZ342" s="217"/>
      <c r="BA342" s="221"/>
      <c r="BB342" s="222"/>
      <c r="BC342" s="216"/>
      <c r="BD342" s="212"/>
      <c r="BE342" s="224"/>
      <c r="BF342" s="216"/>
      <c r="BG342" s="212"/>
      <c r="BH342" s="223"/>
      <c r="BI342" s="216"/>
      <c r="BJ342" s="204"/>
      <c r="BK342" s="202"/>
      <c r="BL342" s="205"/>
      <c r="BM342" s="217"/>
      <c r="BN342" s="219"/>
      <c r="BO342" s="220"/>
      <c r="BP342" s="203"/>
      <c r="BQ342" s="217"/>
      <c r="BR342" s="221"/>
      <c r="BS342" s="222"/>
      <c r="BT342" s="216"/>
      <c r="BU342" s="212"/>
      <c r="BV342" s="224"/>
      <c r="BW342" s="216"/>
      <c r="BX342" s="212"/>
      <c r="BY342" s="223"/>
      <c r="BZ342" s="216"/>
      <c r="CA342" s="204"/>
      <c r="CB342" s="202"/>
      <c r="CC342" s="205"/>
      <c r="CD342" s="217"/>
      <c r="CE342" s="219"/>
      <c r="CF342" s="220"/>
      <c r="CG342" s="203"/>
      <c r="CH342" s="217"/>
      <c r="CI342" s="221"/>
      <c r="CJ342" s="222"/>
      <c r="CK342" s="216"/>
      <c r="CL342" s="212"/>
      <c r="CM342" s="224"/>
      <c r="CN342" s="216"/>
      <c r="CO342" s="212"/>
      <c r="CP342" s="223"/>
      <c r="CQ342" s="216"/>
      <c r="CR342" s="204"/>
      <c r="CS342" s="202"/>
      <c r="CT342" s="205"/>
      <c r="CU342" s="217"/>
      <c r="CV342" s="219"/>
      <c r="CW342" s="220"/>
      <c r="CX342" s="203"/>
      <c r="CY342" s="217"/>
      <c r="CZ342" s="221"/>
      <c r="DA342" s="222"/>
      <c r="DB342" s="216"/>
      <c r="DC342" s="212"/>
      <c r="DD342" s="224"/>
      <c r="DE342" s="216"/>
      <c r="DF342" s="212"/>
      <c r="DG342" s="223"/>
      <c r="DH342" s="216"/>
      <c r="DI342" s="204"/>
      <c r="DJ342" s="202"/>
      <c r="DK342" s="205"/>
      <c r="DL342" s="217"/>
      <c r="DM342" s="219"/>
      <c r="DN342" s="220"/>
      <c r="DO342" s="203"/>
      <c r="DP342" s="217"/>
      <c r="DQ342" s="221"/>
      <c r="DR342" s="222"/>
      <c r="DS342" s="216"/>
      <c r="DT342" s="212"/>
      <c r="DU342" s="224"/>
      <c r="DV342" s="216"/>
      <c r="DW342" s="212"/>
      <c r="DX342" s="223"/>
      <c r="DY342" s="216"/>
    </row>
    <row r="343" spans="1:129" ht="15.75" hidden="1" thickBot="1">
      <c r="A343" s="242"/>
      <c r="B343" s="243"/>
      <c r="C343" s="199"/>
      <c r="D343" s="200"/>
      <c r="E343" s="201"/>
      <c r="F343" s="202"/>
      <c r="G343" s="202"/>
      <c r="H343" s="202"/>
      <c r="I343" s="202"/>
      <c r="J343" s="202"/>
      <c r="K343" s="202"/>
      <c r="L343" s="203"/>
      <c r="M343" s="204"/>
      <c r="N343" s="202"/>
      <c r="O343" s="205"/>
      <c r="P343" s="217"/>
      <c r="Q343" s="219"/>
      <c r="R343" s="220"/>
      <c r="S343" s="203"/>
      <c r="T343" s="217"/>
      <c r="U343" s="221"/>
      <c r="V343" s="222"/>
      <c r="W343" s="216"/>
      <c r="X343" s="212"/>
      <c r="Y343" s="223"/>
      <c r="Z343" s="216"/>
      <c r="AA343" s="204"/>
      <c r="AB343" s="202"/>
      <c r="AC343" s="205"/>
      <c r="AD343" s="217"/>
      <c r="AE343" s="219"/>
      <c r="AF343" s="220"/>
      <c r="AG343" s="203"/>
      <c r="AH343" s="217"/>
      <c r="AI343" s="221"/>
      <c r="AJ343" s="222"/>
      <c r="AK343" s="216"/>
      <c r="AL343" s="212"/>
      <c r="AM343" s="224"/>
      <c r="AN343" s="216"/>
      <c r="AO343" s="212"/>
      <c r="AP343" s="223"/>
      <c r="AQ343" s="216"/>
      <c r="AR343" s="204"/>
      <c r="AS343" s="202"/>
      <c r="AT343" s="205"/>
      <c r="AU343" s="217"/>
      <c r="AV343" s="219"/>
      <c r="AW343" s="220"/>
      <c r="AX343" s="207"/>
      <c r="AY343" s="203"/>
      <c r="AZ343" s="217"/>
      <c r="BA343" s="221"/>
      <c r="BB343" s="222"/>
      <c r="BC343" s="216"/>
      <c r="BD343" s="212"/>
      <c r="BE343" s="224"/>
      <c r="BF343" s="216"/>
      <c r="BG343" s="212"/>
      <c r="BH343" s="223"/>
      <c r="BI343" s="216"/>
      <c r="BJ343" s="204"/>
      <c r="BK343" s="202"/>
      <c r="BL343" s="205"/>
      <c r="BM343" s="217"/>
      <c r="BN343" s="219"/>
      <c r="BO343" s="220"/>
      <c r="BP343" s="203"/>
      <c r="BQ343" s="217"/>
      <c r="BR343" s="221"/>
      <c r="BS343" s="222"/>
      <c r="BT343" s="216"/>
      <c r="BU343" s="212"/>
      <c r="BV343" s="224"/>
      <c r="BW343" s="216"/>
      <c r="BX343" s="212"/>
      <c r="BY343" s="223"/>
      <c r="BZ343" s="216"/>
      <c r="CA343" s="204"/>
      <c r="CB343" s="202"/>
      <c r="CC343" s="205"/>
      <c r="CD343" s="217"/>
      <c r="CE343" s="219"/>
      <c r="CF343" s="220"/>
      <c r="CG343" s="203"/>
      <c r="CH343" s="217"/>
      <c r="CI343" s="221"/>
      <c r="CJ343" s="222"/>
      <c r="CK343" s="216"/>
      <c r="CL343" s="212"/>
      <c r="CM343" s="224"/>
      <c r="CN343" s="216"/>
      <c r="CO343" s="212"/>
      <c r="CP343" s="223"/>
      <c r="CQ343" s="216"/>
      <c r="CR343" s="204"/>
      <c r="CS343" s="202"/>
      <c r="CT343" s="205"/>
      <c r="CU343" s="217"/>
      <c r="CV343" s="219"/>
      <c r="CW343" s="220"/>
      <c r="CX343" s="203"/>
      <c r="CY343" s="217"/>
      <c r="CZ343" s="221"/>
      <c r="DA343" s="222"/>
      <c r="DB343" s="216"/>
      <c r="DC343" s="212"/>
      <c r="DD343" s="224"/>
      <c r="DE343" s="216"/>
      <c r="DF343" s="212"/>
      <c r="DG343" s="223"/>
      <c r="DH343" s="216"/>
      <c r="DI343" s="204"/>
      <c r="DJ343" s="202"/>
      <c r="DK343" s="205"/>
      <c r="DL343" s="217"/>
      <c r="DM343" s="219"/>
      <c r="DN343" s="220"/>
      <c r="DO343" s="203"/>
      <c r="DP343" s="217"/>
      <c r="DQ343" s="221"/>
      <c r="DR343" s="222"/>
      <c r="DS343" s="216"/>
      <c r="DT343" s="212"/>
      <c r="DU343" s="224"/>
      <c r="DV343" s="216"/>
      <c r="DW343" s="212"/>
      <c r="DX343" s="223"/>
      <c r="DY343" s="216"/>
    </row>
    <row r="344" spans="1:129" ht="15.75" hidden="1" thickBot="1">
      <c r="A344" s="242"/>
      <c r="B344" s="243"/>
      <c r="C344" s="199"/>
      <c r="D344" s="200"/>
      <c r="E344" s="201"/>
      <c r="F344" s="202"/>
      <c r="G344" s="202"/>
      <c r="H344" s="202"/>
      <c r="I344" s="202"/>
      <c r="J344" s="202"/>
      <c r="K344" s="202"/>
      <c r="L344" s="203"/>
      <c r="M344" s="204"/>
      <c r="N344" s="202"/>
      <c r="O344" s="205"/>
      <c r="P344" s="217"/>
      <c r="Q344" s="219"/>
      <c r="R344" s="220"/>
      <c r="S344" s="203"/>
      <c r="T344" s="217"/>
      <c r="U344" s="221"/>
      <c r="V344" s="222"/>
      <c r="W344" s="216"/>
      <c r="X344" s="212"/>
      <c r="Y344" s="223"/>
      <c r="Z344" s="216"/>
      <c r="AA344" s="204"/>
      <c r="AB344" s="202"/>
      <c r="AC344" s="205"/>
      <c r="AD344" s="217"/>
      <c r="AE344" s="219"/>
      <c r="AF344" s="220"/>
      <c r="AG344" s="203"/>
      <c r="AH344" s="217"/>
      <c r="AI344" s="221"/>
      <c r="AJ344" s="222"/>
      <c r="AK344" s="216"/>
      <c r="AL344" s="212"/>
      <c r="AM344" s="224"/>
      <c r="AN344" s="216"/>
      <c r="AO344" s="212"/>
      <c r="AP344" s="223"/>
      <c r="AQ344" s="216"/>
      <c r="AR344" s="204"/>
      <c r="AS344" s="202"/>
      <c r="AT344" s="205"/>
      <c r="AU344" s="217"/>
      <c r="AV344" s="219"/>
      <c r="AW344" s="220"/>
      <c r="AX344" s="207"/>
      <c r="AY344" s="203"/>
      <c r="AZ344" s="217"/>
      <c r="BA344" s="221"/>
      <c r="BB344" s="222"/>
      <c r="BC344" s="216"/>
      <c r="BD344" s="212"/>
      <c r="BE344" s="224"/>
      <c r="BF344" s="216"/>
      <c r="BG344" s="212"/>
      <c r="BH344" s="223"/>
      <c r="BI344" s="216"/>
      <c r="BJ344" s="204"/>
      <c r="BK344" s="202"/>
      <c r="BL344" s="205"/>
      <c r="BM344" s="217"/>
      <c r="BN344" s="219"/>
      <c r="BO344" s="220"/>
      <c r="BP344" s="203"/>
      <c r="BQ344" s="217"/>
      <c r="BR344" s="221"/>
      <c r="BS344" s="222"/>
      <c r="BT344" s="216"/>
      <c r="BU344" s="212"/>
      <c r="BV344" s="224"/>
      <c r="BW344" s="216"/>
      <c r="BX344" s="212"/>
      <c r="BY344" s="223"/>
      <c r="BZ344" s="216"/>
      <c r="CA344" s="204"/>
      <c r="CB344" s="202"/>
      <c r="CC344" s="205"/>
      <c r="CD344" s="217"/>
      <c r="CE344" s="219"/>
      <c r="CF344" s="220"/>
      <c r="CG344" s="203"/>
      <c r="CH344" s="217"/>
      <c r="CI344" s="221"/>
      <c r="CJ344" s="222"/>
      <c r="CK344" s="216"/>
      <c r="CL344" s="212"/>
      <c r="CM344" s="224"/>
      <c r="CN344" s="216"/>
      <c r="CO344" s="212"/>
      <c r="CP344" s="223"/>
      <c r="CQ344" s="216"/>
      <c r="CR344" s="204"/>
      <c r="CS344" s="202"/>
      <c r="CT344" s="205"/>
      <c r="CU344" s="217"/>
      <c r="CV344" s="219"/>
      <c r="CW344" s="220"/>
      <c r="CX344" s="203"/>
      <c r="CY344" s="217"/>
      <c r="CZ344" s="221"/>
      <c r="DA344" s="222"/>
      <c r="DB344" s="216"/>
      <c r="DC344" s="212"/>
      <c r="DD344" s="224"/>
      <c r="DE344" s="216"/>
      <c r="DF344" s="212"/>
      <c r="DG344" s="223"/>
      <c r="DH344" s="216"/>
      <c r="DI344" s="204"/>
      <c r="DJ344" s="202"/>
      <c r="DK344" s="205"/>
      <c r="DL344" s="217"/>
      <c r="DM344" s="219"/>
      <c r="DN344" s="220"/>
      <c r="DO344" s="203"/>
      <c r="DP344" s="217"/>
      <c r="DQ344" s="221"/>
      <c r="DR344" s="222"/>
      <c r="DS344" s="216"/>
      <c r="DT344" s="212"/>
      <c r="DU344" s="224"/>
      <c r="DV344" s="216"/>
      <c r="DW344" s="212"/>
      <c r="DX344" s="223"/>
      <c r="DY344" s="216"/>
    </row>
    <row r="345" spans="1:129" ht="15.75" hidden="1" thickBot="1">
      <c r="A345" s="242"/>
      <c r="B345" s="243"/>
      <c r="C345" s="199"/>
      <c r="D345" s="200"/>
      <c r="E345" s="201"/>
      <c r="F345" s="202"/>
      <c r="G345" s="202"/>
      <c r="H345" s="202"/>
      <c r="I345" s="202"/>
      <c r="J345" s="202"/>
      <c r="K345" s="202"/>
      <c r="L345" s="203"/>
      <c r="M345" s="204"/>
      <c r="N345" s="202"/>
      <c r="O345" s="205"/>
      <c r="P345" s="217"/>
      <c r="Q345" s="219"/>
      <c r="R345" s="220"/>
      <c r="S345" s="203"/>
      <c r="T345" s="217"/>
      <c r="U345" s="221"/>
      <c r="V345" s="222"/>
      <c r="W345" s="216"/>
      <c r="X345" s="212"/>
      <c r="Y345" s="223"/>
      <c r="Z345" s="216"/>
      <c r="AA345" s="204"/>
      <c r="AB345" s="202"/>
      <c r="AC345" s="205"/>
      <c r="AD345" s="217"/>
      <c r="AE345" s="219"/>
      <c r="AF345" s="220"/>
      <c r="AG345" s="203"/>
      <c r="AH345" s="217"/>
      <c r="AI345" s="221"/>
      <c r="AJ345" s="222"/>
      <c r="AK345" s="216"/>
      <c r="AL345" s="212"/>
      <c r="AM345" s="224"/>
      <c r="AN345" s="216"/>
      <c r="AO345" s="212"/>
      <c r="AP345" s="223"/>
      <c r="AQ345" s="216"/>
      <c r="AR345" s="204"/>
      <c r="AS345" s="202"/>
      <c r="AT345" s="205"/>
      <c r="AU345" s="217"/>
      <c r="AV345" s="219"/>
      <c r="AW345" s="220"/>
      <c r="AX345" s="207"/>
      <c r="AY345" s="203"/>
      <c r="AZ345" s="217"/>
      <c r="BA345" s="221"/>
      <c r="BB345" s="222"/>
      <c r="BC345" s="216"/>
      <c r="BD345" s="212"/>
      <c r="BE345" s="224"/>
      <c r="BF345" s="216"/>
      <c r="BG345" s="212"/>
      <c r="BH345" s="223"/>
      <c r="BI345" s="216"/>
      <c r="BJ345" s="204"/>
      <c r="BK345" s="202"/>
      <c r="BL345" s="205"/>
      <c r="BM345" s="217"/>
      <c r="BN345" s="219"/>
      <c r="BO345" s="220"/>
      <c r="BP345" s="203"/>
      <c r="BQ345" s="217"/>
      <c r="BR345" s="221"/>
      <c r="BS345" s="222"/>
      <c r="BT345" s="216"/>
      <c r="BU345" s="212"/>
      <c r="BV345" s="224"/>
      <c r="BW345" s="216"/>
      <c r="BX345" s="212"/>
      <c r="BY345" s="223"/>
      <c r="BZ345" s="216"/>
      <c r="CA345" s="204"/>
      <c r="CB345" s="202"/>
      <c r="CC345" s="205"/>
      <c r="CD345" s="217"/>
      <c r="CE345" s="219"/>
      <c r="CF345" s="220"/>
      <c r="CG345" s="203"/>
      <c r="CH345" s="217"/>
      <c r="CI345" s="221"/>
      <c r="CJ345" s="222"/>
      <c r="CK345" s="216"/>
      <c r="CL345" s="212"/>
      <c r="CM345" s="224"/>
      <c r="CN345" s="216"/>
      <c r="CO345" s="212"/>
      <c r="CP345" s="223"/>
      <c r="CQ345" s="216"/>
      <c r="CR345" s="204"/>
      <c r="CS345" s="202"/>
      <c r="CT345" s="205"/>
      <c r="CU345" s="217"/>
      <c r="CV345" s="219"/>
      <c r="CW345" s="220"/>
      <c r="CX345" s="203"/>
      <c r="CY345" s="217"/>
      <c r="CZ345" s="221"/>
      <c r="DA345" s="222"/>
      <c r="DB345" s="216"/>
      <c r="DC345" s="212"/>
      <c r="DD345" s="224"/>
      <c r="DE345" s="216"/>
      <c r="DF345" s="212"/>
      <c r="DG345" s="223"/>
      <c r="DH345" s="216"/>
      <c r="DI345" s="204"/>
      <c r="DJ345" s="202"/>
      <c r="DK345" s="205"/>
      <c r="DL345" s="217"/>
      <c r="DM345" s="219"/>
      <c r="DN345" s="220"/>
      <c r="DO345" s="203"/>
      <c r="DP345" s="217"/>
      <c r="DQ345" s="221"/>
      <c r="DR345" s="222"/>
      <c r="DS345" s="216"/>
      <c r="DT345" s="212"/>
      <c r="DU345" s="224"/>
      <c r="DV345" s="216"/>
      <c r="DW345" s="212"/>
      <c r="DX345" s="223"/>
      <c r="DY345" s="216"/>
    </row>
    <row r="346" spans="1:129" ht="15.75" hidden="1" thickBot="1">
      <c r="A346" s="242"/>
      <c r="B346" s="243"/>
      <c r="C346" s="199"/>
      <c r="D346" s="200"/>
      <c r="E346" s="201"/>
      <c r="F346" s="202"/>
      <c r="G346" s="202"/>
      <c r="H346" s="202"/>
      <c r="I346" s="202"/>
      <c r="J346" s="202"/>
      <c r="K346" s="202"/>
      <c r="L346" s="203"/>
      <c r="M346" s="204"/>
      <c r="N346" s="202"/>
      <c r="O346" s="205"/>
      <c r="P346" s="217"/>
      <c r="Q346" s="219"/>
      <c r="R346" s="220"/>
      <c r="S346" s="203"/>
      <c r="T346" s="217"/>
      <c r="U346" s="221"/>
      <c r="V346" s="222"/>
      <c r="W346" s="216"/>
      <c r="X346" s="212"/>
      <c r="Y346" s="223"/>
      <c r="Z346" s="216"/>
      <c r="AA346" s="204"/>
      <c r="AB346" s="202"/>
      <c r="AC346" s="205"/>
      <c r="AD346" s="217"/>
      <c r="AE346" s="219"/>
      <c r="AF346" s="220"/>
      <c r="AG346" s="203"/>
      <c r="AH346" s="217"/>
      <c r="AI346" s="221"/>
      <c r="AJ346" s="222"/>
      <c r="AK346" s="216"/>
      <c r="AL346" s="212"/>
      <c r="AM346" s="224"/>
      <c r="AN346" s="216"/>
      <c r="AO346" s="212"/>
      <c r="AP346" s="223"/>
      <c r="AQ346" s="216"/>
      <c r="AR346" s="204"/>
      <c r="AS346" s="202"/>
      <c r="AT346" s="205"/>
      <c r="AU346" s="217"/>
      <c r="AV346" s="219"/>
      <c r="AW346" s="220"/>
      <c r="AX346" s="207"/>
      <c r="AY346" s="203"/>
      <c r="AZ346" s="217"/>
      <c r="BA346" s="221"/>
      <c r="BB346" s="222"/>
      <c r="BC346" s="216"/>
      <c r="BD346" s="212"/>
      <c r="BE346" s="224"/>
      <c r="BF346" s="216"/>
      <c r="BG346" s="212"/>
      <c r="BH346" s="223"/>
      <c r="BI346" s="216"/>
      <c r="BJ346" s="204"/>
      <c r="BK346" s="202"/>
      <c r="BL346" s="205"/>
      <c r="BM346" s="217"/>
      <c r="BN346" s="219"/>
      <c r="BO346" s="220"/>
      <c r="BP346" s="203"/>
      <c r="BQ346" s="217"/>
      <c r="BR346" s="221"/>
      <c r="BS346" s="222"/>
      <c r="BT346" s="216"/>
      <c r="BU346" s="212"/>
      <c r="BV346" s="224"/>
      <c r="BW346" s="216"/>
      <c r="BX346" s="212"/>
      <c r="BY346" s="223"/>
      <c r="BZ346" s="216"/>
      <c r="CA346" s="204"/>
      <c r="CB346" s="202"/>
      <c r="CC346" s="205"/>
      <c r="CD346" s="217"/>
      <c r="CE346" s="219"/>
      <c r="CF346" s="220"/>
      <c r="CG346" s="203"/>
      <c r="CH346" s="217"/>
      <c r="CI346" s="221"/>
      <c r="CJ346" s="222"/>
      <c r="CK346" s="216"/>
      <c r="CL346" s="212"/>
      <c r="CM346" s="224"/>
      <c r="CN346" s="216"/>
      <c r="CO346" s="212"/>
      <c r="CP346" s="223"/>
      <c r="CQ346" s="216"/>
      <c r="CR346" s="204"/>
      <c r="CS346" s="202"/>
      <c r="CT346" s="205"/>
      <c r="CU346" s="217"/>
      <c r="CV346" s="219"/>
      <c r="CW346" s="220"/>
      <c r="CX346" s="203"/>
      <c r="CY346" s="217"/>
      <c r="CZ346" s="221"/>
      <c r="DA346" s="222"/>
      <c r="DB346" s="216"/>
      <c r="DC346" s="212"/>
      <c r="DD346" s="224"/>
      <c r="DE346" s="216"/>
      <c r="DF346" s="212"/>
      <c r="DG346" s="223"/>
      <c r="DH346" s="216"/>
      <c r="DI346" s="204"/>
      <c r="DJ346" s="202"/>
      <c r="DK346" s="205"/>
      <c r="DL346" s="217"/>
      <c r="DM346" s="219"/>
      <c r="DN346" s="220"/>
      <c r="DO346" s="203"/>
      <c r="DP346" s="217"/>
      <c r="DQ346" s="221"/>
      <c r="DR346" s="222"/>
      <c r="DS346" s="216"/>
      <c r="DT346" s="212"/>
      <c r="DU346" s="224"/>
      <c r="DV346" s="216"/>
      <c r="DW346" s="212"/>
      <c r="DX346" s="223"/>
      <c r="DY346" s="216"/>
    </row>
    <row r="347" spans="1:129" ht="15.75" hidden="1" thickBot="1">
      <c r="A347" s="242"/>
      <c r="B347" s="243"/>
      <c r="C347" s="199"/>
      <c r="D347" s="200"/>
      <c r="E347" s="201"/>
      <c r="F347" s="202"/>
      <c r="G347" s="202"/>
      <c r="H347" s="202"/>
      <c r="I347" s="202"/>
      <c r="J347" s="202"/>
      <c r="K347" s="202"/>
      <c r="L347" s="203"/>
      <c r="M347" s="204"/>
      <c r="N347" s="202"/>
      <c r="O347" s="205"/>
      <c r="P347" s="217"/>
      <c r="Q347" s="219"/>
      <c r="R347" s="220"/>
      <c r="S347" s="203"/>
      <c r="T347" s="217"/>
      <c r="U347" s="221"/>
      <c r="V347" s="222"/>
      <c r="W347" s="216"/>
      <c r="X347" s="212"/>
      <c r="Y347" s="223"/>
      <c r="Z347" s="216"/>
      <c r="AA347" s="204"/>
      <c r="AB347" s="202"/>
      <c r="AC347" s="205"/>
      <c r="AD347" s="217"/>
      <c r="AE347" s="219"/>
      <c r="AF347" s="220"/>
      <c r="AG347" s="203"/>
      <c r="AH347" s="217"/>
      <c r="AI347" s="221"/>
      <c r="AJ347" s="222"/>
      <c r="AK347" s="216"/>
      <c r="AL347" s="212"/>
      <c r="AM347" s="224"/>
      <c r="AN347" s="216"/>
      <c r="AO347" s="212"/>
      <c r="AP347" s="223"/>
      <c r="AQ347" s="216"/>
      <c r="AR347" s="204"/>
      <c r="AS347" s="202"/>
      <c r="AT347" s="205"/>
      <c r="AU347" s="217"/>
      <c r="AV347" s="219"/>
      <c r="AW347" s="220"/>
      <c r="AX347" s="207"/>
      <c r="AY347" s="203"/>
      <c r="AZ347" s="217"/>
      <c r="BA347" s="221"/>
      <c r="BB347" s="222"/>
      <c r="BC347" s="216"/>
      <c r="BD347" s="212"/>
      <c r="BE347" s="224"/>
      <c r="BF347" s="216"/>
      <c r="BG347" s="212"/>
      <c r="BH347" s="223"/>
      <c r="BI347" s="216"/>
      <c r="BJ347" s="204"/>
      <c r="BK347" s="202"/>
      <c r="BL347" s="205"/>
      <c r="BM347" s="217"/>
      <c r="BN347" s="219"/>
      <c r="BO347" s="220"/>
      <c r="BP347" s="203"/>
      <c r="BQ347" s="217"/>
      <c r="BR347" s="221"/>
      <c r="BS347" s="222"/>
      <c r="BT347" s="216"/>
      <c r="BU347" s="212"/>
      <c r="BV347" s="224"/>
      <c r="BW347" s="216"/>
      <c r="BX347" s="212"/>
      <c r="BY347" s="223"/>
      <c r="BZ347" s="216"/>
      <c r="CA347" s="204"/>
      <c r="CB347" s="202"/>
      <c r="CC347" s="205"/>
      <c r="CD347" s="217"/>
      <c r="CE347" s="219"/>
      <c r="CF347" s="220"/>
      <c r="CG347" s="203"/>
      <c r="CH347" s="217"/>
      <c r="CI347" s="221"/>
      <c r="CJ347" s="222"/>
      <c r="CK347" s="216"/>
      <c r="CL347" s="212"/>
      <c r="CM347" s="224"/>
      <c r="CN347" s="216"/>
      <c r="CO347" s="212"/>
      <c r="CP347" s="223"/>
      <c r="CQ347" s="216"/>
      <c r="CR347" s="204"/>
      <c r="CS347" s="202"/>
      <c r="CT347" s="205"/>
      <c r="CU347" s="217"/>
      <c r="CV347" s="219"/>
      <c r="CW347" s="220"/>
      <c r="CX347" s="203"/>
      <c r="CY347" s="217"/>
      <c r="CZ347" s="221"/>
      <c r="DA347" s="222"/>
      <c r="DB347" s="216"/>
      <c r="DC347" s="212"/>
      <c r="DD347" s="224"/>
      <c r="DE347" s="216"/>
      <c r="DF347" s="212"/>
      <c r="DG347" s="223"/>
      <c r="DH347" s="216"/>
      <c r="DI347" s="204"/>
      <c r="DJ347" s="202"/>
      <c r="DK347" s="205"/>
      <c r="DL347" s="217"/>
      <c r="DM347" s="219"/>
      <c r="DN347" s="220"/>
      <c r="DO347" s="203"/>
      <c r="DP347" s="217"/>
      <c r="DQ347" s="221"/>
      <c r="DR347" s="222"/>
      <c r="DS347" s="216"/>
      <c r="DT347" s="212"/>
      <c r="DU347" s="224"/>
      <c r="DV347" s="216"/>
      <c r="DW347" s="212"/>
      <c r="DX347" s="223"/>
      <c r="DY347" s="216"/>
    </row>
    <row r="348" spans="1:129" ht="15.75" hidden="1" thickBot="1">
      <c r="A348" s="242"/>
      <c r="B348" s="243"/>
      <c r="C348" s="199"/>
      <c r="D348" s="200"/>
      <c r="E348" s="201"/>
      <c r="F348" s="202"/>
      <c r="G348" s="202"/>
      <c r="H348" s="202"/>
      <c r="I348" s="202"/>
      <c r="J348" s="202"/>
      <c r="K348" s="202"/>
      <c r="L348" s="203"/>
      <c r="M348" s="204"/>
      <c r="N348" s="202"/>
      <c r="O348" s="205"/>
      <c r="P348" s="217"/>
      <c r="Q348" s="219"/>
      <c r="R348" s="220"/>
      <c r="S348" s="203"/>
      <c r="T348" s="217"/>
      <c r="U348" s="221"/>
      <c r="V348" s="222"/>
      <c r="W348" s="216"/>
      <c r="X348" s="212"/>
      <c r="Y348" s="223"/>
      <c r="Z348" s="216"/>
      <c r="AA348" s="204"/>
      <c r="AB348" s="202"/>
      <c r="AC348" s="205"/>
      <c r="AD348" s="217"/>
      <c r="AE348" s="219"/>
      <c r="AF348" s="220"/>
      <c r="AG348" s="203"/>
      <c r="AH348" s="217"/>
      <c r="AI348" s="221"/>
      <c r="AJ348" s="222"/>
      <c r="AK348" s="216"/>
      <c r="AL348" s="212"/>
      <c r="AM348" s="224"/>
      <c r="AN348" s="216"/>
      <c r="AO348" s="212"/>
      <c r="AP348" s="223"/>
      <c r="AQ348" s="216"/>
      <c r="AR348" s="204"/>
      <c r="AS348" s="202"/>
      <c r="AT348" s="205"/>
      <c r="AU348" s="217"/>
      <c r="AV348" s="232"/>
      <c r="AW348" s="233"/>
      <c r="AX348" s="233"/>
      <c r="AY348" s="203"/>
      <c r="AZ348" s="217"/>
      <c r="BA348" s="221"/>
      <c r="BB348" s="222"/>
      <c r="BC348" s="216"/>
      <c r="BD348" s="212"/>
      <c r="BE348" s="224"/>
      <c r="BF348" s="216"/>
      <c r="BG348" s="212"/>
      <c r="BH348" s="223"/>
      <c r="BI348" s="216"/>
      <c r="BJ348" s="204"/>
      <c r="BK348" s="202"/>
      <c r="BL348" s="205"/>
      <c r="BM348" s="217"/>
      <c r="BN348" s="219"/>
      <c r="BO348" s="220"/>
      <c r="BP348" s="203"/>
      <c r="BQ348" s="217"/>
      <c r="BR348" s="221"/>
      <c r="BS348" s="222"/>
      <c r="BT348" s="216"/>
      <c r="BU348" s="212"/>
      <c r="BV348" s="224"/>
      <c r="BW348" s="216"/>
      <c r="BX348" s="212"/>
      <c r="BY348" s="223"/>
      <c r="BZ348" s="216"/>
      <c r="CA348" s="204"/>
      <c r="CB348" s="202"/>
      <c r="CC348" s="205"/>
      <c r="CD348" s="217"/>
      <c r="CE348" s="219"/>
      <c r="CF348" s="220"/>
      <c r="CG348" s="203"/>
      <c r="CH348" s="217"/>
      <c r="CI348" s="221"/>
      <c r="CJ348" s="222"/>
      <c r="CK348" s="216"/>
      <c r="CL348" s="212"/>
      <c r="CM348" s="224"/>
      <c r="CN348" s="216"/>
      <c r="CO348" s="212"/>
      <c r="CP348" s="223"/>
      <c r="CQ348" s="216"/>
      <c r="CR348" s="204"/>
      <c r="CS348" s="202"/>
      <c r="CT348" s="205"/>
      <c r="CU348" s="217"/>
      <c r="CV348" s="219"/>
      <c r="CW348" s="220"/>
      <c r="CX348" s="203"/>
      <c r="CY348" s="217"/>
      <c r="CZ348" s="221"/>
      <c r="DA348" s="222"/>
      <c r="DB348" s="216"/>
      <c r="DC348" s="212"/>
      <c r="DD348" s="224"/>
      <c r="DE348" s="216"/>
      <c r="DF348" s="212"/>
      <c r="DG348" s="223"/>
      <c r="DH348" s="216"/>
      <c r="DI348" s="204"/>
      <c r="DJ348" s="202"/>
      <c r="DK348" s="205"/>
      <c r="DL348" s="217"/>
      <c r="DM348" s="219"/>
      <c r="DN348" s="220"/>
      <c r="DO348" s="203"/>
      <c r="DP348" s="217"/>
      <c r="DQ348" s="221"/>
      <c r="DR348" s="222"/>
      <c r="DS348" s="216"/>
      <c r="DT348" s="212"/>
      <c r="DU348" s="224"/>
      <c r="DV348" s="216"/>
      <c r="DW348" s="212"/>
      <c r="DX348" s="223"/>
      <c r="DY348" s="216"/>
    </row>
    <row r="349" spans="1:129" ht="15.75" thickBot="1">
      <c r="A349" s="347" t="s">
        <v>132</v>
      </c>
      <c r="B349" s="348"/>
      <c r="C349" s="182">
        <f>[9]Daily!C381</f>
        <v>1487.5</v>
      </c>
      <c r="D349" s="183">
        <f>[9]Daily!D381</f>
        <v>2143</v>
      </c>
      <c r="E349" s="184">
        <f>D349-G349-I349</f>
        <v>921</v>
      </c>
      <c r="F349" s="185">
        <f>[9]Daily!E381</f>
        <v>0</v>
      </c>
      <c r="G349" s="253">
        <f>[9]Daily!F381</f>
        <v>1150</v>
      </c>
      <c r="H349" s="185">
        <f>[9]Daily!G381</f>
        <v>921</v>
      </c>
      <c r="I349" s="185">
        <f>[9]Daily!H381</f>
        <v>72</v>
      </c>
      <c r="J349" s="185">
        <f>[9]Daily!I381</f>
        <v>0</v>
      </c>
      <c r="K349" s="185">
        <f>[9]Daily!J381</f>
        <v>0</v>
      </c>
      <c r="L349" s="186">
        <f>[9]Daily!K381</f>
        <v>-513.75000000001</v>
      </c>
      <c r="M349" s="187">
        <f>[9]Daily!L381</f>
        <v>507.5</v>
      </c>
      <c r="N349" s="185">
        <f>[9]Daily!M381</f>
        <v>72</v>
      </c>
      <c r="O349" s="188">
        <f>[9]Daily!N381</f>
        <v>853.54999999999905</v>
      </c>
      <c r="P349" s="187">
        <f>[9]Daily!O381</f>
        <v>0</v>
      </c>
      <c r="Q349" s="189">
        <f>[9]Daily!P381</f>
        <v>0</v>
      </c>
      <c r="R349" s="190">
        <f>[9]Daily!Q381</f>
        <v>0</v>
      </c>
      <c r="S349" s="186">
        <f>[9]Daily!R381</f>
        <v>0</v>
      </c>
      <c r="T349" s="187">
        <f>[9]Daily!S381</f>
        <v>72</v>
      </c>
      <c r="U349" s="191">
        <f>[9]Daily!T381</f>
        <v>0</v>
      </c>
      <c r="V349" s="192">
        <f>[9]Daily!U381</f>
        <v>72</v>
      </c>
      <c r="W349" s="186">
        <f>[9]Daily!V381</f>
        <v>-5.2999999999999829</v>
      </c>
      <c r="X349" s="193">
        <f>[9]Daily!Z381</f>
        <v>435.5</v>
      </c>
      <c r="Y349" s="194">
        <f>[9]Daily!AA381</f>
        <v>0</v>
      </c>
      <c r="Z349" s="195">
        <f>[9]Daily!AB381</f>
        <v>858.849999999999</v>
      </c>
      <c r="AA349" s="187">
        <f>[9]Daily!AC381</f>
        <v>18</v>
      </c>
      <c r="AB349" s="185">
        <f>[9]Daily!AD381</f>
        <v>0</v>
      </c>
      <c r="AC349" s="188">
        <f>[9]Daily!AE381</f>
        <v>612.39999999999975</v>
      </c>
      <c r="AD349" s="187">
        <f>[9]Daily!AF381</f>
        <v>0</v>
      </c>
      <c r="AE349" s="189">
        <f>[9]Daily!AG381</f>
        <v>0</v>
      </c>
      <c r="AF349" s="190">
        <f>[9]Daily!AH381</f>
        <v>0</v>
      </c>
      <c r="AG349" s="186">
        <f>[9]Daily!AI381</f>
        <v>529.90000000000009</v>
      </c>
      <c r="AH349" s="187">
        <f>[9]Daily!AJ381</f>
        <v>18</v>
      </c>
      <c r="AI349" s="191">
        <f>[9]Daily!AK381</f>
        <v>0</v>
      </c>
      <c r="AJ349" s="192">
        <f>[9]Daily!AL381</f>
        <v>0</v>
      </c>
      <c r="AK349" s="186">
        <f>[9]Daily!AM381</f>
        <v>74.999999999999659</v>
      </c>
      <c r="AL349" s="193">
        <f>[9]Daily!AN381</f>
        <v>0</v>
      </c>
      <c r="AM349" s="196">
        <f>[9]Daily!AO381</f>
        <v>0</v>
      </c>
      <c r="AN349" s="195">
        <f>[9]Daily!AP381</f>
        <v>0</v>
      </c>
      <c r="AO349" s="193">
        <f>[9]Daily!AQ381</f>
        <v>0</v>
      </c>
      <c r="AP349" s="194">
        <f>[9]Daily!AR381</f>
        <v>0</v>
      </c>
      <c r="AQ349" s="195">
        <f>[9]Daily!AS381</f>
        <v>7.5</v>
      </c>
      <c r="AR349" s="187">
        <f>[9]Daily!AT381</f>
        <v>530</v>
      </c>
      <c r="AS349" s="185">
        <f>[9]Daily!AU381</f>
        <v>0</v>
      </c>
      <c r="AT349" s="188">
        <f>[9]Daily!AV381</f>
        <v>229.39999999999279</v>
      </c>
      <c r="AU349" s="187">
        <f>[9]Daily!AW381</f>
        <v>0</v>
      </c>
      <c r="AV349" s="189">
        <f>[9]Daily!AX381</f>
        <v>0</v>
      </c>
      <c r="AW349" s="190">
        <f>[9]Daily!AY381</f>
        <v>0</v>
      </c>
      <c r="AX349" s="190">
        <f>[9]Daily!AZ381</f>
        <v>0</v>
      </c>
      <c r="AY349" s="186">
        <f>[9]Daily!BA381</f>
        <v>-766.80000000000609</v>
      </c>
      <c r="AZ349" s="187">
        <f>[9]Daily!BB381</f>
        <v>530</v>
      </c>
      <c r="BA349" s="191">
        <f>[9]Daily!BC381</f>
        <v>0</v>
      </c>
      <c r="BB349" s="192">
        <f>[9]Daily!BD381</f>
        <v>0</v>
      </c>
      <c r="BC349" s="186">
        <f>[9]Daily!BE381</f>
        <v>1015.9999999999989</v>
      </c>
      <c r="BD349" s="193">
        <f>[9]Daily!BF381</f>
        <v>0</v>
      </c>
      <c r="BE349" s="196">
        <f>[9]Daily!BG381</f>
        <v>0</v>
      </c>
      <c r="BF349" s="195">
        <f>[9]Daily!BH381</f>
        <v>-16.199999999999982</v>
      </c>
      <c r="BG349" s="193">
        <f>[9]Daily!BI381</f>
        <v>0</v>
      </c>
      <c r="BH349" s="194">
        <f>[9]Daily!BJ381</f>
        <v>0</v>
      </c>
      <c r="BI349" s="195">
        <f>[9]Daily!BK381</f>
        <v>-3.6</v>
      </c>
      <c r="BJ349" s="187">
        <f>[9]Daily!BL381</f>
        <v>0</v>
      </c>
      <c r="BK349" s="185">
        <f>[9]Daily!BM381</f>
        <v>0</v>
      </c>
      <c r="BL349" s="188">
        <f>[9]Daily!BN381</f>
        <v>9.2370555648813024E-14</v>
      </c>
      <c r="BM349" s="187">
        <f>[9]Daily!BO381</f>
        <v>0</v>
      </c>
      <c r="BN349" s="189">
        <f>[9]Daily!BP381</f>
        <v>0</v>
      </c>
      <c r="BO349" s="190">
        <f>[9]Daily!BQ381</f>
        <v>0</v>
      </c>
      <c r="BP349" s="186">
        <f>[9]Daily!BR381</f>
        <v>0</v>
      </c>
      <c r="BQ349" s="187">
        <f>[9]Daily!BS381</f>
        <v>0</v>
      </c>
      <c r="BR349" s="191">
        <f>[9]Daily!BT381</f>
        <v>0</v>
      </c>
      <c r="BS349" s="192">
        <f>[9]Daily!BU381</f>
        <v>0</v>
      </c>
      <c r="BT349" s="186">
        <f>[9]Daily!BV381</f>
        <v>0</v>
      </c>
      <c r="BU349" s="193">
        <f>[9]Daily!BW381</f>
        <v>0</v>
      </c>
      <c r="BV349" s="196">
        <f>[9]Daily!BX381</f>
        <v>0</v>
      </c>
      <c r="BW349" s="195">
        <f>[9]Daily!BY381</f>
        <v>0</v>
      </c>
      <c r="BX349" s="193">
        <f>[9]Daily!BZ381</f>
        <v>0</v>
      </c>
      <c r="BY349" s="194">
        <f>[9]Daily!CA381</f>
        <v>0</v>
      </c>
      <c r="BZ349" s="195">
        <f>[9]Daily!CB381</f>
        <v>9.2370555648813024E-14</v>
      </c>
      <c r="CA349" s="187">
        <f>[9]Daily!CC381</f>
        <v>216</v>
      </c>
      <c r="CB349" s="185">
        <f>[9]Daily!CD381</f>
        <v>0</v>
      </c>
      <c r="CC349" s="188">
        <f>[9]Daily!CE381</f>
        <v>775.79999999999791</v>
      </c>
      <c r="CD349" s="187">
        <f>[9]Daily!CF381</f>
        <v>0</v>
      </c>
      <c r="CE349" s="189">
        <f>[9]Daily!CG381</f>
        <v>0</v>
      </c>
      <c r="CF349" s="190">
        <f>[9]Daily!CH381</f>
        <v>0</v>
      </c>
      <c r="CG349" s="186">
        <f>[9]Daily!CI381</f>
        <v>0</v>
      </c>
      <c r="CH349" s="187">
        <f>[9]Daily!CJ381</f>
        <v>216</v>
      </c>
      <c r="CI349" s="191">
        <f>[9]Daily!CK381</f>
        <v>0</v>
      </c>
      <c r="CJ349" s="192">
        <f>[9]Daily!CL381</f>
        <v>0</v>
      </c>
      <c r="CK349" s="186">
        <f>[9]Daily!CM381</f>
        <v>775.79999999999791</v>
      </c>
      <c r="CL349" s="193">
        <f>[9]Daily!CN381</f>
        <v>0</v>
      </c>
      <c r="CM349" s="196">
        <f>[9]Daily!CO381</f>
        <v>0</v>
      </c>
      <c r="CN349" s="195">
        <f>[9]Daily!CP381</f>
        <v>0</v>
      </c>
      <c r="CO349" s="193">
        <f>[9]Daily!CQ381</f>
        <v>0</v>
      </c>
      <c r="CP349" s="194">
        <f>[9]Daily!CR381</f>
        <v>0</v>
      </c>
      <c r="CQ349" s="195">
        <f>[9]Daily!CS381</f>
        <v>0</v>
      </c>
      <c r="CR349" s="187">
        <f>[9]Daily!CT381</f>
        <v>0</v>
      </c>
      <c r="CS349" s="185">
        <f>[9]Daily!CU381</f>
        <v>0</v>
      </c>
      <c r="CT349" s="188">
        <f>[9]Daily!CV381</f>
        <v>0</v>
      </c>
      <c r="CU349" s="187">
        <f>[9]Daily!CW381</f>
        <v>0</v>
      </c>
      <c r="CV349" s="189">
        <f>[9]Daily!CX381</f>
        <v>0</v>
      </c>
      <c r="CW349" s="190">
        <f>[9]Daily!CY381</f>
        <v>0</v>
      </c>
      <c r="CX349" s="186">
        <f>[9]Daily!CZ381</f>
        <v>0</v>
      </c>
      <c r="CY349" s="187">
        <f>[9]Daily!DA381</f>
        <v>0</v>
      </c>
      <c r="CZ349" s="191">
        <f>[9]Daily!DB381</f>
        <v>0</v>
      </c>
      <c r="DA349" s="192">
        <f>[9]Daily!DC381</f>
        <v>0</v>
      </c>
      <c r="DB349" s="186">
        <f>[9]Daily!DD381</f>
        <v>0</v>
      </c>
      <c r="DC349" s="193">
        <f>[9]Daily!DE381</f>
        <v>0</v>
      </c>
      <c r="DD349" s="196">
        <f>[9]Daily!DF381</f>
        <v>0</v>
      </c>
      <c r="DE349" s="195">
        <f>[9]Daily!DG381</f>
        <v>0</v>
      </c>
      <c r="DF349" s="193">
        <f>[9]Daily!DH381</f>
        <v>0</v>
      </c>
      <c r="DG349" s="194">
        <f>[9]Daily!DI381</f>
        <v>0</v>
      </c>
      <c r="DH349" s="195">
        <f>[9]Daily!DJ381</f>
        <v>0</v>
      </c>
      <c r="DI349" s="187">
        <f>[9]Daily!DK381</f>
        <v>216</v>
      </c>
      <c r="DJ349" s="185">
        <f>[9]Daily!DL381</f>
        <v>2071</v>
      </c>
      <c r="DK349" s="188">
        <f>[9]Daily!DM381</f>
        <v>-2984.8999999999996</v>
      </c>
      <c r="DL349" s="187">
        <f>[9]Daily!DN381</f>
        <v>216</v>
      </c>
      <c r="DM349" s="189">
        <f>[9]Daily!DO381</f>
        <v>0</v>
      </c>
      <c r="DN349" s="190">
        <f>[9]Daily!DP381</f>
        <v>1150</v>
      </c>
      <c r="DO349" s="186">
        <f>[9]Daily!DQ381</f>
        <v>-1335.3999999999996</v>
      </c>
      <c r="DP349" s="187">
        <f>[9]Daily!DR381</f>
        <v>0</v>
      </c>
      <c r="DQ349" s="191">
        <f>[9]Daily!DS381</f>
        <v>921</v>
      </c>
      <c r="DR349" s="192">
        <f>[9]Daily!DT381</f>
        <v>0</v>
      </c>
      <c r="DS349" s="186">
        <f>[9]Daily!DU381</f>
        <v>-1649.5</v>
      </c>
      <c r="DT349" s="193">
        <f>[9]Daily!DV381</f>
        <v>0</v>
      </c>
      <c r="DU349" s="196">
        <f>[9]Daily!DW381</f>
        <v>0</v>
      </c>
      <c r="DV349" s="195">
        <f>[9]Daily!DX381</f>
        <v>0</v>
      </c>
      <c r="DW349" s="193">
        <f>[9]Daily!DY381</f>
        <v>0</v>
      </c>
      <c r="DX349" s="194">
        <f>[9]Daily!DZ381</f>
        <v>0</v>
      </c>
      <c r="DY349" s="195">
        <f>[9]Daily!EA381</f>
        <v>0</v>
      </c>
    </row>
    <row r="350" spans="1:129" ht="15.75" hidden="1" thickBot="1">
      <c r="A350" s="197"/>
      <c r="B350" s="198"/>
      <c r="C350" s="199"/>
      <c r="D350" s="200"/>
      <c r="E350" s="201"/>
      <c r="F350" s="202"/>
      <c r="G350" s="254"/>
      <c r="H350" s="202"/>
      <c r="I350" s="202"/>
      <c r="J350" s="202"/>
      <c r="K350" s="202"/>
      <c r="L350" s="203"/>
      <c r="M350" s="204"/>
      <c r="N350" s="202"/>
      <c r="O350" s="205"/>
      <c r="P350" s="204"/>
      <c r="Q350" s="206"/>
      <c r="R350" s="207"/>
      <c r="S350" s="203"/>
      <c r="T350" s="204"/>
      <c r="U350" s="208"/>
      <c r="V350" s="209"/>
      <c r="W350" s="203"/>
      <c r="X350" s="199"/>
      <c r="Y350" s="210"/>
      <c r="Z350" s="203"/>
      <c r="AA350" s="204"/>
      <c r="AB350" s="202"/>
      <c r="AC350" s="205"/>
      <c r="AD350" s="204"/>
      <c r="AE350" s="206"/>
      <c r="AF350" s="207"/>
      <c r="AG350" s="203"/>
      <c r="AH350" s="204"/>
      <c r="AI350" s="208"/>
      <c r="AJ350" s="209"/>
      <c r="AK350" s="203"/>
      <c r="AL350" s="199"/>
      <c r="AM350" s="211"/>
      <c r="AN350" s="203"/>
      <c r="AO350" s="199"/>
      <c r="AP350" s="210"/>
      <c r="AQ350" s="203"/>
      <c r="AR350" s="204"/>
      <c r="AS350" s="202"/>
      <c r="AT350" s="205"/>
      <c r="AU350" s="204"/>
      <c r="AV350" s="206"/>
      <c r="AW350" s="207"/>
      <c r="AX350" s="207"/>
      <c r="AY350" s="203"/>
      <c r="AZ350" s="204"/>
      <c r="BA350" s="208"/>
      <c r="BB350" s="209"/>
      <c r="BC350" s="203"/>
      <c r="BD350" s="199"/>
      <c r="BE350" s="211"/>
      <c r="BF350" s="203"/>
      <c r="BG350" s="199"/>
      <c r="BH350" s="210"/>
      <c r="BI350" s="203"/>
      <c r="BJ350" s="204"/>
      <c r="BK350" s="202"/>
      <c r="BL350" s="205"/>
      <c r="BM350" s="204"/>
      <c r="BN350" s="206"/>
      <c r="BO350" s="207"/>
      <c r="BP350" s="203"/>
      <c r="BQ350" s="204"/>
      <c r="BR350" s="208"/>
      <c r="BS350" s="209"/>
      <c r="BT350" s="203"/>
      <c r="BU350" s="199"/>
      <c r="BV350" s="211"/>
      <c r="BW350" s="203"/>
      <c r="BX350" s="199"/>
      <c r="BY350" s="210"/>
      <c r="BZ350" s="203"/>
      <c r="CA350" s="204"/>
      <c r="CB350" s="202"/>
      <c r="CC350" s="205"/>
      <c r="CD350" s="204"/>
      <c r="CE350" s="206"/>
      <c r="CF350" s="207"/>
      <c r="CG350" s="203"/>
      <c r="CH350" s="204"/>
      <c r="CI350" s="208"/>
      <c r="CJ350" s="209"/>
      <c r="CK350" s="203"/>
      <c r="CL350" s="199"/>
      <c r="CM350" s="211"/>
      <c r="CN350" s="203"/>
      <c r="CO350" s="199"/>
      <c r="CP350" s="210"/>
      <c r="CQ350" s="203"/>
      <c r="CR350" s="204"/>
      <c r="CS350" s="202"/>
      <c r="CT350" s="205"/>
      <c r="CU350" s="204"/>
      <c r="CV350" s="206"/>
      <c r="CW350" s="207"/>
      <c r="CX350" s="203"/>
      <c r="CY350" s="204"/>
      <c r="CZ350" s="208"/>
      <c r="DA350" s="209"/>
      <c r="DB350" s="203"/>
      <c r="DC350" s="199"/>
      <c r="DD350" s="211"/>
      <c r="DE350" s="203"/>
      <c r="DF350" s="199"/>
      <c r="DG350" s="210"/>
      <c r="DH350" s="203"/>
      <c r="DI350" s="204"/>
      <c r="DJ350" s="202"/>
      <c r="DK350" s="205"/>
      <c r="DL350" s="204"/>
      <c r="DM350" s="206"/>
      <c r="DN350" s="207"/>
      <c r="DO350" s="203"/>
      <c r="DP350" s="204"/>
      <c r="DQ350" s="208"/>
      <c r="DR350" s="209"/>
      <c r="DS350" s="203"/>
      <c r="DT350" s="199"/>
      <c r="DU350" s="211"/>
      <c r="DV350" s="203"/>
      <c r="DW350" s="199"/>
      <c r="DX350" s="210"/>
      <c r="DY350" s="203"/>
    </row>
    <row r="351" spans="1:129" ht="15.75" hidden="1" thickBot="1">
      <c r="A351" s="242"/>
      <c r="B351" s="243"/>
      <c r="C351" s="199"/>
      <c r="D351" s="200"/>
      <c r="E351" s="201"/>
      <c r="F351" s="202"/>
      <c r="G351" s="254"/>
      <c r="H351" s="202"/>
      <c r="I351" s="202"/>
      <c r="J351" s="202"/>
      <c r="K351" s="202"/>
      <c r="L351" s="203"/>
      <c r="M351" s="204"/>
      <c r="N351" s="202"/>
      <c r="O351" s="205"/>
      <c r="P351" s="217"/>
      <c r="Q351" s="219"/>
      <c r="R351" s="220"/>
      <c r="S351" s="203"/>
      <c r="T351" s="217"/>
      <c r="U351" s="221"/>
      <c r="V351" s="222"/>
      <c r="W351" s="216"/>
      <c r="X351" s="212"/>
      <c r="Y351" s="223"/>
      <c r="Z351" s="216"/>
      <c r="AA351" s="204"/>
      <c r="AB351" s="202"/>
      <c r="AC351" s="205"/>
      <c r="AD351" s="217"/>
      <c r="AE351" s="219"/>
      <c r="AF351" s="220"/>
      <c r="AG351" s="203"/>
      <c r="AH351" s="217"/>
      <c r="AI351" s="221"/>
      <c r="AJ351" s="222"/>
      <c r="AK351" s="216"/>
      <c r="AL351" s="212"/>
      <c r="AM351" s="224"/>
      <c r="AN351" s="216"/>
      <c r="AO351" s="212"/>
      <c r="AP351" s="223"/>
      <c r="AQ351" s="216"/>
      <c r="AR351" s="204"/>
      <c r="AS351" s="202"/>
      <c r="AT351" s="205"/>
      <c r="AU351" s="217"/>
      <c r="AV351" s="219"/>
      <c r="AW351" s="220"/>
      <c r="AX351" s="207"/>
      <c r="AY351" s="203"/>
      <c r="AZ351" s="217"/>
      <c r="BA351" s="221"/>
      <c r="BB351" s="222"/>
      <c r="BC351" s="216"/>
      <c r="BD351" s="212"/>
      <c r="BE351" s="224"/>
      <c r="BF351" s="216"/>
      <c r="BG351" s="212"/>
      <c r="BH351" s="223"/>
      <c r="BI351" s="216"/>
      <c r="BJ351" s="204"/>
      <c r="BK351" s="202"/>
      <c r="BL351" s="205"/>
      <c r="BM351" s="217"/>
      <c r="BN351" s="219"/>
      <c r="BO351" s="220"/>
      <c r="BP351" s="203"/>
      <c r="BQ351" s="217"/>
      <c r="BR351" s="221"/>
      <c r="BS351" s="222"/>
      <c r="BT351" s="216"/>
      <c r="BU351" s="212"/>
      <c r="BV351" s="224"/>
      <c r="BW351" s="216"/>
      <c r="BX351" s="212"/>
      <c r="BY351" s="223"/>
      <c r="BZ351" s="216"/>
      <c r="CA351" s="204"/>
      <c r="CB351" s="202"/>
      <c r="CC351" s="205"/>
      <c r="CD351" s="217"/>
      <c r="CE351" s="219"/>
      <c r="CF351" s="220"/>
      <c r="CG351" s="203"/>
      <c r="CH351" s="217"/>
      <c r="CI351" s="221"/>
      <c r="CJ351" s="222"/>
      <c r="CK351" s="216"/>
      <c r="CL351" s="212"/>
      <c r="CM351" s="224"/>
      <c r="CN351" s="216"/>
      <c r="CO351" s="212"/>
      <c r="CP351" s="223"/>
      <c r="CQ351" s="216"/>
      <c r="CR351" s="204"/>
      <c r="CS351" s="202"/>
      <c r="CT351" s="205"/>
      <c r="CU351" s="217"/>
      <c r="CV351" s="219"/>
      <c r="CW351" s="220"/>
      <c r="CX351" s="203"/>
      <c r="CY351" s="217"/>
      <c r="CZ351" s="221"/>
      <c r="DA351" s="222"/>
      <c r="DB351" s="216"/>
      <c r="DC351" s="212"/>
      <c r="DD351" s="224"/>
      <c r="DE351" s="216"/>
      <c r="DF351" s="212"/>
      <c r="DG351" s="223"/>
      <c r="DH351" s="216"/>
      <c r="DI351" s="204"/>
      <c r="DJ351" s="202"/>
      <c r="DK351" s="205"/>
      <c r="DL351" s="217"/>
      <c r="DM351" s="219"/>
      <c r="DN351" s="220"/>
      <c r="DO351" s="203"/>
      <c r="DP351" s="217"/>
      <c r="DQ351" s="221"/>
      <c r="DR351" s="222"/>
      <c r="DS351" s="216"/>
      <c r="DT351" s="212"/>
      <c r="DU351" s="224"/>
      <c r="DV351" s="216"/>
      <c r="DW351" s="212"/>
      <c r="DX351" s="223"/>
      <c r="DY351" s="216"/>
    </row>
    <row r="352" spans="1:129" ht="15.75" hidden="1" thickBot="1">
      <c r="A352" s="242"/>
      <c r="B352" s="243"/>
      <c r="C352" s="199"/>
      <c r="D352" s="200"/>
      <c r="E352" s="201"/>
      <c r="F352" s="202"/>
      <c r="G352" s="254"/>
      <c r="H352" s="202"/>
      <c r="I352" s="202"/>
      <c r="J352" s="202"/>
      <c r="K352" s="202"/>
      <c r="L352" s="203"/>
      <c r="M352" s="204"/>
      <c r="N352" s="202"/>
      <c r="O352" s="205"/>
      <c r="P352" s="217"/>
      <c r="Q352" s="219"/>
      <c r="R352" s="220"/>
      <c r="S352" s="203"/>
      <c r="T352" s="217"/>
      <c r="U352" s="221"/>
      <c r="V352" s="222"/>
      <c r="W352" s="216"/>
      <c r="X352" s="212"/>
      <c r="Y352" s="223"/>
      <c r="Z352" s="216"/>
      <c r="AA352" s="204"/>
      <c r="AB352" s="202"/>
      <c r="AC352" s="205"/>
      <c r="AD352" s="217"/>
      <c r="AE352" s="219"/>
      <c r="AF352" s="220"/>
      <c r="AG352" s="203"/>
      <c r="AH352" s="217"/>
      <c r="AI352" s="221"/>
      <c r="AJ352" s="222"/>
      <c r="AK352" s="216"/>
      <c r="AL352" s="212"/>
      <c r="AM352" s="224"/>
      <c r="AN352" s="216"/>
      <c r="AO352" s="212"/>
      <c r="AP352" s="223"/>
      <c r="AQ352" s="216"/>
      <c r="AR352" s="204"/>
      <c r="AS352" s="202"/>
      <c r="AT352" s="205"/>
      <c r="AU352" s="217"/>
      <c r="AV352" s="219"/>
      <c r="AW352" s="220"/>
      <c r="AX352" s="207"/>
      <c r="AY352" s="203"/>
      <c r="AZ352" s="217"/>
      <c r="BA352" s="221"/>
      <c r="BB352" s="222"/>
      <c r="BC352" s="216"/>
      <c r="BD352" s="212"/>
      <c r="BE352" s="224"/>
      <c r="BF352" s="216"/>
      <c r="BG352" s="212"/>
      <c r="BH352" s="223"/>
      <c r="BI352" s="216"/>
      <c r="BJ352" s="204"/>
      <c r="BK352" s="202"/>
      <c r="BL352" s="205"/>
      <c r="BM352" s="217"/>
      <c r="BN352" s="219"/>
      <c r="BO352" s="220"/>
      <c r="BP352" s="203"/>
      <c r="BQ352" s="217"/>
      <c r="BR352" s="221"/>
      <c r="BS352" s="222"/>
      <c r="BT352" s="216"/>
      <c r="BU352" s="212"/>
      <c r="BV352" s="224"/>
      <c r="BW352" s="216"/>
      <c r="BX352" s="212"/>
      <c r="BY352" s="223"/>
      <c r="BZ352" s="216"/>
      <c r="CA352" s="204"/>
      <c r="CB352" s="202"/>
      <c r="CC352" s="205"/>
      <c r="CD352" s="217"/>
      <c r="CE352" s="219"/>
      <c r="CF352" s="220"/>
      <c r="CG352" s="203"/>
      <c r="CH352" s="217"/>
      <c r="CI352" s="221"/>
      <c r="CJ352" s="222"/>
      <c r="CK352" s="216"/>
      <c r="CL352" s="212"/>
      <c r="CM352" s="224"/>
      <c r="CN352" s="216"/>
      <c r="CO352" s="212"/>
      <c r="CP352" s="223"/>
      <c r="CQ352" s="216"/>
      <c r="CR352" s="204"/>
      <c r="CS352" s="202"/>
      <c r="CT352" s="205"/>
      <c r="CU352" s="217"/>
      <c r="CV352" s="219"/>
      <c r="CW352" s="220"/>
      <c r="CX352" s="203"/>
      <c r="CY352" s="217"/>
      <c r="CZ352" s="221"/>
      <c r="DA352" s="222"/>
      <c r="DB352" s="216"/>
      <c r="DC352" s="212"/>
      <c r="DD352" s="224"/>
      <c r="DE352" s="216"/>
      <c r="DF352" s="212"/>
      <c r="DG352" s="223"/>
      <c r="DH352" s="216"/>
      <c r="DI352" s="204"/>
      <c r="DJ352" s="202"/>
      <c r="DK352" s="205"/>
      <c r="DL352" s="217"/>
      <c r="DM352" s="219"/>
      <c r="DN352" s="220"/>
      <c r="DO352" s="203"/>
      <c r="DP352" s="217"/>
      <c r="DQ352" s="221"/>
      <c r="DR352" s="222"/>
      <c r="DS352" s="216"/>
      <c r="DT352" s="212"/>
      <c r="DU352" s="224"/>
      <c r="DV352" s="216"/>
      <c r="DW352" s="212"/>
      <c r="DX352" s="223"/>
      <c r="DY352" s="216"/>
    </row>
    <row r="353" spans="1:129" ht="15.75" hidden="1" thickBot="1">
      <c r="A353" s="242"/>
      <c r="B353" s="243"/>
      <c r="C353" s="199"/>
      <c r="D353" s="200"/>
      <c r="E353" s="201"/>
      <c r="F353" s="202"/>
      <c r="G353" s="254"/>
      <c r="H353" s="202"/>
      <c r="I353" s="202"/>
      <c r="J353" s="202"/>
      <c r="K353" s="202"/>
      <c r="L353" s="203"/>
      <c r="M353" s="204"/>
      <c r="N353" s="202"/>
      <c r="O353" s="205"/>
      <c r="P353" s="217"/>
      <c r="Q353" s="219"/>
      <c r="R353" s="220"/>
      <c r="S353" s="203"/>
      <c r="T353" s="217"/>
      <c r="U353" s="221"/>
      <c r="V353" s="222"/>
      <c r="W353" s="216"/>
      <c r="X353" s="212"/>
      <c r="Y353" s="223"/>
      <c r="Z353" s="216"/>
      <c r="AA353" s="204"/>
      <c r="AB353" s="202"/>
      <c r="AC353" s="205"/>
      <c r="AD353" s="217"/>
      <c r="AE353" s="219"/>
      <c r="AF353" s="220"/>
      <c r="AG353" s="203"/>
      <c r="AH353" s="217"/>
      <c r="AI353" s="221"/>
      <c r="AJ353" s="222"/>
      <c r="AK353" s="216"/>
      <c r="AL353" s="212"/>
      <c r="AM353" s="224"/>
      <c r="AN353" s="216"/>
      <c r="AO353" s="212"/>
      <c r="AP353" s="223"/>
      <c r="AQ353" s="216"/>
      <c r="AR353" s="204"/>
      <c r="AS353" s="202"/>
      <c r="AT353" s="205"/>
      <c r="AU353" s="217"/>
      <c r="AV353" s="219"/>
      <c r="AW353" s="220"/>
      <c r="AX353" s="207"/>
      <c r="AY353" s="203"/>
      <c r="AZ353" s="217"/>
      <c r="BA353" s="221"/>
      <c r="BB353" s="222"/>
      <c r="BC353" s="216"/>
      <c r="BD353" s="212"/>
      <c r="BE353" s="224"/>
      <c r="BF353" s="216"/>
      <c r="BG353" s="212"/>
      <c r="BH353" s="223"/>
      <c r="BI353" s="216"/>
      <c r="BJ353" s="204"/>
      <c r="BK353" s="202"/>
      <c r="BL353" s="205"/>
      <c r="BM353" s="217"/>
      <c r="BN353" s="219"/>
      <c r="BO353" s="220"/>
      <c r="BP353" s="203"/>
      <c r="BQ353" s="217"/>
      <c r="BR353" s="221"/>
      <c r="BS353" s="222"/>
      <c r="BT353" s="216"/>
      <c r="BU353" s="212"/>
      <c r="BV353" s="224"/>
      <c r="BW353" s="216"/>
      <c r="BX353" s="212"/>
      <c r="BY353" s="223"/>
      <c r="BZ353" s="216"/>
      <c r="CA353" s="204"/>
      <c r="CB353" s="202"/>
      <c r="CC353" s="205"/>
      <c r="CD353" s="217"/>
      <c r="CE353" s="219"/>
      <c r="CF353" s="220"/>
      <c r="CG353" s="203"/>
      <c r="CH353" s="217"/>
      <c r="CI353" s="221"/>
      <c r="CJ353" s="222"/>
      <c r="CK353" s="216"/>
      <c r="CL353" s="212"/>
      <c r="CM353" s="224"/>
      <c r="CN353" s="216"/>
      <c r="CO353" s="212"/>
      <c r="CP353" s="223"/>
      <c r="CQ353" s="216"/>
      <c r="CR353" s="204"/>
      <c r="CS353" s="202"/>
      <c r="CT353" s="205"/>
      <c r="CU353" s="217"/>
      <c r="CV353" s="219"/>
      <c r="CW353" s="220"/>
      <c r="CX353" s="203"/>
      <c r="CY353" s="217"/>
      <c r="CZ353" s="221"/>
      <c r="DA353" s="222"/>
      <c r="DB353" s="216"/>
      <c r="DC353" s="212"/>
      <c r="DD353" s="224"/>
      <c r="DE353" s="216"/>
      <c r="DF353" s="212"/>
      <c r="DG353" s="223"/>
      <c r="DH353" s="216"/>
      <c r="DI353" s="204"/>
      <c r="DJ353" s="202"/>
      <c r="DK353" s="205"/>
      <c r="DL353" s="217"/>
      <c r="DM353" s="219"/>
      <c r="DN353" s="220"/>
      <c r="DO353" s="203"/>
      <c r="DP353" s="217"/>
      <c r="DQ353" s="221"/>
      <c r="DR353" s="222"/>
      <c r="DS353" s="216"/>
      <c r="DT353" s="212"/>
      <c r="DU353" s="224"/>
      <c r="DV353" s="216"/>
      <c r="DW353" s="212"/>
      <c r="DX353" s="223"/>
      <c r="DY353" s="216"/>
    </row>
    <row r="354" spans="1:129" ht="15.75" hidden="1" thickBot="1">
      <c r="A354" s="242"/>
      <c r="B354" s="243"/>
      <c r="C354" s="199"/>
      <c r="D354" s="200"/>
      <c r="E354" s="201"/>
      <c r="F354" s="202"/>
      <c r="G354" s="254"/>
      <c r="H354" s="202"/>
      <c r="I354" s="202"/>
      <c r="J354" s="202"/>
      <c r="K354" s="202"/>
      <c r="L354" s="203"/>
      <c r="M354" s="204"/>
      <c r="N354" s="202"/>
      <c r="O354" s="205"/>
      <c r="P354" s="217"/>
      <c r="Q354" s="219"/>
      <c r="R354" s="220"/>
      <c r="S354" s="203"/>
      <c r="T354" s="217"/>
      <c r="U354" s="221"/>
      <c r="V354" s="222"/>
      <c r="W354" s="216"/>
      <c r="X354" s="212"/>
      <c r="Y354" s="223"/>
      <c r="Z354" s="216"/>
      <c r="AA354" s="204"/>
      <c r="AB354" s="202"/>
      <c r="AC354" s="205"/>
      <c r="AD354" s="217"/>
      <c r="AE354" s="219"/>
      <c r="AF354" s="220"/>
      <c r="AG354" s="203"/>
      <c r="AH354" s="217"/>
      <c r="AI354" s="221"/>
      <c r="AJ354" s="222"/>
      <c r="AK354" s="216"/>
      <c r="AL354" s="212"/>
      <c r="AM354" s="224"/>
      <c r="AN354" s="216"/>
      <c r="AO354" s="212"/>
      <c r="AP354" s="223"/>
      <c r="AQ354" s="216"/>
      <c r="AR354" s="204"/>
      <c r="AS354" s="202"/>
      <c r="AT354" s="205"/>
      <c r="AU354" s="217"/>
      <c r="AV354" s="219"/>
      <c r="AW354" s="220"/>
      <c r="AX354" s="207"/>
      <c r="AY354" s="203"/>
      <c r="AZ354" s="217"/>
      <c r="BA354" s="221"/>
      <c r="BB354" s="222"/>
      <c r="BC354" s="216"/>
      <c r="BD354" s="212"/>
      <c r="BE354" s="224"/>
      <c r="BF354" s="216"/>
      <c r="BG354" s="212"/>
      <c r="BH354" s="223"/>
      <c r="BI354" s="216"/>
      <c r="BJ354" s="204"/>
      <c r="BK354" s="202"/>
      <c r="BL354" s="205"/>
      <c r="BM354" s="217"/>
      <c r="BN354" s="219"/>
      <c r="BO354" s="220"/>
      <c r="BP354" s="203"/>
      <c r="BQ354" s="217"/>
      <c r="BR354" s="221"/>
      <c r="BS354" s="222"/>
      <c r="BT354" s="216"/>
      <c r="BU354" s="212"/>
      <c r="BV354" s="224"/>
      <c r="BW354" s="216"/>
      <c r="BX354" s="212"/>
      <c r="BY354" s="223"/>
      <c r="BZ354" s="216"/>
      <c r="CA354" s="204"/>
      <c r="CB354" s="202"/>
      <c r="CC354" s="205"/>
      <c r="CD354" s="217"/>
      <c r="CE354" s="219"/>
      <c r="CF354" s="220"/>
      <c r="CG354" s="203"/>
      <c r="CH354" s="217"/>
      <c r="CI354" s="221"/>
      <c r="CJ354" s="222"/>
      <c r="CK354" s="216"/>
      <c r="CL354" s="212"/>
      <c r="CM354" s="224"/>
      <c r="CN354" s="216"/>
      <c r="CO354" s="212"/>
      <c r="CP354" s="223"/>
      <c r="CQ354" s="216"/>
      <c r="CR354" s="204"/>
      <c r="CS354" s="202"/>
      <c r="CT354" s="205"/>
      <c r="CU354" s="217"/>
      <c r="CV354" s="219"/>
      <c r="CW354" s="220"/>
      <c r="CX354" s="203"/>
      <c r="CY354" s="217"/>
      <c r="CZ354" s="221"/>
      <c r="DA354" s="222"/>
      <c r="DB354" s="216"/>
      <c r="DC354" s="212"/>
      <c r="DD354" s="224"/>
      <c r="DE354" s="216"/>
      <c r="DF354" s="212"/>
      <c r="DG354" s="223"/>
      <c r="DH354" s="216"/>
      <c r="DI354" s="204"/>
      <c r="DJ354" s="202"/>
      <c r="DK354" s="205"/>
      <c r="DL354" s="217"/>
      <c r="DM354" s="219"/>
      <c r="DN354" s="220"/>
      <c r="DO354" s="203"/>
      <c r="DP354" s="217"/>
      <c r="DQ354" s="221"/>
      <c r="DR354" s="222"/>
      <c r="DS354" s="216"/>
      <c r="DT354" s="212"/>
      <c r="DU354" s="224"/>
      <c r="DV354" s="216"/>
      <c r="DW354" s="212"/>
      <c r="DX354" s="223"/>
      <c r="DY354" s="216"/>
    </row>
    <row r="355" spans="1:129" ht="15.75" hidden="1" thickBot="1">
      <c r="A355" s="242"/>
      <c r="B355" s="243"/>
      <c r="C355" s="199"/>
      <c r="D355" s="200"/>
      <c r="E355" s="201"/>
      <c r="F355" s="202"/>
      <c r="G355" s="254"/>
      <c r="H355" s="202"/>
      <c r="I355" s="202"/>
      <c r="J355" s="202"/>
      <c r="K355" s="202"/>
      <c r="L355" s="203"/>
      <c r="M355" s="204"/>
      <c r="N355" s="202"/>
      <c r="O355" s="205"/>
      <c r="P355" s="217"/>
      <c r="Q355" s="219"/>
      <c r="R355" s="220"/>
      <c r="S355" s="203"/>
      <c r="T355" s="217"/>
      <c r="U355" s="221"/>
      <c r="V355" s="222"/>
      <c r="W355" s="216"/>
      <c r="X355" s="212"/>
      <c r="Y355" s="223"/>
      <c r="Z355" s="216"/>
      <c r="AA355" s="204"/>
      <c r="AB355" s="202"/>
      <c r="AC355" s="205"/>
      <c r="AD355" s="217"/>
      <c r="AE355" s="219"/>
      <c r="AF355" s="220"/>
      <c r="AG355" s="203"/>
      <c r="AH355" s="217"/>
      <c r="AI355" s="221"/>
      <c r="AJ355" s="222"/>
      <c r="AK355" s="216"/>
      <c r="AL355" s="212"/>
      <c r="AM355" s="224"/>
      <c r="AN355" s="216"/>
      <c r="AO355" s="212"/>
      <c r="AP355" s="223"/>
      <c r="AQ355" s="216"/>
      <c r="AR355" s="204"/>
      <c r="AS355" s="202"/>
      <c r="AT355" s="205"/>
      <c r="AU355" s="217"/>
      <c r="AV355" s="219"/>
      <c r="AW355" s="220"/>
      <c r="AX355" s="207"/>
      <c r="AY355" s="203"/>
      <c r="AZ355" s="217"/>
      <c r="BA355" s="221"/>
      <c r="BB355" s="222"/>
      <c r="BC355" s="216"/>
      <c r="BD355" s="212"/>
      <c r="BE355" s="224"/>
      <c r="BF355" s="216"/>
      <c r="BG355" s="212"/>
      <c r="BH355" s="223"/>
      <c r="BI355" s="216"/>
      <c r="BJ355" s="204"/>
      <c r="BK355" s="202"/>
      <c r="BL355" s="205"/>
      <c r="BM355" s="217"/>
      <c r="BN355" s="219"/>
      <c r="BO355" s="220"/>
      <c r="BP355" s="203"/>
      <c r="BQ355" s="217"/>
      <c r="BR355" s="221"/>
      <c r="BS355" s="222"/>
      <c r="BT355" s="216"/>
      <c r="BU355" s="212"/>
      <c r="BV355" s="224"/>
      <c r="BW355" s="216"/>
      <c r="BX355" s="212"/>
      <c r="BY355" s="223"/>
      <c r="BZ355" s="216"/>
      <c r="CA355" s="204"/>
      <c r="CB355" s="202"/>
      <c r="CC355" s="205"/>
      <c r="CD355" s="217"/>
      <c r="CE355" s="219"/>
      <c r="CF355" s="220"/>
      <c r="CG355" s="203"/>
      <c r="CH355" s="217"/>
      <c r="CI355" s="221"/>
      <c r="CJ355" s="222"/>
      <c r="CK355" s="216"/>
      <c r="CL355" s="212"/>
      <c r="CM355" s="224"/>
      <c r="CN355" s="216"/>
      <c r="CO355" s="212"/>
      <c r="CP355" s="223"/>
      <c r="CQ355" s="216"/>
      <c r="CR355" s="204"/>
      <c r="CS355" s="202"/>
      <c r="CT355" s="205"/>
      <c r="CU355" s="217"/>
      <c r="CV355" s="219"/>
      <c r="CW355" s="220"/>
      <c r="CX355" s="203"/>
      <c r="CY355" s="217"/>
      <c r="CZ355" s="221"/>
      <c r="DA355" s="222"/>
      <c r="DB355" s="216"/>
      <c r="DC355" s="212"/>
      <c r="DD355" s="224"/>
      <c r="DE355" s="216"/>
      <c r="DF355" s="212"/>
      <c r="DG355" s="223"/>
      <c r="DH355" s="216"/>
      <c r="DI355" s="204"/>
      <c r="DJ355" s="202"/>
      <c r="DK355" s="205"/>
      <c r="DL355" s="217"/>
      <c r="DM355" s="219"/>
      <c r="DN355" s="220"/>
      <c r="DO355" s="203"/>
      <c r="DP355" s="217"/>
      <c r="DQ355" s="221"/>
      <c r="DR355" s="222"/>
      <c r="DS355" s="216"/>
      <c r="DT355" s="212"/>
      <c r="DU355" s="224"/>
      <c r="DV355" s="216"/>
      <c r="DW355" s="212"/>
      <c r="DX355" s="223"/>
      <c r="DY355" s="216"/>
    </row>
    <row r="356" spans="1:129" ht="15.75" hidden="1" thickBot="1">
      <c r="A356" s="242"/>
      <c r="B356" s="243"/>
      <c r="C356" s="199"/>
      <c r="D356" s="200"/>
      <c r="E356" s="201"/>
      <c r="F356" s="202"/>
      <c r="G356" s="254"/>
      <c r="H356" s="202"/>
      <c r="I356" s="202"/>
      <c r="J356" s="202"/>
      <c r="K356" s="202"/>
      <c r="L356" s="203"/>
      <c r="M356" s="204"/>
      <c r="N356" s="202"/>
      <c r="O356" s="205"/>
      <c r="P356" s="217"/>
      <c r="Q356" s="219"/>
      <c r="R356" s="220"/>
      <c r="S356" s="203"/>
      <c r="T356" s="217"/>
      <c r="U356" s="221"/>
      <c r="V356" s="222"/>
      <c r="W356" s="216"/>
      <c r="X356" s="212"/>
      <c r="Y356" s="223"/>
      <c r="Z356" s="216"/>
      <c r="AA356" s="204"/>
      <c r="AB356" s="202"/>
      <c r="AC356" s="205"/>
      <c r="AD356" s="217"/>
      <c r="AE356" s="219"/>
      <c r="AF356" s="220"/>
      <c r="AG356" s="203"/>
      <c r="AH356" s="217"/>
      <c r="AI356" s="221"/>
      <c r="AJ356" s="222"/>
      <c r="AK356" s="216"/>
      <c r="AL356" s="212"/>
      <c r="AM356" s="224"/>
      <c r="AN356" s="216"/>
      <c r="AO356" s="212"/>
      <c r="AP356" s="223"/>
      <c r="AQ356" s="216"/>
      <c r="AR356" s="204"/>
      <c r="AS356" s="202"/>
      <c r="AT356" s="205"/>
      <c r="AU356" s="217"/>
      <c r="AV356" s="219"/>
      <c r="AW356" s="220"/>
      <c r="AX356" s="207"/>
      <c r="AY356" s="203"/>
      <c r="AZ356" s="217"/>
      <c r="BA356" s="221"/>
      <c r="BB356" s="222"/>
      <c r="BC356" s="216"/>
      <c r="BD356" s="212"/>
      <c r="BE356" s="224"/>
      <c r="BF356" s="216"/>
      <c r="BG356" s="212"/>
      <c r="BH356" s="223"/>
      <c r="BI356" s="216"/>
      <c r="BJ356" s="204"/>
      <c r="BK356" s="202"/>
      <c r="BL356" s="205"/>
      <c r="BM356" s="217"/>
      <c r="BN356" s="219"/>
      <c r="BO356" s="220"/>
      <c r="BP356" s="203"/>
      <c r="BQ356" s="217"/>
      <c r="BR356" s="221"/>
      <c r="BS356" s="222"/>
      <c r="BT356" s="216"/>
      <c r="BU356" s="212"/>
      <c r="BV356" s="224"/>
      <c r="BW356" s="216"/>
      <c r="BX356" s="212"/>
      <c r="BY356" s="223"/>
      <c r="BZ356" s="216"/>
      <c r="CA356" s="204"/>
      <c r="CB356" s="202"/>
      <c r="CC356" s="205"/>
      <c r="CD356" s="217"/>
      <c r="CE356" s="219"/>
      <c r="CF356" s="220"/>
      <c r="CG356" s="203"/>
      <c r="CH356" s="217"/>
      <c r="CI356" s="221"/>
      <c r="CJ356" s="222"/>
      <c r="CK356" s="216"/>
      <c r="CL356" s="212"/>
      <c r="CM356" s="224"/>
      <c r="CN356" s="216"/>
      <c r="CO356" s="212"/>
      <c r="CP356" s="223"/>
      <c r="CQ356" s="216"/>
      <c r="CR356" s="204"/>
      <c r="CS356" s="202"/>
      <c r="CT356" s="205"/>
      <c r="CU356" s="217"/>
      <c r="CV356" s="219"/>
      <c r="CW356" s="220"/>
      <c r="CX356" s="203"/>
      <c r="CY356" s="217"/>
      <c r="CZ356" s="221"/>
      <c r="DA356" s="222"/>
      <c r="DB356" s="216"/>
      <c r="DC356" s="212"/>
      <c r="DD356" s="224"/>
      <c r="DE356" s="216"/>
      <c r="DF356" s="212"/>
      <c r="DG356" s="223"/>
      <c r="DH356" s="216"/>
      <c r="DI356" s="204"/>
      <c r="DJ356" s="202"/>
      <c r="DK356" s="205"/>
      <c r="DL356" s="217"/>
      <c r="DM356" s="219"/>
      <c r="DN356" s="220"/>
      <c r="DO356" s="203"/>
      <c r="DP356" s="217"/>
      <c r="DQ356" s="221"/>
      <c r="DR356" s="222"/>
      <c r="DS356" s="216"/>
      <c r="DT356" s="212"/>
      <c r="DU356" s="224"/>
      <c r="DV356" s="216"/>
      <c r="DW356" s="212"/>
      <c r="DX356" s="223"/>
      <c r="DY356" s="216"/>
    </row>
    <row r="357" spans="1:129" ht="15.75" hidden="1" thickBot="1">
      <c r="A357" s="242"/>
      <c r="B357" s="243"/>
      <c r="C357" s="199"/>
      <c r="D357" s="200"/>
      <c r="E357" s="201"/>
      <c r="F357" s="202"/>
      <c r="G357" s="254"/>
      <c r="H357" s="202"/>
      <c r="I357" s="202"/>
      <c r="J357" s="202"/>
      <c r="K357" s="202"/>
      <c r="L357" s="203"/>
      <c r="M357" s="204"/>
      <c r="N357" s="202"/>
      <c r="O357" s="205"/>
      <c r="P357" s="217"/>
      <c r="Q357" s="219"/>
      <c r="R357" s="220"/>
      <c r="S357" s="203"/>
      <c r="T357" s="217"/>
      <c r="U357" s="221"/>
      <c r="V357" s="222"/>
      <c r="W357" s="216"/>
      <c r="X357" s="212"/>
      <c r="Y357" s="223"/>
      <c r="Z357" s="216"/>
      <c r="AA357" s="204"/>
      <c r="AB357" s="202"/>
      <c r="AC357" s="205"/>
      <c r="AD357" s="217"/>
      <c r="AE357" s="219"/>
      <c r="AF357" s="220"/>
      <c r="AG357" s="203"/>
      <c r="AH357" s="217"/>
      <c r="AI357" s="221"/>
      <c r="AJ357" s="222"/>
      <c r="AK357" s="216"/>
      <c r="AL357" s="212"/>
      <c r="AM357" s="224"/>
      <c r="AN357" s="216"/>
      <c r="AO357" s="212"/>
      <c r="AP357" s="223"/>
      <c r="AQ357" s="216"/>
      <c r="AR357" s="204"/>
      <c r="AS357" s="202"/>
      <c r="AT357" s="205"/>
      <c r="AU357" s="217"/>
      <c r="AV357" s="219"/>
      <c r="AW357" s="220"/>
      <c r="AX357" s="207"/>
      <c r="AY357" s="203"/>
      <c r="AZ357" s="217"/>
      <c r="BA357" s="221"/>
      <c r="BB357" s="222"/>
      <c r="BC357" s="216"/>
      <c r="BD357" s="212"/>
      <c r="BE357" s="224"/>
      <c r="BF357" s="216"/>
      <c r="BG357" s="212"/>
      <c r="BH357" s="223"/>
      <c r="BI357" s="216"/>
      <c r="BJ357" s="204"/>
      <c r="BK357" s="202"/>
      <c r="BL357" s="205"/>
      <c r="BM357" s="217"/>
      <c r="BN357" s="219"/>
      <c r="BO357" s="220"/>
      <c r="BP357" s="203"/>
      <c r="BQ357" s="217"/>
      <c r="BR357" s="221"/>
      <c r="BS357" s="222"/>
      <c r="BT357" s="216"/>
      <c r="BU357" s="212"/>
      <c r="BV357" s="224"/>
      <c r="BW357" s="216"/>
      <c r="BX357" s="212"/>
      <c r="BY357" s="223"/>
      <c r="BZ357" s="216"/>
      <c r="CA357" s="204"/>
      <c r="CB357" s="202"/>
      <c r="CC357" s="205"/>
      <c r="CD357" s="217"/>
      <c r="CE357" s="219"/>
      <c r="CF357" s="220"/>
      <c r="CG357" s="203"/>
      <c r="CH357" s="217"/>
      <c r="CI357" s="221"/>
      <c r="CJ357" s="222"/>
      <c r="CK357" s="216"/>
      <c r="CL357" s="212"/>
      <c r="CM357" s="224"/>
      <c r="CN357" s="216"/>
      <c r="CO357" s="212"/>
      <c r="CP357" s="223"/>
      <c r="CQ357" s="216"/>
      <c r="CR357" s="204"/>
      <c r="CS357" s="202"/>
      <c r="CT357" s="205"/>
      <c r="CU357" s="217"/>
      <c r="CV357" s="219"/>
      <c r="CW357" s="220"/>
      <c r="CX357" s="203"/>
      <c r="CY357" s="217"/>
      <c r="CZ357" s="221"/>
      <c r="DA357" s="222"/>
      <c r="DB357" s="216"/>
      <c r="DC357" s="212"/>
      <c r="DD357" s="224"/>
      <c r="DE357" s="216"/>
      <c r="DF357" s="212"/>
      <c r="DG357" s="223"/>
      <c r="DH357" s="216"/>
      <c r="DI357" s="204"/>
      <c r="DJ357" s="202"/>
      <c r="DK357" s="205"/>
      <c r="DL357" s="217"/>
      <c r="DM357" s="219"/>
      <c r="DN357" s="220"/>
      <c r="DO357" s="203"/>
      <c r="DP357" s="217"/>
      <c r="DQ357" s="221"/>
      <c r="DR357" s="222"/>
      <c r="DS357" s="216"/>
      <c r="DT357" s="212"/>
      <c r="DU357" s="224"/>
      <c r="DV357" s="216"/>
      <c r="DW357" s="212"/>
      <c r="DX357" s="223"/>
      <c r="DY357" s="216"/>
    </row>
    <row r="358" spans="1:129" ht="15.75" hidden="1" thickBot="1">
      <c r="A358" s="242"/>
      <c r="B358" s="243"/>
      <c r="C358" s="199"/>
      <c r="D358" s="200"/>
      <c r="E358" s="201"/>
      <c r="F358" s="202"/>
      <c r="G358" s="254"/>
      <c r="H358" s="202"/>
      <c r="I358" s="202"/>
      <c r="J358" s="202"/>
      <c r="K358" s="202"/>
      <c r="L358" s="203"/>
      <c r="M358" s="204"/>
      <c r="N358" s="202"/>
      <c r="O358" s="205"/>
      <c r="P358" s="217"/>
      <c r="Q358" s="219"/>
      <c r="R358" s="220"/>
      <c r="S358" s="203"/>
      <c r="T358" s="217"/>
      <c r="U358" s="221"/>
      <c r="V358" s="222"/>
      <c r="W358" s="216"/>
      <c r="X358" s="212"/>
      <c r="Y358" s="223"/>
      <c r="Z358" s="216"/>
      <c r="AA358" s="204"/>
      <c r="AB358" s="202"/>
      <c r="AC358" s="205"/>
      <c r="AD358" s="217"/>
      <c r="AE358" s="219"/>
      <c r="AF358" s="220"/>
      <c r="AG358" s="203"/>
      <c r="AH358" s="217"/>
      <c r="AI358" s="221"/>
      <c r="AJ358" s="222"/>
      <c r="AK358" s="216"/>
      <c r="AL358" s="212"/>
      <c r="AM358" s="224"/>
      <c r="AN358" s="216"/>
      <c r="AO358" s="212"/>
      <c r="AP358" s="223"/>
      <c r="AQ358" s="216"/>
      <c r="AR358" s="204"/>
      <c r="AS358" s="202"/>
      <c r="AT358" s="205"/>
      <c r="AU358" s="217"/>
      <c r="AV358" s="219"/>
      <c r="AW358" s="220"/>
      <c r="AX358" s="207"/>
      <c r="AY358" s="203"/>
      <c r="AZ358" s="217"/>
      <c r="BA358" s="221"/>
      <c r="BB358" s="222"/>
      <c r="BC358" s="216"/>
      <c r="BD358" s="212"/>
      <c r="BE358" s="224"/>
      <c r="BF358" s="216"/>
      <c r="BG358" s="212"/>
      <c r="BH358" s="223"/>
      <c r="BI358" s="216"/>
      <c r="BJ358" s="204"/>
      <c r="BK358" s="202"/>
      <c r="BL358" s="205"/>
      <c r="BM358" s="217"/>
      <c r="BN358" s="219"/>
      <c r="BO358" s="220"/>
      <c r="BP358" s="203"/>
      <c r="BQ358" s="217"/>
      <c r="BR358" s="221"/>
      <c r="BS358" s="222"/>
      <c r="BT358" s="216"/>
      <c r="BU358" s="212"/>
      <c r="BV358" s="224"/>
      <c r="BW358" s="216"/>
      <c r="BX358" s="212"/>
      <c r="BY358" s="223"/>
      <c r="BZ358" s="216"/>
      <c r="CA358" s="204"/>
      <c r="CB358" s="202"/>
      <c r="CC358" s="205"/>
      <c r="CD358" s="217"/>
      <c r="CE358" s="219"/>
      <c r="CF358" s="220"/>
      <c r="CG358" s="203"/>
      <c r="CH358" s="217"/>
      <c r="CI358" s="221"/>
      <c r="CJ358" s="222"/>
      <c r="CK358" s="216"/>
      <c r="CL358" s="212"/>
      <c r="CM358" s="224"/>
      <c r="CN358" s="216"/>
      <c r="CO358" s="212"/>
      <c r="CP358" s="223"/>
      <c r="CQ358" s="216"/>
      <c r="CR358" s="204"/>
      <c r="CS358" s="202"/>
      <c r="CT358" s="205"/>
      <c r="CU358" s="217"/>
      <c r="CV358" s="219"/>
      <c r="CW358" s="220"/>
      <c r="CX358" s="203"/>
      <c r="CY358" s="217"/>
      <c r="CZ358" s="221"/>
      <c r="DA358" s="222"/>
      <c r="DB358" s="216"/>
      <c r="DC358" s="212"/>
      <c r="DD358" s="224"/>
      <c r="DE358" s="216"/>
      <c r="DF358" s="212"/>
      <c r="DG358" s="223"/>
      <c r="DH358" s="216"/>
      <c r="DI358" s="204"/>
      <c r="DJ358" s="202"/>
      <c r="DK358" s="205"/>
      <c r="DL358" s="217"/>
      <c r="DM358" s="219"/>
      <c r="DN358" s="220"/>
      <c r="DO358" s="203"/>
      <c r="DP358" s="217"/>
      <c r="DQ358" s="221"/>
      <c r="DR358" s="222"/>
      <c r="DS358" s="216"/>
      <c r="DT358" s="212"/>
      <c r="DU358" s="224"/>
      <c r="DV358" s="216"/>
      <c r="DW358" s="212"/>
      <c r="DX358" s="223"/>
      <c r="DY358" s="216"/>
    </row>
    <row r="359" spans="1:129" ht="15.75" hidden="1" thickBot="1">
      <c r="A359" s="242"/>
      <c r="B359" s="243"/>
      <c r="C359" s="199"/>
      <c r="D359" s="200"/>
      <c r="E359" s="201"/>
      <c r="F359" s="202"/>
      <c r="G359" s="254"/>
      <c r="H359" s="202"/>
      <c r="I359" s="202"/>
      <c r="J359" s="202"/>
      <c r="K359" s="202"/>
      <c r="L359" s="203"/>
      <c r="M359" s="204"/>
      <c r="N359" s="202"/>
      <c r="O359" s="205"/>
      <c r="P359" s="217"/>
      <c r="Q359" s="219"/>
      <c r="R359" s="220"/>
      <c r="S359" s="203"/>
      <c r="T359" s="217"/>
      <c r="U359" s="221"/>
      <c r="V359" s="222"/>
      <c r="W359" s="216"/>
      <c r="X359" s="212"/>
      <c r="Y359" s="223"/>
      <c r="Z359" s="216"/>
      <c r="AA359" s="204"/>
      <c r="AB359" s="202"/>
      <c r="AC359" s="205"/>
      <c r="AD359" s="217"/>
      <c r="AE359" s="219"/>
      <c r="AF359" s="220"/>
      <c r="AG359" s="203"/>
      <c r="AH359" s="217"/>
      <c r="AI359" s="221"/>
      <c r="AJ359" s="222"/>
      <c r="AK359" s="216"/>
      <c r="AL359" s="212"/>
      <c r="AM359" s="224"/>
      <c r="AN359" s="216"/>
      <c r="AO359" s="212"/>
      <c r="AP359" s="223"/>
      <c r="AQ359" s="216"/>
      <c r="AR359" s="204"/>
      <c r="AS359" s="202"/>
      <c r="AT359" s="205"/>
      <c r="AU359" s="217"/>
      <c r="AV359" s="219"/>
      <c r="AW359" s="220"/>
      <c r="AX359" s="207"/>
      <c r="AY359" s="203"/>
      <c r="AZ359" s="217"/>
      <c r="BA359" s="221"/>
      <c r="BB359" s="222"/>
      <c r="BC359" s="216"/>
      <c r="BD359" s="212"/>
      <c r="BE359" s="224"/>
      <c r="BF359" s="216"/>
      <c r="BG359" s="212"/>
      <c r="BH359" s="223"/>
      <c r="BI359" s="216"/>
      <c r="BJ359" s="204"/>
      <c r="BK359" s="202"/>
      <c r="BL359" s="205"/>
      <c r="BM359" s="217"/>
      <c r="BN359" s="219"/>
      <c r="BO359" s="220"/>
      <c r="BP359" s="203"/>
      <c r="BQ359" s="217"/>
      <c r="BR359" s="221"/>
      <c r="BS359" s="222"/>
      <c r="BT359" s="216"/>
      <c r="BU359" s="212"/>
      <c r="BV359" s="224"/>
      <c r="BW359" s="216"/>
      <c r="BX359" s="212"/>
      <c r="BY359" s="223"/>
      <c r="BZ359" s="216"/>
      <c r="CA359" s="204"/>
      <c r="CB359" s="202"/>
      <c r="CC359" s="205"/>
      <c r="CD359" s="217"/>
      <c r="CE359" s="219"/>
      <c r="CF359" s="220"/>
      <c r="CG359" s="203"/>
      <c r="CH359" s="217"/>
      <c r="CI359" s="221"/>
      <c r="CJ359" s="222"/>
      <c r="CK359" s="216"/>
      <c r="CL359" s="212"/>
      <c r="CM359" s="224"/>
      <c r="CN359" s="216"/>
      <c r="CO359" s="212"/>
      <c r="CP359" s="223"/>
      <c r="CQ359" s="216"/>
      <c r="CR359" s="204"/>
      <c r="CS359" s="202"/>
      <c r="CT359" s="205"/>
      <c r="CU359" s="217"/>
      <c r="CV359" s="219"/>
      <c r="CW359" s="220"/>
      <c r="CX359" s="203"/>
      <c r="CY359" s="217"/>
      <c r="CZ359" s="221"/>
      <c r="DA359" s="222"/>
      <c r="DB359" s="216"/>
      <c r="DC359" s="212"/>
      <c r="DD359" s="224"/>
      <c r="DE359" s="216"/>
      <c r="DF359" s="212"/>
      <c r="DG359" s="223"/>
      <c r="DH359" s="216"/>
      <c r="DI359" s="204"/>
      <c r="DJ359" s="202"/>
      <c r="DK359" s="205"/>
      <c r="DL359" s="217"/>
      <c r="DM359" s="219"/>
      <c r="DN359" s="220"/>
      <c r="DO359" s="203"/>
      <c r="DP359" s="217"/>
      <c r="DQ359" s="221"/>
      <c r="DR359" s="222"/>
      <c r="DS359" s="216"/>
      <c r="DT359" s="212"/>
      <c r="DU359" s="224"/>
      <c r="DV359" s="216"/>
      <c r="DW359" s="212"/>
      <c r="DX359" s="223"/>
      <c r="DY359" s="216"/>
    </row>
    <row r="360" spans="1:129" ht="15.75" hidden="1" thickBot="1">
      <c r="A360" s="242"/>
      <c r="B360" s="243"/>
      <c r="C360" s="199"/>
      <c r="D360" s="200"/>
      <c r="E360" s="201"/>
      <c r="F360" s="202"/>
      <c r="G360" s="254"/>
      <c r="H360" s="202"/>
      <c r="I360" s="202"/>
      <c r="J360" s="202"/>
      <c r="K360" s="202"/>
      <c r="L360" s="203"/>
      <c r="M360" s="204"/>
      <c r="N360" s="202"/>
      <c r="O360" s="205"/>
      <c r="P360" s="217"/>
      <c r="Q360" s="219"/>
      <c r="R360" s="220"/>
      <c r="S360" s="203"/>
      <c r="T360" s="217"/>
      <c r="U360" s="221"/>
      <c r="V360" s="222"/>
      <c r="W360" s="216"/>
      <c r="X360" s="212"/>
      <c r="Y360" s="223"/>
      <c r="Z360" s="216"/>
      <c r="AA360" s="204"/>
      <c r="AB360" s="202"/>
      <c r="AC360" s="205"/>
      <c r="AD360" s="217"/>
      <c r="AE360" s="219"/>
      <c r="AF360" s="220"/>
      <c r="AG360" s="203"/>
      <c r="AH360" s="217"/>
      <c r="AI360" s="221"/>
      <c r="AJ360" s="222"/>
      <c r="AK360" s="216"/>
      <c r="AL360" s="212"/>
      <c r="AM360" s="224"/>
      <c r="AN360" s="216"/>
      <c r="AO360" s="212"/>
      <c r="AP360" s="223"/>
      <c r="AQ360" s="216"/>
      <c r="AR360" s="204"/>
      <c r="AS360" s="202"/>
      <c r="AT360" s="205"/>
      <c r="AU360" s="217"/>
      <c r="AV360" s="219"/>
      <c r="AW360" s="220"/>
      <c r="AX360" s="207"/>
      <c r="AY360" s="203"/>
      <c r="AZ360" s="217"/>
      <c r="BA360" s="221"/>
      <c r="BB360" s="222"/>
      <c r="BC360" s="216"/>
      <c r="BD360" s="212"/>
      <c r="BE360" s="224"/>
      <c r="BF360" s="216"/>
      <c r="BG360" s="212"/>
      <c r="BH360" s="223"/>
      <c r="BI360" s="216"/>
      <c r="BJ360" s="204"/>
      <c r="BK360" s="202"/>
      <c r="BL360" s="205"/>
      <c r="BM360" s="217"/>
      <c r="BN360" s="219"/>
      <c r="BO360" s="220"/>
      <c r="BP360" s="203"/>
      <c r="BQ360" s="217"/>
      <c r="BR360" s="221"/>
      <c r="BS360" s="222"/>
      <c r="BT360" s="216"/>
      <c r="BU360" s="212"/>
      <c r="BV360" s="224"/>
      <c r="BW360" s="216"/>
      <c r="BX360" s="212"/>
      <c r="BY360" s="223"/>
      <c r="BZ360" s="216"/>
      <c r="CA360" s="204"/>
      <c r="CB360" s="202"/>
      <c r="CC360" s="205"/>
      <c r="CD360" s="217"/>
      <c r="CE360" s="219"/>
      <c r="CF360" s="220"/>
      <c r="CG360" s="203"/>
      <c r="CH360" s="217"/>
      <c r="CI360" s="221"/>
      <c r="CJ360" s="222"/>
      <c r="CK360" s="216"/>
      <c r="CL360" s="212"/>
      <c r="CM360" s="224"/>
      <c r="CN360" s="216"/>
      <c r="CO360" s="212"/>
      <c r="CP360" s="223"/>
      <c r="CQ360" s="216"/>
      <c r="CR360" s="204"/>
      <c r="CS360" s="202"/>
      <c r="CT360" s="205"/>
      <c r="CU360" s="217"/>
      <c r="CV360" s="219"/>
      <c r="CW360" s="220"/>
      <c r="CX360" s="203"/>
      <c r="CY360" s="217"/>
      <c r="CZ360" s="221"/>
      <c r="DA360" s="222"/>
      <c r="DB360" s="216"/>
      <c r="DC360" s="212"/>
      <c r="DD360" s="224"/>
      <c r="DE360" s="216"/>
      <c r="DF360" s="212"/>
      <c r="DG360" s="223"/>
      <c r="DH360" s="216"/>
      <c r="DI360" s="204"/>
      <c r="DJ360" s="202"/>
      <c r="DK360" s="205"/>
      <c r="DL360" s="217"/>
      <c r="DM360" s="219"/>
      <c r="DN360" s="220"/>
      <c r="DO360" s="203"/>
      <c r="DP360" s="217"/>
      <c r="DQ360" s="221"/>
      <c r="DR360" s="222"/>
      <c r="DS360" s="216"/>
      <c r="DT360" s="212"/>
      <c r="DU360" s="224"/>
      <c r="DV360" s="216"/>
      <c r="DW360" s="212"/>
      <c r="DX360" s="223"/>
      <c r="DY360" s="216"/>
    </row>
    <row r="361" spans="1:129" ht="15.75" hidden="1" thickBot="1">
      <c r="A361" s="242"/>
      <c r="B361" s="243"/>
      <c r="C361" s="199"/>
      <c r="D361" s="200"/>
      <c r="E361" s="201"/>
      <c r="F361" s="202"/>
      <c r="G361" s="254"/>
      <c r="H361" s="202"/>
      <c r="I361" s="202"/>
      <c r="J361" s="202"/>
      <c r="K361" s="202"/>
      <c r="L361" s="203"/>
      <c r="M361" s="204"/>
      <c r="N361" s="202"/>
      <c r="O361" s="205"/>
      <c r="P361" s="217"/>
      <c r="Q361" s="219"/>
      <c r="R361" s="220"/>
      <c r="S361" s="203"/>
      <c r="T361" s="217"/>
      <c r="U361" s="221"/>
      <c r="V361" s="222"/>
      <c r="W361" s="216"/>
      <c r="X361" s="212"/>
      <c r="Y361" s="223"/>
      <c r="Z361" s="216"/>
      <c r="AA361" s="204"/>
      <c r="AB361" s="202"/>
      <c r="AC361" s="205"/>
      <c r="AD361" s="217"/>
      <c r="AE361" s="219"/>
      <c r="AF361" s="220"/>
      <c r="AG361" s="203"/>
      <c r="AH361" s="217"/>
      <c r="AI361" s="221"/>
      <c r="AJ361" s="222"/>
      <c r="AK361" s="216"/>
      <c r="AL361" s="212"/>
      <c r="AM361" s="224"/>
      <c r="AN361" s="216"/>
      <c r="AO361" s="212"/>
      <c r="AP361" s="223"/>
      <c r="AQ361" s="216"/>
      <c r="AR361" s="204"/>
      <c r="AS361" s="202"/>
      <c r="AT361" s="205"/>
      <c r="AU361" s="217"/>
      <c r="AV361" s="219"/>
      <c r="AW361" s="220"/>
      <c r="AX361" s="207"/>
      <c r="AY361" s="203"/>
      <c r="AZ361" s="217"/>
      <c r="BA361" s="221"/>
      <c r="BB361" s="222"/>
      <c r="BC361" s="216"/>
      <c r="BD361" s="212"/>
      <c r="BE361" s="224"/>
      <c r="BF361" s="216"/>
      <c r="BG361" s="212"/>
      <c r="BH361" s="223"/>
      <c r="BI361" s="216"/>
      <c r="BJ361" s="204"/>
      <c r="BK361" s="202"/>
      <c r="BL361" s="205"/>
      <c r="BM361" s="217"/>
      <c r="BN361" s="219"/>
      <c r="BO361" s="220"/>
      <c r="BP361" s="203"/>
      <c r="BQ361" s="217"/>
      <c r="BR361" s="221"/>
      <c r="BS361" s="222"/>
      <c r="BT361" s="216"/>
      <c r="BU361" s="212"/>
      <c r="BV361" s="224"/>
      <c r="BW361" s="216"/>
      <c r="BX361" s="212"/>
      <c r="BY361" s="223"/>
      <c r="BZ361" s="216"/>
      <c r="CA361" s="204"/>
      <c r="CB361" s="202"/>
      <c r="CC361" s="205"/>
      <c r="CD361" s="217"/>
      <c r="CE361" s="219"/>
      <c r="CF361" s="220"/>
      <c r="CG361" s="203"/>
      <c r="CH361" s="217"/>
      <c r="CI361" s="221"/>
      <c r="CJ361" s="222"/>
      <c r="CK361" s="216"/>
      <c r="CL361" s="212"/>
      <c r="CM361" s="224"/>
      <c r="CN361" s="216"/>
      <c r="CO361" s="212"/>
      <c r="CP361" s="223"/>
      <c r="CQ361" s="216"/>
      <c r="CR361" s="204"/>
      <c r="CS361" s="202"/>
      <c r="CT361" s="205"/>
      <c r="CU361" s="217"/>
      <c r="CV361" s="219"/>
      <c r="CW361" s="220"/>
      <c r="CX361" s="203"/>
      <c r="CY361" s="217"/>
      <c r="CZ361" s="221"/>
      <c r="DA361" s="222"/>
      <c r="DB361" s="216"/>
      <c r="DC361" s="212"/>
      <c r="DD361" s="224"/>
      <c r="DE361" s="216"/>
      <c r="DF361" s="212"/>
      <c r="DG361" s="223"/>
      <c r="DH361" s="216"/>
      <c r="DI361" s="204"/>
      <c r="DJ361" s="202"/>
      <c r="DK361" s="205"/>
      <c r="DL361" s="217"/>
      <c r="DM361" s="219"/>
      <c r="DN361" s="220"/>
      <c r="DO361" s="203"/>
      <c r="DP361" s="217"/>
      <c r="DQ361" s="221"/>
      <c r="DR361" s="222"/>
      <c r="DS361" s="216"/>
      <c r="DT361" s="212"/>
      <c r="DU361" s="224"/>
      <c r="DV361" s="216"/>
      <c r="DW361" s="212"/>
      <c r="DX361" s="223"/>
      <c r="DY361" s="216"/>
    </row>
    <row r="362" spans="1:129" ht="15.75" hidden="1" thickBot="1">
      <c r="A362" s="242"/>
      <c r="B362" s="243"/>
      <c r="C362" s="199"/>
      <c r="D362" s="200"/>
      <c r="E362" s="201"/>
      <c r="F362" s="202"/>
      <c r="G362" s="254"/>
      <c r="H362" s="202"/>
      <c r="I362" s="202"/>
      <c r="J362" s="202"/>
      <c r="K362" s="202"/>
      <c r="L362" s="203"/>
      <c r="M362" s="204"/>
      <c r="N362" s="202"/>
      <c r="O362" s="205"/>
      <c r="P362" s="217"/>
      <c r="Q362" s="219"/>
      <c r="R362" s="220"/>
      <c r="S362" s="203"/>
      <c r="T362" s="217"/>
      <c r="U362" s="221"/>
      <c r="V362" s="222"/>
      <c r="W362" s="216"/>
      <c r="X362" s="212"/>
      <c r="Y362" s="223"/>
      <c r="Z362" s="216"/>
      <c r="AA362" s="204"/>
      <c r="AB362" s="202"/>
      <c r="AC362" s="205"/>
      <c r="AD362" s="217"/>
      <c r="AE362" s="219"/>
      <c r="AF362" s="220"/>
      <c r="AG362" s="203"/>
      <c r="AH362" s="217"/>
      <c r="AI362" s="221"/>
      <c r="AJ362" s="222"/>
      <c r="AK362" s="216"/>
      <c r="AL362" s="212"/>
      <c r="AM362" s="224"/>
      <c r="AN362" s="216"/>
      <c r="AO362" s="212"/>
      <c r="AP362" s="223"/>
      <c r="AQ362" s="216"/>
      <c r="AR362" s="204"/>
      <c r="AS362" s="202"/>
      <c r="AT362" s="205"/>
      <c r="AU362" s="217"/>
      <c r="AV362" s="219"/>
      <c r="AW362" s="220"/>
      <c r="AX362" s="207"/>
      <c r="AY362" s="203"/>
      <c r="AZ362" s="217"/>
      <c r="BA362" s="221"/>
      <c r="BB362" s="222"/>
      <c r="BC362" s="216"/>
      <c r="BD362" s="212"/>
      <c r="BE362" s="224"/>
      <c r="BF362" s="216"/>
      <c r="BG362" s="212"/>
      <c r="BH362" s="223"/>
      <c r="BI362" s="216"/>
      <c r="BJ362" s="204"/>
      <c r="BK362" s="202"/>
      <c r="BL362" s="205"/>
      <c r="BM362" s="217"/>
      <c r="BN362" s="219"/>
      <c r="BO362" s="220"/>
      <c r="BP362" s="203"/>
      <c r="BQ362" s="217"/>
      <c r="BR362" s="221"/>
      <c r="BS362" s="222"/>
      <c r="BT362" s="216"/>
      <c r="BU362" s="212"/>
      <c r="BV362" s="224"/>
      <c r="BW362" s="216"/>
      <c r="BX362" s="212"/>
      <c r="BY362" s="223"/>
      <c r="BZ362" s="216"/>
      <c r="CA362" s="204"/>
      <c r="CB362" s="202"/>
      <c r="CC362" s="205"/>
      <c r="CD362" s="217"/>
      <c r="CE362" s="219"/>
      <c r="CF362" s="220"/>
      <c r="CG362" s="203"/>
      <c r="CH362" s="217"/>
      <c r="CI362" s="221"/>
      <c r="CJ362" s="222"/>
      <c r="CK362" s="216"/>
      <c r="CL362" s="212"/>
      <c r="CM362" s="224"/>
      <c r="CN362" s="216"/>
      <c r="CO362" s="212"/>
      <c r="CP362" s="223"/>
      <c r="CQ362" s="216"/>
      <c r="CR362" s="204"/>
      <c r="CS362" s="202"/>
      <c r="CT362" s="205"/>
      <c r="CU362" s="217"/>
      <c r="CV362" s="219"/>
      <c r="CW362" s="220"/>
      <c r="CX362" s="203"/>
      <c r="CY362" s="217"/>
      <c r="CZ362" s="221"/>
      <c r="DA362" s="222"/>
      <c r="DB362" s="216"/>
      <c r="DC362" s="212"/>
      <c r="DD362" s="224"/>
      <c r="DE362" s="216"/>
      <c r="DF362" s="212"/>
      <c r="DG362" s="223"/>
      <c r="DH362" s="216"/>
      <c r="DI362" s="204"/>
      <c r="DJ362" s="202"/>
      <c r="DK362" s="205"/>
      <c r="DL362" s="217"/>
      <c r="DM362" s="219"/>
      <c r="DN362" s="220"/>
      <c r="DO362" s="203"/>
      <c r="DP362" s="217"/>
      <c r="DQ362" s="221"/>
      <c r="DR362" s="222"/>
      <c r="DS362" s="216"/>
      <c r="DT362" s="212"/>
      <c r="DU362" s="224"/>
      <c r="DV362" s="216"/>
      <c r="DW362" s="212"/>
      <c r="DX362" s="223"/>
      <c r="DY362" s="216"/>
    </row>
    <row r="363" spans="1:129" ht="15.75" hidden="1" thickBot="1">
      <c r="A363" s="242"/>
      <c r="B363" s="243"/>
      <c r="C363" s="199"/>
      <c r="D363" s="200"/>
      <c r="E363" s="201"/>
      <c r="F363" s="202"/>
      <c r="G363" s="254"/>
      <c r="H363" s="202"/>
      <c r="I363" s="202"/>
      <c r="J363" s="202"/>
      <c r="K363" s="202"/>
      <c r="L363" s="203"/>
      <c r="M363" s="204"/>
      <c r="N363" s="202"/>
      <c r="O363" s="205"/>
      <c r="P363" s="217"/>
      <c r="Q363" s="219"/>
      <c r="R363" s="220"/>
      <c r="S363" s="203"/>
      <c r="T363" s="217"/>
      <c r="U363" s="221"/>
      <c r="V363" s="222"/>
      <c r="W363" s="216"/>
      <c r="X363" s="212"/>
      <c r="Y363" s="223"/>
      <c r="Z363" s="216"/>
      <c r="AA363" s="204"/>
      <c r="AB363" s="202"/>
      <c r="AC363" s="205"/>
      <c r="AD363" s="217"/>
      <c r="AE363" s="219"/>
      <c r="AF363" s="220"/>
      <c r="AG363" s="203"/>
      <c r="AH363" s="217"/>
      <c r="AI363" s="221"/>
      <c r="AJ363" s="222"/>
      <c r="AK363" s="216"/>
      <c r="AL363" s="212"/>
      <c r="AM363" s="224"/>
      <c r="AN363" s="216"/>
      <c r="AO363" s="212"/>
      <c r="AP363" s="223"/>
      <c r="AQ363" s="216"/>
      <c r="AR363" s="204"/>
      <c r="AS363" s="202"/>
      <c r="AT363" s="205"/>
      <c r="AU363" s="217"/>
      <c r="AV363" s="219"/>
      <c r="AW363" s="220"/>
      <c r="AX363" s="207"/>
      <c r="AY363" s="203"/>
      <c r="AZ363" s="217"/>
      <c r="BA363" s="221"/>
      <c r="BB363" s="222"/>
      <c r="BC363" s="216"/>
      <c r="BD363" s="212"/>
      <c r="BE363" s="224"/>
      <c r="BF363" s="216"/>
      <c r="BG363" s="212"/>
      <c r="BH363" s="223"/>
      <c r="BI363" s="216"/>
      <c r="BJ363" s="204"/>
      <c r="BK363" s="202"/>
      <c r="BL363" s="205"/>
      <c r="BM363" s="217"/>
      <c r="BN363" s="219"/>
      <c r="BO363" s="220"/>
      <c r="BP363" s="203"/>
      <c r="BQ363" s="217"/>
      <c r="BR363" s="221"/>
      <c r="BS363" s="222"/>
      <c r="BT363" s="216"/>
      <c r="BU363" s="212"/>
      <c r="BV363" s="224"/>
      <c r="BW363" s="216"/>
      <c r="BX363" s="212"/>
      <c r="BY363" s="223"/>
      <c r="BZ363" s="216"/>
      <c r="CA363" s="204"/>
      <c r="CB363" s="202"/>
      <c r="CC363" s="205"/>
      <c r="CD363" s="217"/>
      <c r="CE363" s="219"/>
      <c r="CF363" s="220"/>
      <c r="CG363" s="203"/>
      <c r="CH363" s="217"/>
      <c r="CI363" s="221"/>
      <c r="CJ363" s="222"/>
      <c r="CK363" s="216"/>
      <c r="CL363" s="212"/>
      <c r="CM363" s="224"/>
      <c r="CN363" s="216"/>
      <c r="CO363" s="212"/>
      <c r="CP363" s="223"/>
      <c r="CQ363" s="216"/>
      <c r="CR363" s="204"/>
      <c r="CS363" s="202"/>
      <c r="CT363" s="205"/>
      <c r="CU363" s="217"/>
      <c r="CV363" s="219"/>
      <c r="CW363" s="220"/>
      <c r="CX363" s="203"/>
      <c r="CY363" s="217"/>
      <c r="CZ363" s="221"/>
      <c r="DA363" s="222"/>
      <c r="DB363" s="216"/>
      <c r="DC363" s="212"/>
      <c r="DD363" s="224"/>
      <c r="DE363" s="216"/>
      <c r="DF363" s="212"/>
      <c r="DG363" s="223"/>
      <c r="DH363" s="216"/>
      <c r="DI363" s="204"/>
      <c r="DJ363" s="202"/>
      <c r="DK363" s="205"/>
      <c r="DL363" s="217"/>
      <c r="DM363" s="219"/>
      <c r="DN363" s="220"/>
      <c r="DO363" s="203"/>
      <c r="DP363" s="217"/>
      <c r="DQ363" s="221"/>
      <c r="DR363" s="222"/>
      <c r="DS363" s="216"/>
      <c r="DT363" s="212"/>
      <c r="DU363" s="224"/>
      <c r="DV363" s="216"/>
      <c r="DW363" s="212"/>
      <c r="DX363" s="223"/>
      <c r="DY363" s="216"/>
    </row>
    <row r="364" spans="1:129" ht="15.75" hidden="1" thickBot="1">
      <c r="A364" s="242"/>
      <c r="B364" s="243"/>
      <c r="C364" s="199"/>
      <c r="D364" s="200"/>
      <c r="E364" s="201"/>
      <c r="F364" s="202"/>
      <c r="G364" s="254"/>
      <c r="H364" s="202"/>
      <c r="I364" s="202"/>
      <c r="J364" s="202"/>
      <c r="K364" s="202"/>
      <c r="L364" s="203"/>
      <c r="M364" s="204"/>
      <c r="N364" s="202"/>
      <c r="O364" s="205"/>
      <c r="P364" s="217"/>
      <c r="Q364" s="219"/>
      <c r="R364" s="220"/>
      <c r="S364" s="203"/>
      <c r="T364" s="217"/>
      <c r="U364" s="221"/>
      <c r="V364" s="222"/>
      <c r="W364" s="216"/>
      <c r="X364" s="212"/>
      <c r="Y364" s="223"/>
      <c r="Z364" s="216"/>
      <c r="AA364" s="204"/>
      <c r="AB364" s="202"/>
      <c r="AC364" s="205"/>
      <c r="AD364" s="217"/>
      <c r="AE364" s="219"/>
      <c r="AF364" s="220"/>
      <c r="AG364" s="203"/>
      <c r="AH364" s="217"/>
      <c r="AI364" s="221"/>
      <c r="AJ364" s="222"/>
      <c r="AK364" s="216"/>
      <c r="AL364" s="212"/>
      <c r="AM364" s="224"/>
      <c r="AN364" s="216"/>
      <c r="AO364" s="212"/>
      <c r="AP364" s="223"/>
      <c r="AQ364" s="216"/>
      <c r="AR364" s="204"/>
      <c r="AS364" s="202"/>
      <c r="AT364" s="205"/>
      <c r="AU364" s="217"/>
      <c r="AV364" s="219"/>
      <c r="AW364" s="220"/>
      <c r="AX364" s="207"/>
      <c r="AY364" s="203"/>
      <c r="AZ364" s="217"/>
      <c r="BA364" s="221"/>
      <c r="BB364" s="222"/>
      <c r="BC364" s="216"/>
      <c r="BD364" s="212"/>
      <c r="BE364" s="224"/>
      <c r="BF364" s="216"/>
      <c r="BG364" s="212"/>
      <c r="BH364" s="223"/>
      <c r="BI364" s="216"/>
      <c r="BJ364" s="204"/>
      <c r="BK364" s="202"/>
      <c r="BL364" s="205"/>
      <c r="BM364" s="217"/>
      <c r="BN364" s="219"/>
      <c r="BO364" s="220"/>
      <c r="BP364" s="203"/>
      <c r="BQ364" s="217"/>
      <c r="BR364" s="221"/>
      <c r="BS364" s="222"/>
      <c r="BT364" s="216"/>
      <c r="BU364" s="212"/>
      <c r="BV364" s="224"/>
      <c r="BW364" s="216"/>
      <c r="BX364" s="212"/>
      <c r="BY364" s="223"/>
      <c r="BZ364" s="216"/>
      <c r="CA364" s="204"/>
      <c r="CB364" s="202"/>
      <c r="CC364" s="205"/>
      <c r="CD364" s="217"/>
      <c r="CE364" s="219"/>
      <c r="CF364" s="220"/>
      <c r="CG364" s="203"/>
      <c r="CH364" s="217"/>
      <c r="CI364" s="221"/>
      <c r="CJ364" s="222"/>
      <c r="CK364" s="216"/>
      <c r="CL364" s="212"/>
      <c r="CM364" s="224"/>
      <c r="CN364" s="216"/>
      <c r="CO364" s="212"/>
      <c r="CP364" s="223"/>
      <c r="CQ364" s="216"/>
      <c r="CR364" s="204"/>
      <c r="CS364" s="202"/>
      <c r="CT364" s="205"/>
      <c r="CU364" s="217"/>
      <c r="CV364" s="219"/>
      <c r="CW364" s="220"/>
      <c r="CX364" s="203"/>
      <c r="CY364" s="217"/>
      <c r="CZ364" s="221"/>
      <c r="DA364" s="222"/>
      <c r="DB364" s="216"/>
      <c r="DC364" s="212"/>
      <c r="DD364" s="224"/>
      <c r="DE364" s="216"/>
      <c r="DF364" s="212"/>
      <c r="DG364" s="223"/>
      <c r="DH364" s="216"/>
      <c r="DI364" s="204"/>
      <c r="DJ364" s="202"/>
      <c r="DK364" s="205"/>
      <c r="DL364" s="217"/>
      <c r="DM364" s="219"/>
      <c r="DN364" s="220"/>
      <c r="DO364" s="203"/>
      <c r="DP364" s="217"/>
      <c r="DQ364" s="221"/>
      <c r="DR364" s="222"/>
      <c r="DS364" s="216"/>
      <c r="DT364" s="212"/>
      <c r="DU364" s="224"/>
      <c r="DV364" s="216"/>
      <c r="DW364" s="212"/>
      <c r="DX364" s="223"/>
      <c r="DY364" s="216"/>
    </row>
    <row r="365" spans="1:129" ht="15.75" hidden="1" thickBot="1">
      <c r="A365" s="242"/>
      <c r="B365" s="243"/>
      <c r="C365" s="199"/>
      <c r="D365" s="200"/>
      <c r="E365" s="201"/>
      <c r="F365" s="202"/>
      <c r="G365" s="254"/>
      <c r="H365" s="202"/>
      <c r="I365" s="202"/>
      <c r="J365" s="202"/>
      <c r="K365" s="202"/>
      <c r="L365" s="203"/>
      <c r="M365" s="204"/>
      <c r="N365" s="202"/>
      <c r="O365" s="205"/>
      <c r="P365" s="217"/>
      <c r="Q365" s="219"/>
      <c r="R365" s="220"/>
      <c r="S365" s="203"/>
      <c r="T365" s="217"/>
      <c r="U365" s="221"/>
      <c r="V365" s="222"/>
      <c r="W365" s="216"/>
      <c r="X365" s="212"/>
      <c r="Y365" s="223"/>
      <c r="Z365" s="216"/>
      <c r="AA365" s="204"/>
      <c r="AB365" s="202"/>
      <c r="AC365" s="205"/>
      <c r="AD365" s="217"/>
      <c r="AE365" s="219"/>
      <c r="AF365" s="220"/>
      <c r="AG365" s="203"/>
      <c r="AH365" s="217"/>
      <c r="AI365" s="221"/>
      <c r="AJ365" s="222"/>
      <c r="AK365" s="216"/>
      <c r="AL365" s="212"/>
      <c r="AM365" s="224"/>
      <c r="AN365" s="216"/>
      <c r="AO365" s="212"/>
      <c r="AP365" s="223"/>
      <c r="AQ365" s="216"/>
      <c r="AR365" s="204"/>
      <c r="AS365" s="202"/>
      <c r="AT365" s="205"/>
      <c r="AU365" s="217"/>
      <c r="AV365" s="219"/>
      <c r="AW365" s="220"/>
      <c r="AX365" s="207"/>
      <c r="AY365" s="203"/>
      <c r="AZ365" s="217"/>
      <c r="BA365" s="221"/>
      <c r="BB365" s="222"/>
      <c r="BC365" s="216"/>
      <c r="BD365" s="212"/>
      <c r="BE365" s="224"/>
      <c r="BF365" s="216"/>
      <c r="BG365" s="212"/>
      <c r="BH365" s="223"/>
      <c r="BI365" s="216"/>
      <c r="BJ365" s="204"/>
      <c r="BK365" s="202"/>
      <c r="BL365" s="205"/>
      <c r="BM365" s="217"/>
      <c r="BN365" s="219"/>
      <c r="BO365" s="220"/>
      <c r="BP365" s="203"/>
      <c r="BQ365" s="217"/>
      <c r="BR365" s="221"/>
      <c r="BS365" s="222"/>
      <c r="BT365" s="216"/>
      <c r="BU365" s="212"/>
      <c r="BV365" s="224"/>
      <c r="BW365" s="216"/>
      <c r="BX365" s="212"/>
      <c r="BY365" s="223"/>
      <c r="BZ365" s="216"/>
      <c r="CA365" s="204"/>
      <c r="CB365" s="202"/>
      <c r="CC365" s="205"/>
      <c r="CD365" s="217"/>
      <c r="CE365" s="219"/>
      <c r="CF365" s="220"/>
      <c r="CG365" s="203"/>
      <c r="CH365" s="217"/>
      <c r="CI365" s="221"/>
      <c r="CJ365" s="222"/>
      <c r="CK365" s="216"/>
      <c r="CL365" s="212"/>
      <c r="CM365" s="224"/>
      <c r="CN365" s="216"/>
      <c r="CO365" s="212"/>
      <c r="CP365" s="223"/>
      <c r="CQ365" s="216"/>
      <c r="CR365" s="204"/>
      <c r="CS365" s="202"/>
      <c r="CT365" s="205"/>
      <c r="CU365" s="217"/>
      <c r="CV365" s="219"/>
      <c r="CW365" s="220"/>
      <c r="CX365" s="203"/>
      <c r="CY365" s="217"/>
      <c r="CZ365" s="221"/>
      <c r="DA365" s="222"/>
      <c r="DB365" s="216"/>
      <c r="DC365" s="212"/>
      <c r="DD365" s="224"/>
      <c r="DE365" s="216"/>
      <c r="DF365" s="212"/>
      <c r="DG365" s="223"/>
      <c r="DH365" s="216"/>
      <c r="DI365" s="204"/>
      <c r="DJ365" s="202"/>
      <c r="DK365" s="205"/>
      <c r="DL365" s="217"/>
      <c r="DM365" s="219"/>
      <c r="DN365" s="220"/>
      <c r="DO365" s="203"/>
      <c r="DP365" s="217"/>
      <c r="DQ365" s="221"/>
      <c r="DR365" s="222"/>
      <c r="DS365" s="216"/>
      <c r="DT365" s="212"/>
      <c r="DU365" s="224"/>
      <c r="DV365" s="216"/>
      <c r="DW365" s="212"/>
      <c r="DX365" s="223"/>
      <c r="DY365" s="216"/>
    </row>
    <row r="366" spans="1:129" ht="15.75" hidden="1" thickBot="1">
      <c r="A366" s="242"/>
      <c r="B366" s="243"/>
      <c r="C366" s="199"/>
      <c r="D366" s="200"/>
      <c r="E366" s="201"/>
      <c r="F366" s="202"/>
      <c r="G366" s="254"/>
      <c r="H366" s="202"/>
      <c r="I366" s="202"/>
      <c r="J366" s="202"/>
      <c r="K366" s="202"/>
      <c r="L366" s="203"/>
      <c r="M366" s="204"/>
      <c r="N366" s="202"/>
      <c r="O366" s="205"/>
      <c r="P366" s="217"/>
      <c r="Q366" s="219"/>
      <c r="R366" s="220"/>
      <c r="S366" s="203"/>
      <c r="T366" s="217"/>
      <c r="U366" s="221"/>
      <c r="V366" s="222"/>
      <c r="W366" s="216"/>
      <c r="X366" s="212"/>
      <c r="Y366" s="223"/>
      <c r="Z366" s="216"/>
      <c r="AA366" s="204"/>
      <c r="AB366" s="202"/>
      <c r="AC366" s="205"/>
      <c r="AD366" s="217"/>
      <c r="AE366" s="219"/>
      <c r="AF366" s="220"/>
      <c r="AG366" s="203"/>
      <c r="AH366" s="217"/>
      <c r="AI366" s="221"/>
      <c r="AJ366" s="222"/>
      <c r="AK366" s="216"/>
      <c r="AL366" s="212"/>
      <c r="AM366" s="224"/>
      <c r="AN366" s="216"/>
      <c r="AO366" s="212"/>
      <c r="AP366" s="223"/>
      <c r="AQ366" s="216"/>
      <c r="AR366" s="204"/>
      <c r="AS366" s="202"/>
      <c r="AT366" s="205"/>
      <c r="AU366" s="217"/>
      <c r="AV366" s="219"/>
      <c r="AW366" s="220"/>
      <c r="AX366" s="207"/>
      <c r="AY366" s="203"/>
      <c r="AZ366" s="217"/>
      <c r="BA366" s="221"/>
      <c r="BB366" s="222"/>
      <c r="BC366" s="216"/>
      <c r="BD366" s="212"/>
      <c r="BE366" s="224"/>
      <c r="BF366" s="216"/>
      <c r="BG366" s="212"/>
      <c r="BH366" s="223"/>
      <c r="BI366" s="216"/>
      <c r="BJ366" s="204"/>
      <c r="BK366" s="202"/>
      <c r="BL366" s="205"/>
      <c r="BM366" s="217"/>
      <c r="BN366" s="219"/>
      <c r="BO366" s="220"/>
      <c r="BP366" s="203"/>
      <c r="BQ366" s="217"/>
      <c r="BR366" s="221"/>
      <c r="BS366" s="222"/>
      <c r="BT366" s="216"/>
      <c r="BU366" s="212"/>
      <c r="BV366" s="224"/>
      <c r="BW366" s="216"/>
      <c r="BX366" s="212"/>
      <c r="BY366" s="223"/>
      <c r="BZ366" s="216"/>
      <c r="CA366" s="204"/>
      <c r="CB366" s="202"/>
      <c r="CC366" s="205"/>
      <c r="CD366" s="217"/>
      <c r="CE366" s="219"/>
      <c r="CF366" s="220"/>
      <c r="CG366" s="203"/>
      <c r="CH366" s="217"/>
      <c r="CI366" s="221"/>
      <c r="CJ366" s="222"/>
      <c r="CK366" s="216"/>
      <c r="CL366" s="212"/>
      <c r="CM366" s="224"/>
      <c r="CN366" s="216"/>
      <c r="CO366" s="212"/>
      <c r="CP366" s="223"/>
      <c r="CQ366" s="216"/>
      <c r="CR366" s="204"/>
      <c r="CS366" s="202"/>
      <c r="CT366" s="205"/>
      <c r="CU366" s="217"/>
      <c r="CV366" s="219"/>
      <c r="CW366" s="220"/>
      <c r="CX366" s="203"/>
      <c r="CY366" s="217"/>
      <c r="CZ366" s="221"/>
      <c r="DA366" s="222"/>
      <c r="DB366" s="216"/>
      <c r="DC366" s="212"/>
      <c r="DD366" s="224"/>
      <c r="DE366" s="216"/>
      <c r="DF366" s="212"/>
      <c r="DG366" s="223"/>
      <c r="DH366" s="216"/>
      <c r="DI366" s="204"/>
      <c r="DJ366" s="202"/>
      <c r="DK366" s="205"/>
      <c r="DL366" s="217"/>
      <c r="DM366" s="219"/>
      <c r="DN366" s="220"/>
      <c r="DO366" s="203"/>
      <c r="DP366" s="217"/>
      <c r="DQ366" s="221"/>
      <c r="DR366" s="222"/>
      <c r="DS366" s="216"/>
      <c r="DT366" s="212"/>
      <c r="DU366" s="224"/>
      <c r="DV366" s="216"/>
      <c r="DW366" s="212"/>
      <c r="DX366" s="223"/>
      <c r="DY366" s="216"/>
    </row>
    <row r="367" spans="1:129" ht="15.75" hidden="1" thickBot="1">
      <c r="A367" s="242"/>
      <c r="B367" s="243"/>
      <c r="C367" s="199"/>
      <c r="D367" s="200"/>
      <c r="E367" s="201"/>
      <c r="F367" s="202"/>
      <c r="G367" s="254"/>
      <c r="H367" s="202"/>
      <c r="I367" s="202"/>
      <c r="J367" s="202"/>
      <c r="K367" s="202"/>
      <c r="L367" s="203"/>
      <c r="M367" s="204"/>
      <c r="N367" s="202"/>
      <c r="O367" s="205"/>
      <c r="P367" s="217"/>
      <c r="Q367" s="219"/>
      <c r="R367" s="220"/>
      <c r="S367" s="203"/>
      <c r="T367" s="217"/>
      <c r="U367" s="221"/>
      <c r="V367" s="222"/>
      <c r="W367" s="216"/>
      <c r="X367" s="212"/>
      <c r="Y367" s="223"/>
      <c r="Z367" s="216"/>
      <c r="AA367" s="204"/>
      <c r="AB367" s="202"/>
      <c r="AC367" s="205"/>
      <c r="AD367" s="217"/>
      <c r="AE367" s="219"/>
      <c r="AF367" s="220"/>
      <c r="AG367" s="203"/>
      <c r="AH367" s="217"/>
      <c r="AI367" s="221"/>
      <c r="AJ367" s="222"/>
      <c r="AK367" s="216"/>
      <c r="AL367" s="212"/>
      <c r="AM367" s="224"/>
      <c r="AN367" s="216"/>
      <c r="AO367" s="212"/>
      <c r="AP367" s="223"/>
      <c r="AQ367" s="216"/>
      <c r="AR367" s="204"/>
      <c r="AS367" s="202"/>
      <c r="AT367" s="205"/>
      <c r="AU367" s="217"/>
      <c r="AV367" s="219"/>
      <c r="AW367" s="220"/>
      <c r="AX367" s="207"/>
      <c r="AY367" s="203"/>
      <c r="AZ367" s="217"/>
      <c r="BA367" s="221"/>
      <c r="BB367" s="222"/>
      <c r="BC367" s="216"/>
      <c r="BD367" s="212"/>
      <c r="BE367" s="224"/>
      <c r="BF367" s="216"/>
      <c r="BG367" s="212"/>
      <c r="BH367" s="223"/>
      <c r="BI367" s="216"/>
      <c r="BJ367" s="204"/>
      <c r="BK367" s="202"/>
      <c r="BL367" s="205"/>
      <c r="BM367" s="217"/>
      <c r="BN367" s="219"/>
      <c r="BO367" s="220"/>
      <c r="BP367" s="203"/>
      <c r="BQ367" s="217"/>
      <c r="BR367" s="221"/>
      <c r="BS367" s="222"/>
      <c r="BT367" s="216"/>
      <c r="BU367" s="212"/>
      <c r="BV367" s="224"/>
      <c r="BW367" s="216"/>
      <c r="BX367" s="212"/>
      <c r="BY367" s="223"/>
      <c r="BZ367" s="216"/>
      <c r="CA367" s="204"/>
      <c r="CB367" s="202"/>
      <c r="CC367" s="205"/>
      <c r="CD367" s="217"/>
      <c r="CE367" s="219"/>
      <c r="CF367" s="220"/>
      <c r="CG367" s="203"/>
      <c r="CH367" s="217"/>
      <c r="CI367" s="221"/>
      <c r="CJ367" s="222"/>
      <c r="CK367" s="216"/>
      <c r="CL367" s="212"/>
      <c r="CM367" s="224"/>
      <c r="CN367" s="216"/>
      <c r="CO367" s="212"/>
      <c r="CP367" s="223"/>
      <c r="CQ367" s="216"/>
      <c r="CR367" s="204"/>
      <c r="CS367" s="202"/>
      <c r="CT367" s="205"/>
      <c r="CU367" s="217"/>
      <c r="CV367" s="219"/>
      <c r="CW367" s="220"/>
      <c r="CX367" s="203"/>
      <c r="CY367" s="217"/>
      <c r="CZ367" s="221"/>
      <c r="DA367" s="222"/>
      <c r="DB367" s="216"/>
      <c r="DC367" s="212"/>
      <c r="DD367" s="224"/>
      <c r="DE367" s="216"/>
      <c r="DF367" s="212"/>
      <c r="DG367" s="223"/>
      <c r="DH367" s="216"/>
      <c r="DI367" s="204"/>
      <c r="DJ367" s="202"/>
      <c r="DK367" s="205"/>
      <c r="DL367" s="217"/>
      <c r="DM367" s="219"/>
      <c r="DN367" s="220"/>
      <c r="DO367" s="203"/>
      <c r="DP367" s="217"/>
      <c r="DQ367" s="221"/>
      <c r="DR367" s="222"/>
      <c r="DS367" s="216"/>
      <c r="DT367" s="212"/>
      <c r="DU367" s="224"/>
      <c r="DV367" s="216"/>
      <c r="DW367" s="212"/>
      <c r="DX367" s="223"/>
      <c r="DY367" s="216"/>
    </row>
    <row r="368" spans="1:129" ht="15.75" hidden="1" thickBot="1">
      <c r="A368" s="242"/>
      <c r="B368" s="243"/>
      <c r="C368" s="199"/>
      <c r="D368" s="200"/>
      <c r="E368" s="201"/>
      <c r="F368" s="202"/>
      <c r="G368" s="254"/>
      <c r="H368" s="202"/>
      <c r="I368" s="202"/>
      <c r="J368" s="202"/>
      <c r="K368" s="202"/>
      <c r="L368" s="203"/>
      <c r="M368" s="204"/>
      <c r="N368" s="202"/>
      <c r="O368" s="205"/>
      <c r="P368" s="217"/>
      <c r="Q368" s="219"/>
      <c r="R368" s="220"/>
      <c r="S368" s="203"/>
      <c r="T368" s="217"/>
      <c r="U368" s="221"/>
      <c r="V368" s="222"/>
      <c r="W368" s="216"/>
      <c r="X368" s="212"/>
      <c r="Y368" s="223"/>
      <c r="Z368" s="216"/>
      <c r="AA368" s="204"/>
      <c r="AB368" s="202"/>
      <c r="AC368" s="205"/>
      <c r="AD368" s="217"/>
      <c r="AE368" s="219"/>
      <c r="AF368" s="220"/>
      <c r="AG368" s="203"/>
      <c r="AH368" s="217"/>
      <c r="AI368" s="221"/>
      <c r="AJ368" s="222"/>
      <c r="AK368" s="216"/>
      <c r="AL368" s="212"/>
      <c r="AM368" s="224"/>
      <c r="AN368" s="216"/>
      <c r="AO368" s="212"/>
      <c r="AP368" s="223"/>
      <c r="AQ368" s="216"/>
      <c r="AR368" s="204"/>
      <c r="AS368" s="202"/>
      <c r="AT368" s="205"/>
      <c r="AU368" s="217"/>
      <c r="AV368" s="219"/>
      <c r="AW368" s="220"/>
      <c r="AX368" s="207"/>
      <c r="AY368" s="203"/>
      <c r="AZ368" s="217"/>
      <c r="BA368" s="221"/>
      <c r="BB368" s="222"/>
      <c r="BC368" s="216"/>
      <c r="BD368" s="212"/>
      <c r="BE368" s="224"/>
      <c r="BF368" s="216"/>
      <c r="BG368" s="212"/>
      <c r="BH368" s="223"/>
      <c r="BI368" s="216"/>
      <c r="BJ368" s="204"/>
      <c r="BK368" s="202"/>
      <c r="BL368" s="205"/>
      <c r="BM368" s="217"/>
      <c r="BN368" s="219"/>
      <c r="BO368" s="220"/>
      <c r="BP368" s="203"/>
      <c r="BQ368" s="217"/>
      <c r="BR368" s="221"/>
      <c r="BS368" s="222"/>
      <c r="BT368" s="216"/>
      <c r="BU368" s="212"/>
      <c r="BV368" s="224"/>
      <c r="BW368" s="216"/>
      <c r="BX368" s="212"/>
      <c r="BY368" s="223"/>
      <c r="BZ368" s="216"/>
      <c r="CA368" s="204"/>
      <c r="CB368" s="202"/>
      <c r="CC368" s="205"/>
      <c r="CD368" s="217"/>
      <c r="CE368" s="219"/>
      <c r="CF368" s="220"/>
      <c r="CG368" s="203"/>
      <c r="CH368" s="217"/>
      <c r="CI368" s="221"/>
      <c r="CJ368" s="222"/>
      <c r="CK368" s="216"/>
      <c r="CL368" s="212"/>
      <c r="CM368" s="224"/>
      <c r="CN368" s="216"/>
      <c r="CO368" s="212"/>
      <c r="CP368" s="223"/>
      <c r="CQ368" s="216"/>
      <c r="CR368" s="204"/>
      <c r="CS368" s="202"/>
      <c r="CT368" s="205"/>
      <c r="CU368" s="217"/>
      <c r="CV368" s="219"/>
      <c r="CW368" s="220"/>
      <c r="CX368" s="203"/>
      <c r="CY368" s="217"/>
      <c r="CZ368" s="221"/>
      <c r="DA368" s="222"/>
      <c r="DB368" s="216"/>
      <c r="DC368" s="212"/>
      <c r="DD368" s="224"/>
      <c r="DE368" s="216"/>
      <c r="DF368" s="212"/>
      <c r="DG368" s="223"/>
      <c r="DH368" s="216"/>
      <c r="DI368" s="204"/>
      <c r="DJ368" s="202"/>
      <c r="DK368" s="205"/>
      <c r="DL368" s="217"/>
      <c r="DM368" s="219"/>
      <c r="DN368" s="220"/>
      <c r="DO368" s="203"/>
      <c r="DP368" s="217"/>
      <c r="DQ368" s="221"/>
      <c r="DR368" s="222"/>
      <c r="DS368" s="216"/>
      <c r="DT368" s="212"/>
      <c r="DU368" s="224"/>
      <c r="DV368" s="216"/>
      <c r="DW368" s="212"/>
      <c r="DX368" s="223"/>
      <c r="DY368" s="216"/>
    </row>
    <row r="369" spans="1:129" ht="15.75" hidden="1" thickBot="1">
      <c r="A369" s="242"/>
      <c r="B369" s="243"/>
      <c r="C369" s="199"/>
      <c r="D369" s="200"/>
      <c r="E369" s="201"/>
      <c r="F369" s="202"/>
      <c r="G369" s="254"/>
      <c r="H369" s="202"/>
      <c r="I369" s="202"/>
      <c r="J369" s="202"/>
      <c r="K369" s="202"/>
      <c r="L369" s="203"/>
      <c r="M369" s="204"/>
      <c r="N369" s="202"/>
      <c r="O369" s="205"/>
      <c r="P369" s="217"/>
      <c r="Q369" s="219"/>
      <c r="R369" s="220"/>
      <c r="S369" s="203"/>
      <c r="T369" s="217"/>
      <c r="U369" s="221"/>
      <c r="V369" s="222"/>
      <c r="W369" s="216"/>
      <c r="X369" s="212"/>
      <c r="Y369" s="223"/>
      <c r="Z369" s="216"/>
      <c r="AA369" s="204"/>
      <c r="AB369" s="202"/>
      <c r="AC369" s="205"/>
      <c r="AD369" s="217"/>
      <c r="AE369" s="219"/>
      <c r="AF369" s="220"/>
      <c r="AG369" s="203"/>
      <c r="AH369" s="217"/>
      <c r="AI369" s="221"/>
      <c r="AJ369" s="222"/>
      <c r="AK369" s="216"/>
      <c r="AL369" s="212"/>
      <c r="AM369" s="224"/>
      <c r="AN369" s="216"/>
      <c r="AO369" s="212"/>
      <c r="AP369" s="223"/>
      <c r="AQ369" s="216"/>
      <c r="AR369" s="204"/>
      <c r="AS369" s="202"/>
      <c r="AT369" s="205"/>
      <c r="AU369" s="217"/>
      <c r="AV369" s="219"/>
      <c r="AW369" s="220"/>
      <c r="AX369" s="207"/>
      <c r="AY369" s="203"/>
      <c r="AZ369" s="217"/>
      <c r="BA369" s="221"/>
      <c r="BB369" s="222"/>
      <c r="BC369" s="216"/>
      <c r="BD369" s="212"/>
      <c r="BE369" s="224"/>
      <c r="BF369" s="216"/>
      <c r="BG369" s="212"/>
      <c r="BH369" s="223"/>
      <c r="BI369" s="216"/>
      <c r="BJ369" s="204"/>
      <c r="BK369" s="202"/>
      <c r="BL369" s="205"/>
      <c r="BM369" s="217"/>
      <c r="BN369" s="219"/>
      <c r="BO369" s="220"/>
      <c r="BP369" s="203"/>
      <c r="BQ369" s="217"/>
      <c r="BR369" s="221"/>
      <c r="BS369" s="222"/>
      <c r="BT369" s="216"/>
      <c r="BU369" s="212"/>
      <c r="BV369" s="224"/>
      <c r="BW369" s="216"/>
      <c r="BX369" s="212"/>
      <c r="BY369" s="223"/>
      <c r="BZ369" s="216"/>
      <c r="CA369" s="204"/>
      <c r="CB369" s="202"/>
      <c r="CC369" s="205"/>
      <c r="CD369" s="217"/>
      <c r="CE369" s="219"/>
      <c r="CF369" s="220"/>
      <c r="CG369" s="203"/>
      <c r="CH369" s="217"/>
      <c r="CI369" s="221"/>
      <c r="CJ369" s="222"/>
      <c r="CK369" s="216"/>
      <c r="CL369" s="212"/>
      <c r="CM369" s="224"/>
      <c r="CN369" s="216"/>
      <c r="CO369" s="212"/>
      <c r="CP369" s="223"/>
      <c r="CQ369" s="216"/>
      <c r="CR369" s="204"/>
      <c r="CS369" s="202"/>
      <c r="CT369" s="205"/>
      <c r="CU369" s="217"/>
      <c r="CV369" s="219"/>
      <c r="CW369" s="220"/>
      <c r="CX369" s="203"/>
      <c r="CY369" s="217"/>
      <c r="CZ369" s="221"/>
      <c r="DA369" s="222"/>
      <c r="DB369" s="216"/>
      <c r="DC369" s="212"/>
      <c r="DD369" s="224"/>
      <c r="DE369" s="216"/>
      <c r="DF369" s="212"/>
      <c r="DG369" s="223"/>
      <c r="DH369" s="216"/>
      <c r="DI369" s="204"/>
      <c r="DJ369" s="202"/>
      <c r="DK369" s="205"/>
      <c r="DL369" s="217"/>
      <c r="DM369" s="219"/>
      <c r="DN369" s="220"/>
      <c r="DO369" s="203"/>
      <c r="DP369" s="217"/>
      <c r="DQ369" s="221"/>
      <c r="DR369" s="222"/>
      <c r="DS369" s="216"/>
      <c r="DT369" s="212"/>
      <c r="DU369" s="224"/>
      <c r="DV369" s="216"/>
      <c r="DW369" s="212"/>
      <c r="DX369" s="223"/>
      <c r="DY369" s="216"/>
    </row>
    <row r="370" spans="1:129" ht="15.75" hidden="1" thickBot="1">
      <c r="A370" s="242"/>
      <c r="B370" s="243"/>
      <c r="C370" s="199"/>
      <c r="D370" s="200"/>
      <c r="E370" s="201"/>
      <c r="F370" s="202"/>
      <c r="G370" s="254"/>
      <c r="H370" s="202"/>
      <c r="I370" s="202"/>
      <c r="J370" s="202"/>
      <c r="K370" s="202"/>
      <c r="L370" s="203"/>
      <c r="M370" s="204"/>
      <c r="N370" s="202"/>
      <c r="O370" s="205"/>
      <c r="P370" s="217"/>
      <c r="Q370" s="219"/>
      <c r="R370" s="220"/>
      <c r="S370" s="203"/>
      <c r="T370" s="217"/>
      <c r="U370" s="221"/>
      <c r="V370" s="222"/>
      <c r="W370" s="216"/>
      <c r="X370" s="212"/>
      <c r="Y370" s="223"/>
      <c r="Z370" s="216"/>
      <c r="AA370" s="204"/>
      <c r="AB370" s="202"/>
      <c r="AC370" s="205"/>
      <c r="AD370" s="217"/>
      <c r="AE370" s="219"/>
      <c r="AF370" s="220"/>
      <c r="AG370" s="203"/>
      <c r="AH370" s="217"/>
      <c r="AI370" s="221"/>
      <c r="AJ370" s="222"/>
      <c r="AK370" s="216"/>
      <c r="AL370" s="212"/>
      <c r="AM370" s="224"/>
      <c r="AN370" s="216"/>
      <c r="AO370" s="212"/>
      <c r="AP370" s="223"/>
      <c r="AQ370" s="216"/>
      <c r="AR370" s="204"/>
      <c r="AS370" s="202"/>
      <c r="AT370" s="205"/>
      <c r="AU370" s="217"/>
      <c r="AV370" s="219"/>
      <c r="AW370" s="220"/>
      <c r="AX370" s="207"/>
      <c r="AY370" s="203"/>
      <c r="AZ370" s="217"/>
      <c r="BA370" s="221"/>
      <c r="BB370" s="222"/>
      <c r="BC370" s="216"/>
      <c r="BD370" s="212"/>
      <c r="BE370" s="224"/>
      <c r="BF370" s="216"/>
      <c r="BG370" s="212"/>
      <c r="BH370" s="223"/>
      <c r="BI370" s="216"/>
      <c r="BJ370" s="204"/>
      <c r="BK370" s="202"/>
      <c r="BL370" s="205"/>
      <c r="BM370" s="217"/>
      <c r="BN370" s="219"/>
      <c r="BO370" s="220"/>
      <c r="BP370" s="203"/>
      <c r="BQ370" s="217"/>
      <c r="BR370" s="221"/>
      <c r="BS370" s="222"/>
      <c r="BT370" s="216"/>
      <c r="BU370" s="212"/>
      <c r="BV370" s="224"/>
      <c r="BW370" s="216"/>
      <c r="BX370" s="212"/>
      <c r="BY370" s="223"/>
      <c r="BZ370" s="216"/>
      <c r="CA370" s="204"/>
      <c r="CB370" s="202"/>
      <c r="CC370" s="205"/>
      <c r="CD370" s="217"/>
      <c r="CE370" s="219"/>
      <c r="CF370" s="220"/>
      <c r="CG370" s="203"/>
      <c r="CH370" s="217"/>
      <c r="CI370" s="221"/>
      <c r="CJ370" s="222"/>
      <c r="CK370" s="216"/>
      <c r="CL370" s="212"/>
      <c r="CM370" s="224"/>
      <c r="CN370" s="216"/>
      <c r="CO370" s="212"/>
      <c r="CP370" s="223"/>
      <c r="CQ370" s="216"/>
      <c r="CR370" s="204"/>
      <c r="CS370" s="202"/>
      <c r="CT370" s="205"/>
      <c r="CU370" s="217"/>
      <c r="CV370" s="219"/>
      <c r="CW370" s="220"/>
      <c r="CX370" s="203"/>
      <c r="CY370" s="217"/>
      <c r="CZ370" s="221"/>
      <c r="DA370" s="222"/>
      <c r="DB370" s="216"/>
      <c r="DC370" s="212"/>
      <c r="DD370" s="224"/>
      <c r="DE370" s="216"/>
      <c r="DF370" s="212"/>
      <c r="DG370" s="223"/>
      <c r="DH370" s="216"/>
      <c r="DI370" s="204"/>
      <c r="DJ370" s="202"/>
      <c r="DK370" s="205"/>
      <c r="DL370" s="217"/>
      <c r="DM370" s="219"/>
      <c r="DN370" s="220"/>
      <c r="DO370" s="203"/>
      <c r="DP370" s="217"/>
      <c r="DQ370" s="221"/>
      <c r="DR370" s="222"/>
      <c r="DS370" s="216"/>
      <c r="DT370" s="212"/>
      <c r="DU370" s="224"/>
      <c r="DV370" s="216"/>
      <c r="DW370" s="212"/>
      <c r="DX370" s="223"/>
      <c r="DY370" s="216"/>
    </row>
    <row r="371" spans="1:129" ht="15.75" hidden="1" thickBot="1">
      <c r="A371" s="242"/>
      <c r="B371" s="243"/>
      <c r="C371" s="199"/>
      <c r="D371" s="200"/>
      <c r="E371" s="201"/>
      <c r="F371" s="202"/>
      <c r="G371" s="254"/>
      <c r="H371" s="202"/>
      <c r="I371" s="202"/>
      <c r="J371" s="202"/>
      <c r="K371" s="202"/>
      <c r="L371" s="203"/>
      <c r="M371" s="204"/>
      <c r="N371" s="202"/>
      <c r="O371" s="205"/>
      <c r="P371" s="217"/>
      <c r="Q371" s="219"/>
      <c r="R371" s="220"/>
      <c r="S371" s="203"/>
      <c r="T371" s="217"/>
      <c r="U371" s="221"/>
      <c r="V371" s="222"/>
      <c r="W371" s="216"/>
      <c r="X371" s="212"/>
      <c r="Y371" s="223"/>
      <c r="Z371" s="216"/>
      <c r="AA371" s="204"/>
      <c r="AB371" s="202"/>
      <c r="AC371" s="205"/>
      <c r="AD371" s="217"/>
      <c r="AE371" s="219"/>
      <c r="AF371" s="220"/>
      <c r="AG371" s="203"/>
      <c r="AH371" s="217"/>
      <c r="AI371" s="221"/>
      <c r="AJ371" s="222"/>
      <c r="AK371" s="216"/>
      <c r="AL371" s="212"/>
      <c r="AM371" s="224"/>
      <c r="AN371" s="216"/>
      <c r="AO371" s="212"/>
      <c r="AP371" s="223"/>
      <c r="AQ371" s="216"/>
      <c r="AR371" s="204"/>
      <c r="AS371" s="202"/>
      <c r="AT371" s="205"/>
      <c r="AU371" s="217"/>
      <c r="AV371" s="219"/>
      <c r="AW371" s="220"/>
      <c r="AX371" s="207"/>
      <c r="AY371" s="203"/>
      <c r="AZ371" s="217"/>
      <c r="BA371" s="221"/>
      <c r="BB371" s="222"/>
      <c r="BC371" s="216"/>
      <c r="BD371" s="212"/>
      <c r="BE371" s="224"/>
      <c r="BF371" s="216"/>
      <c r="BG371" s="212"/>
      <c r="BH371" s="223"/>
      <c r="BI371" s="216"/>
      <c r="BJ371" s="204"/>
      <c r="BK371" s="202"/>
      <c r="BL371" s="205"/>
      <c r="BM371" s="217"/>
      <c r="BN371" s="219"/>
      <c r="BO371" s="220"/>
      <c r="BP371" s="203"/>
      <c r="BQ371" s="217"/>
      <c r="BR371" s="221"/>
      <c r="BS371" s="222"/>
      <c r="BT371" s="216"/>
      <c r="BU371" s="212"/>
      <c r="BV371" s="224"/>
      <c r="BW371" s="216"/>
      <c r="BX371" s="212"/>
      <c r="BY371" s="223"/>
      <c r="BZ371" s="216"/>
      <c r="CA371" s="204"/>
      <c r="CB371" s="202"/>
      <c r="CC371" s="205"/>
      <c r="CD371" s="217"/>
      <c r="CE371" s="219"/>
      <c r="CF371" s="220"/>
      <c r="CG371" s="203"/>
      <c r="CH371" s="217"/>
      <c r="CI371" s="221"/>
      <c r="CJ371" s="222"/>
      <c r="CK371" s="216"/>
      <c r="CL371" s="212"/>
      <c r="CM371" s="224"/>
      <c r="CN371" s="216"/>
      <c r="CO371" s="212"/>
      <c r="CP371" s="223"/>
      <c r="CQ371" s="216"/>
      <c r="CR371" s="204"/>
      <c r="CS371" s="202"/>
      <c r="CT371" s="205"/>
      <c r="CU371" s="217"/>
      <c r="CV371" s="219"/>
      <c r="CW371" s="220"/>
      <c r="CX371" s="203"/>
      <c r="CY371" s="217"/>
      <c r="CZ371" s="221"/>
      <c r="DA371" s="222"/>
      <c r="DB371" s="216"/>
      <c r="DC371" s="212"/>
      <c r="DD371" s="224"/>
      <c r="DE371" s="216"/>
      <c r="DF371" s="212"/>
      <c r="DG371" s="223"/>
      <c r="DH371" s="216"/>
      <c r="DI371" s="204"/>
      <c r="DJ371" s="202"/>
      <c r="DK371" s="205"/>
      <c r="DL371" s="217"/>
      <c r="DM371" s="219"/>
      <c r="DN371" s="220"/>
      <c r="DO371" s="203"/>
      <c r="DP371" s="217"/>
      <c r="DQ371" s="221"/>
      <c r="DR371" s="222"/>
      <c r="DS371" s="216"/>
      <c r="DT371" s="212"/>
      <c r="DU371" s="224"/>
      <c r="DV371" s="216"/>
      <c r="DW371" s="212"/>
      <c r="DX371" s="223"/>
      <c r="DY371" s="216"/>
    </row>
    <row r="372" spans="1:129" ht="15.75" hidden="1" thickBot="1">
      <c r="A372" s="242"/>
      <c r="B372" s="243"/>
      <c r="C372" s="199"/>
      <c r="D372" s="200"/>
      <c r="E372" s="201"/>
      <c r="F372" s="202"/>
      <c r="G372" s="254"/>
      <c r="H372" s="202"/>
      <c r="I372" s="202"/>
      <c r="J372" s="202"/>
      <c r="K372" s="202"/>
      <c r="L372" s="203"/>
      <c r="M372" s="204"/>
      <c r="N372" s="202"/>
      <c r="O372" s="205"/>
      <c r="P372" s="217"/>
      <c r="Q372" s="219"/>
      <c r="R372" s="220"/>
      <c r="S372" s="203"/>
      <c r="T372" s="217"/>
      <c r="U372" s="221"/>
      <c r="V372" s="222"/>
      <c r="W372" s="216"/>
      <c r="X372" s="212"/>
      <c r="Y372" s="223"/>
      <c r="Z372" s="216"/>
      <c r="AA372" s="204"/>
      <c r="AB372" s="202"/>
      <c r="AC372" s="205"/>
      <c r="AD372" s="217"/>
      <c r="AE372" s="219"/>
      <c r="AF372" s="220"/>
      <c r="AG372" s="203"/>
      <c r="AH372" s="217"/>
      <c r="AI372" s="221"/>
      <c r="AJ372" s="222"/>
      <c r="AK372" s="216"/>
      <c r="AL372" s="212"/>
      <c r="AM372" s="224"/>
      <c r="AN372" s="216"/>
      <c r="AO372" s="212"/>
      <c r="AP372" s="223"/>
      <c r="AQ372" s="216"/>
      <c r="AR372" s="204"/>
      <c r="AS372" s="202"/>
      <c r="AT372" s="205"/>
      <c r="AU372" s="217"/>
      <c r="AV372" s="219"/>
      <c r="AW372" s="220"/>
      <c r="AX372" s="207"/>
      <c r="AY372" s="203"/>
      <c r="AZ372" s="217"/>
      <c r="BA372" s="221"/>
      <c r="BB372" s="222"/>
      <c r="BC372" s="216"/>
      <c r="BD372" s="212"/>
      <c r="BE372" s="224"/>
      <c r="BF372" s="216"/>
      <c r="BG372" s="212"/>
      <c r="BH372" s="223"/>
      <c r="BI372" s="216"/>
      <c r="BJ372" s="204"/>
      <c r="BK372" s="202"/>
      <c r="BL372" s="205"/>
      <c r="BM372" s="217"/>
      <c r="BN372" s="219"/>
      <c r="BO372" s="220"/>
      <c r="BP372" s="203"/>
      <c r="BQ372" s="217"/>
      <c r="BR372" s="221"/>
      <c r="BS372" s="222"/>
      <c r="BT372" s="216"/>
      <c r="BU372" s="212"/>
      <c r="BV372" s="224"/>
      <c r="BW372" s="216"/>
      <c r="BX372" s="212"/>
      <c r="BY372" s="223"/>
      <c r="BZ372" s="216"/>
      <c r="CA372" s="204"/>
      <c r="CB372" s="202"/>
      <c r="CC372" s="205"/>
      <c r="CD372" s="217"/>
      <c r="CE372" s="219"/>
      <c r="CF372" s="220"/>
      <c r="CG372" s="203"/>
      <c r="CH372" s="217"/>
      <c r="CI372" s="221"/>
      <c r="CJ372" s="222"/>
      <c r="CK372" s="216"/>
      <c r="CL372" s="212"/>
      <c r="CM372" s="224"/>
      <c r="CN372" s="216"/>
      <c r="CO372" s="212"/>
      <c r="CP372" s="223"/>
      <c r="CQ372" s="216"/>
      <c r="CR372" s="204"/>
      <c r="CS372" s="202"/>
      <c r="CT372" s="205"/>
      <c r="CU372" s="217"/>
      <c r="CV372" s="219"/>
      <c r="CW372" s="220"/>
      <c r="CX372" s="203"/>
      <c r="CY372" s="217"/>
      <c r="CZ372" s="221"/>
      <c r="DA372" s="222"/>
      <c r="DB372" s="216"/>
      <c r="DC372" s="212"/>
      <c r="DD372" s="224"/>
      <c r="DE372" s="216"/>
      <c r="DF372" s="212"/>
      <c r="DG372" s="223"/>
      <c r="DH372" s="216"/>
      <c r="DI372" s="204"/>
      <c r="DJ372" s="202"/>
      <c r="DK372" s="205"/>
      <c r="DL372" s="217"/>
      <c r="DM372" s="219"/>
      <c r="DN372" s="220"/>
      <c r="DO372" s="203"/>
      <c r="DP372" s="217"/>
      <c r="DQ372" s="221"/>
      <c r="DR372" s="222"/>
      <c r="DS372" s="216"/>
      <c r="DT372" s="212"/>
      <c r="DU372" s="224"/>
      <c r="DV372" s="216"/>
      <c r="DW372" s="212"/>
      <c r="DX372" s="223"/>
      <c r="DY372" s="216"/>
    </row>
    <row r="373" spans="1:129" ht="15.75" hidden="1" thickBot="1">
      <c r="A373" s="242"/>
      <c r="B373" s="243"/>
      <c r="C373" s="199"/>
      <c r="D373" s="200"/>
      <c r="E373" s="201"/>
      <c r="F373" s="202"/>
      <c r="G373" s="254"/>
      <c r="H373" s="202"/>
      <c r="I373" s="202"/>
      <c r="J373" s="202"/>
      <c r="K373" s="202"/>
      <c r="L373" s="203"/>
      <c r="M373" s="204"/>
      <c r="N373" s="202"/>
      <c r="O373" s="205"/>
      <c r="P373" s="217"/>
      <c r="Q373" s="219"/>
      <c r="R373" s="220"/>
      <c r="S373" s="203"/>
      <c r="T373" s="217"/>
      <c r="U373" s="221"/>
      <c r="V373" s="222"/>
      <c r="W373" s="216"/>
      <c r="X373" s="212"/>
      <c r="Y373" s="223"/>
      <c r="Z373" s="216"/>
      <c r="AA373" s="204"/>
      <c r="AB373" s="202"/>
      <c r="AC373" s="205"/>
      <c r="AD373" s="217"/>
      <c r="AE373" s="219"/>
      <c r="AF373" s="220"/>
      <c r="AG373" s="203"/>
      <c r="AH373" s="217"/>
      <c r="AI373" s="221"/>
      <c r="AJ373" s="222"/>
      <c r="AK373" s="216"/>
      <c r="AL373" s="212"/>
      <c r="AM373" s="224"/>
      <c r="AN373" s="216"/>
      <c r="AO373" s="212"/>
      <c r="AP373" s="223"/>
      <c r="AQ373" s="216"/>
      <c r="AR373" s="204"/>
      <c r="AS373" s="202"/>
      <c r="AT373" s="205"/>
      <c r="AU373" s="217"/>
      <c r="AV373" s="219"/>
      <c r="AW373" s="220"/>
      <c r="AX373" s="207"/>
      <c r="AY373" s="203"/>
      <c r="AZ373" s="217"/>
      <c r="BA373" s="221"/>
      <c r="BB373" s="222"/>
      <c r="BC373" s="216"/>
      <c r="BD373" s="212"/>
      <c r="BE373" s="224"/>
      <c r="BF373" s="216"/>
      <c r="BG373" s="212"/>
      <c r="BH373" s="223"/>
      <c r="BI373" s="216"/>
      <c r="BJ373" s="204"/>
      <c r="BK373" s="202"/>
      <c r="BL373" s="205"/>
      <c r="BM373" s="217"/>
      <c r="BN373" s="219"/>
      <c r="BO373" s="220"/>
      <c r="BP373" s="203"/>
      <c r="BQ373" s="217"/>
      <c r="BR373" s="221"/>
      <c r="BS373" s="222"/>
      <c r="BT373" s="216"/>
      <c r="BU373" s="212"/>
      <c r="BV373" s="224"/>
      <c r="BW373" s="216"/>
      <c r="BX373" s="212"/>
      <c r="BY373" s="223"/>
      <c r="BZ373" s="216"/>
      <c r="CA373" s="204"/>
      <c r="CB373" s="202"/>
      <c r="CC373" s="205"/>
      <c r="CD373" s="217"/>
      <c r="CE373" s="219"/>
      <c r="CF373" s="220"/>
      <c r="CG373" s="203"/>
      <c r="CH373" s="217"/>
      <c r="CI373" s="221"/>
      <c r="CJ373" s="222"/>
      <c r="CK373" s="216"/>
      <c r="CL373" s="212"/>
      <c r="CM373" s="224"/>
      <c r="CN373" s="216"/>
      <c r="CO373" s="212"/>
      <c r="CP373" s="223"/>
      <c r="CQ373" s="216"/>
      <c r="CR373" s="204"/>
      <c r="CS373" s="202"/>
      <c r="CT373" s="205"/>
      <c r="CU373" s="217"/>
      <c r="CV373" s="219"/>
      <c r="CW373" s="220"/>
      <c r="CX373" s="203"/>
      <c r="CY373" s="217"/>
      <c r="CZ373" s="221"/>
      <c r="DA373" s="222"/>
      <c r="DB373" s="216"/>
      <c r="DC373" s="212"/>
      <c r="DD373" s="224"/>
      <c r="DE373" s="216"/>
      <c r="DF373" s="212"/>
      <c r="DG373" s="223"/>
      <c r="DH373" s="216"/>
      <c r="DI373" s="204"/>
      <c r="DJ373" s="202"/>
      <c r="DK373" s="205"/>
      <c r="DL373" s="217"/>
      <c r="DM373" s="219"/>
      <c r="DN373" s="220"/>
      <c r="DO373" s="203"/>
      <c r="DP373" s="217"/>
      <c r="DQ373" s="221"/>
      <c r="DR373" s="222"/>
      <c r="DS373" s="216"/>
      <c r="DT373" s="212"/>
      <c r="DU373" s="224"/>
      <c r="DV373" s="216"/>
      <c r="DW373" s="212"/>
      <c r="DX373" s="223"/>
      <c r="DY373" s="216"/>
    </row>
    <row r="374" spans="1:129" ht="15.75" hidden="1" thickBot="1">
      <c r="A374" s="242"/>
      <c r="B374" s="243"/>
      <c r="C374" s="199"/>
      <c r="D374" s="200"/>
      <c r="E374" s="201"/>
      <c r="F374" s="202"/>
      <c r="G374" s="254"/>
      <c r="H374" s="202"/>
      <c r="I374" s="202"/>
      <c r="J374" s="202"/>
      <c r="K374" s="202"/>
      <c r="L374" s="203"/>
      <c r="M374" s="204"/>
      <c r="N374" s="202"/>
      <c r="O374" s="205"/>
      <c r="P374" s="217"/>
      <c r="Q374" s="219"/>
      <c r="R374" s="220"/>
      <c r="S374" s="203"/>
      <c r="T374" s="217"/>
      <c r="U374" s="221"/>
      <c r="V374" s="222"/>
      <c r="W374" s="216"/>
      <c r="X374" s="212"/>
      <c r="Y374" s="223"/>
      <c r="Z374" s="216"/>
      <c r="AA374" s="204"/>
      <c r="AB374" s="202"/>
      <c r="AC374" s="205"/>
      <c r="AD374" s="217"/>
      <c r="AE374" s="219"/>
      <c r="AF374" s="220"/>
      <c r="AG374" s="203"/>
      <c r="AH374" s="217"/>
      <c r="AI374" s="221"/>
      <c r="AJ374" s="222"/>
      <c r="AK374" s="216"/>
      <c r="AL374" s="212"/>
      <c r="AM374" s="224"/>
      <c r="AN374" s="216"/>
      <c r="AO374" s="212"/>
      <c r="AP374" s="223"/>
      <c r="AQ374" s="216"/>
      <c r="AR374" s="204"/>
      <c r="AS374" s="202"/>
      <c r="AT374" s="205"/>
      <c r="AU374" s="217"/>
      <c r="AV374" s="219"/>
      <c r="AW374" s="220"/>
      <c r="AX374" s="207"/>
      <c r="AY374" s="203"/>
      <c r="AZ374" s="217"/>
      <c r="BA374" s="221"/>
      <c r="BB374" s="222"/>
      <c r="BC374" s="216"/>
      <c r="BD374" s="212"/>
      <c r="BE374" s="224"/>
      <c r="BF374" s="216"/>
      <c r="BG374" s="212"/>
      <c r="BH374" s="223"/>
      <c r="BI374" s="216"/>
      <c r="BJ374" s="204"/>
      <c r="BK374" s="202"/>
      <c r="BL374" s="205"/>
      <c r="BM374" s="217"/>
      <c r="BN374" s="219"/>
      <c r="BO374" s="220"/>
      <c r="BP374" s="203"/>
      <c r="BQ374" s="217"/>
      <c r="BR374" s="221"/>
      <c r="BS374" s="222"/>
      <c r="BT374" s="216"/>
      <c r="BU374" s="212"/>
      <c r="BV374" s="224"/>
      <c r="BW374" s="216"/>
      <c r="BX374" s="212"/>
      <c r="BY374" s="223"/>
      <c r="BZ374" s="216"/>
      <c r="CA374" s="204"/>
      <c r="CB374" s="202"/>
      <c r="CC374" s="205"/>
      <c r="CD374" s="217"/>
      <c r="CE374" s="219"/>
      <c r="CF374" s="220"/>
      <c r="CG374" s="203"/>
      <c r="CH374" s="217"/>
      <c r="CI374" s="221"/>
      <c r="CJ374" s="222"/>
      <c r="CK374" s="216"/>
      <c r="CL374" s="212"/>
      <c r="CM374" s="224"/>
      <c r="CN374" s="216"/>
      <c r="CO374" s="212"/>
      <c r="CP374" s="223"/>
      <c r="CQ374" s="216"/>
      <c r="CR374" s="204"/>
      <c r="CS374" s="202"/>
      <c r="CT374" s="205"/>
      <c r="CU374" s="217"/>
      <c r="CV374" s="219"/>
      <c r="CW374" s="220"/>
      <c r="CX374" s="203"/>
      <c r="CY374" s="217"/>
      <c r="CZ374" s="221"/>
      <c r="DA374" s="222"/>
      <c r="DB374" s="216"/>
      <c r="DC374" s="212"/>
      <c r="DD374" s="224"/>
      <c r="DE374" s="216"/>
      <c r="DF374" s="212"/>
      <c r="DG374" s="223"/>
      <c r="DH374" s="216"/>
      <c r="DI374" s="204"/>
      <c r="DJ374" s="202"/>
      <c r="DK374" s="205"/>
      <c r="DL374" s="217"/>
      <c r="DM374" s="219"/>
      <c r="DN374" s="220"/>
      <c r="DO374" s="203"/>
      <c r="DP374" s="217"/>
      <c r="DQ374" s="221"/>
      <c r="DR374" s="222"/>
      <c r="DS374" s="216"/>
      <c r="DT374" s="212"/>
      <c r="DU374" s="224"/>
      <c r="DV374" s="216"/>
      <c r="DW374" s="212"/>
      <c r="DX374" s="223"/>
      <c r="DY374" s="216"/>
    </row>
    <row r="375" spans="1:129" ht="15.75" hidden="1" thickBot="1">
      <c r="A375" s="242"/>
      <c r="B375" s="243"/>
      <c r="C375" s="199"/>
      <c r="D375" s="200"/>
      <c r="E375" s="201"/>
      <c r="F375" s="202"/>
      <c r="G375" s="254"/>
      <c r="H375" s="202"/>
      <c r="I375" s="202"/>
      <c r="J375" s="202"/>
      <c r="K375" s="202"/>
      <c r="L375" s="203"/>
      <c r="M375" s="204"/>
      <c r="N375" s="202"/>
      <c r="O375" s="205"/>
      <c r="P375" s="217"/>
      <c r="Q375" s="219"/>
      <c r="R375" s="220"/>
      <c r="S375" s="203"/>
      <c r="T375" s="217"/>
      <c r="U375" s="221"/>
      <c r="V375" s="222"/>
      <c r="W375" s="216"/>
      <c r="X375" s="212"/>
      <c r="Y375" s="223"/>
      <c r="Z375" s="216"/>
      <c r="AA375" s="204"/>
      <c r="AB375" s="202"/>
      <c r="AC375" s="205"/>
      <c r="AD375" s="217"/>
      <c r="AE375" s="219"/>
      <c r="AF375" s="220"/>
      <c r="AG375" s="203"/>
      <c r="AH375" s="217"/>
      <c r="AI375" s="221"/>
      <c r="AJ375" s="222"/>
      <c r="AK375" s="216"/>
      <c r="AL375" s="212"/>
      <c r="AM375" s="224"/>
      <c r="AN375" s="216"/>
      <c r="AO375" s="212"/>
      <c r="AP375" s="223"/>
      <c r="AQ375" s="216"/>
      <c r="AR375" s="204"/>
      <c r="AS375" s="202"/>
      <c r="AT375" s="205"/>
      <c r="AU375" s="217"/>
      <c r="AV375" s="219"/>
      <c r="AW375" s="220"/>
      <c r="AX375" s="207"/>
      <c r="AY375" s="203"/>
      <c r="AZ375" s="217"/>
      <c r="BA375" s="221"/>
      <c r="BB375" s="222"/>
      <c r="BC375" s="216"/>
      <c r="BD375" s="212"/>
      <c r="BE375" s="224"/>
      <c r="BF375" s="216"/>
      <c r="BG375" s="212"/>
      <c r="BH375" s="223"/>
      <c r="BI375" s="216"/>
      <c r="BJ375" s="204"/>
      <c r="BK375" s="202"/>
      <c r="BL375" s="205"/>
      <c r="BM375" s="217"/>
      <c r="BN375" s="219"/>
      <c r="BO375" s="220"/>
      <c r="BP375" s="203"/>
      <c r="BQ375" s="217"/>
      <c r="BR375" s="221"/>
      <c r="BS375" s="222"/>
      <c r="BT375" s="216"/>
      <c r="BU375" s="212"/>
      <c r="BV375" s="224"/>
      <c r="BW375" s="216"/>
      <c r="BX375" s="212"/>
      <c r="BY375" s="223"/>
      <c r="BZ375" s="216"/>
      <c r="CA375" s="204"/>
      <c r="CB375" s="202"/>
      <c r="CC375" s="205"/>
      <c r="CD375" s="217"/>
      <c r="CE375" s="219"/>
      <c r="CF375" s="220"/>
      <c r="CG375" s="203"/>
      <c r="CH375" s="217"/>
      <c r="CI375" s="221"/>
      <c r="CJ375" s="222"/>
      <c r="CK375" s="216"/>
      <c r="CL375" s="212"/>
      <c r="CM375" s="224"/>
      <c r="CN375" s="216"/>
      <c r="CO375" s="212"/>
      <c r="CP375" s="223"/>
      <c r="CQ375" s="216"/>
      <c r="CR375" s="204"/>
      <c r="CS375" s="202"/>
      <c r="CT375" s="205"/>
      <c r="CU375" s="217"/>
      <c r="CV375" s="219"/>
      <c r="CW375" s="220"/>
      <c r="CX375" s="203"/>
      <c r="CY375" s="217"/>
      <c r="CZ375" s="221"/>
      <c r="DA375" s="222"/>
      <c r="DB375" s="216"/>
      <c r="DC375" s="212"/>
      <c r="DD375" s="224"/>
      <c r="DE375" s="216"/>
      <c r="DF375" s="212"/>
      <c r="DG375" s="223"/>
      <c r="DH375" s="216"/>
      <c r="DI375" s="204"/>
      <c r="DJ375" s="202"/>
      <c r="DK375" s="205"/>
      <c r="DL375" s="217"/>
      <c r="DM375" s="219"/>
      <c r="DN375" s="220"/>
      <c r="DO375" s="203"/>
      <c r="DP375" s="217"/>
      <c r="DQ375" s="221"/>
      <c r="DR375" s="222"/>
      <c r="DS375" s="216"/>
      <c r="DT375" s="212"/>
      <c r="DU375" s="224"/>
      <c r="DV375" s="216"/>
      <c r="DW375" s="212"/>
      <c r="DX375" s="223"/>
      <c r="DY375" s="216"/>
    </row>
    <row r="376" spans="1:129" ht="15.75" hidden="1" thickBot="1">
      <c r="A376" s="242"/>
      <c r="B376" s="243"/>
      <c r="C376" s="199"/>
      <c r="D376" s="200"/>
      <c r="E376" s="201"/>
      <c r="F376" s="202"/>
      <c r="G376" s="254"/>
      <c r="H376" s="202"/>
      <c r="I376" s="202"/>
      <c r="J376" s="202"/>
      <c r="K376" s="202"/>
      <c r="L376" s="203"/>
      <c r="M376" s="204"/>
      <c r="N376" s="202"/>
      <c r="O376" s="205"/>
      <c r="P376" s="217"/>
      <c r="Q376" s="219"/>
      <c r="R376" s="220"/>
      <c r="S376" s="203"/>
      <c r="T376" s="217"/>
      <c r="U376" s="221"/>
      <c r="V376" s="222"/>
      <c r="W376" s="216"/>
      <c r="X376" s="212"/>
      <c r="Y376" s="223"/>
      <c r="Z376" s="216"/>
      <c r="AA376" s="204"/>
      <c r="AB376" s="202"/>
      <c r="AC376" s="205"/>
      <c r="AD376" s="217"/>
      <c r="AE376" s="219"/>
      <c r="AF376" s="220"/>
      <c r="AG376" s="203"/>
      <c r="AH376" s="217"/>
      <c r="AI376" s="221"/>
      <c r="AJ376" s="222"/>
      <c r="AK376" s="216"/>
      <c r="AL376" s="212"/>
      <c r="AM376" s="224"/>
      <c r="AN376" s="216"/>
      <c r="AO376" s="212"/>
      <c r="AP376" s="223"/>
      <c r="AQ376" s="216"/>
      <c r="AR376" s="204"/>
      <c r="AS376" s="202"/>
      <c r="AT376" s="205"/>
      <c r="AU376" s="217"/>
      <c r="AV376" s="219"/>
      <c r="AW376" s="220"/>
      <c r="AX376" s="207"/>
      <c r="AY376" s="203"/>
      <c r="AZ376" s="217"/>
      <c r="BA376" s="221"/>
      <c r="BB376" s="222"/>
      <c r="BC376" s="216"/>
      <c r="BD376" s="212"/>
      <c r="BE376" s="224"/>
      <c r="BF376" s="216"/>
      <c r="BG376" s="212"/>
      <c r="BH376" s="223"/>
      <c r="BI376" s="216"/>
      <c r="BJ376" s="204"/>
      <c r="BK376" s="202"/>
      <c r="BL376" s="205"/>
      <c r="BM376" s="217"/>
      <c r="BN376" s="219"/>
      <c r="BO376" s="220"/>
      <c r="BP376" s="203"/>
      <c r="BQ376" s="217"/>
      <c r="BR376" s="221"/>
      <c r="BS376" s="222"/>
      <c r="BT376" s="216"/>
      <c r="BU376" s="212"/>
      <c r="BV376" s="224"/>
      <c r="BW376" s="216"/>
      <c r="BX376" s="212"/>
      <c r="BY376" s="223"/>
      <c r="BZ376" s="216"/>
      <c r="CA376" s="204"/>
      <c r="CB376" s="202"/>
      <c r="CC376" s="205"/>
      <c r="CD376" s="217"/>
      <c r="CE376" s="219"/>
      <c r="CF376" s="220"/>
      <c r="CG376" s="203"/>
      <c r="CH376" s="217"/>
      <c r="CI376" s="221"/>
      <c r="CJ376" s="222"/>
      <c r="CK376" s="216"/>
      <c r="CL376" s="212"/>
      <c r="CM376" s="224"/>
      <c r="CN376" s="216"/>
      <c r="CO376" s="212"/>
      <c r="CP376" s="223"/>
      <c r="CQ376" s="216"/>
      <c r="CR376" s="204"/>
      <c r="CS376" s="202"/>
      <c r="CT376" s="205"/>
      <c r="CU376" s="217"/>
      <c r="CV376" s="219"/>
      <c r="CW376" s="220"/>
      <c r="CX376" s="203"/>
      <c r="CY376" s="217"/>
      <c r="CZ376" s="221"/>
      <c r="DA376" s="222"/>
      <c r="DB376" s="216"/>
      <c r="DC376" s="212"/>
      <c r="DD376" s="224"/>
      <c r="DE376" s="216"/>
      <c r="DF376" s="212"/>
      <c r="DG376" s="223"/>
      <c r="DH376" s="216"/>
      <c r="DI376" s="204"/>
      <c r="DJ376" s="202"/>
      <c r="DK376" s="205"/>
      <c r="DL376" s="217"/>
      <c r="DM376" s="219"/>
      <c r="DN376" s="220"/>
      <c r="DO376" s="203"/>
      <c r="DP376" s="217"/>
      <c r="DQ376" s="221"/>
      <c r="DR376" s="222"/>
      <c r="DS376" s="216"/>
      <c r="DT376" s="212"/>
      <c r="DU376" s="224"/>
      <c r="DV376" s="216"/>
      <c r="DW376" s="212"/>
      <c r="DX376" s="223"/>
      <c r="DY376" s="216"/>
    </row>
    <row r="377" spans="1:129" ht="15.75" hidden="1" thickBot="1">
      <c r="A377" s="242"/>
      <c r="B377" s="243"/>
      <c r="C377" s="199"/>
      <c r="D377" s="200"/>
      <c r="E377" s="201"/>
      <c r="F377" s="202"/>
      <c r="G377" s="254"/>
      <c r="H377" s="202"/>
      <c r="I377" s="202"/>
      <c r="J377" s="202"/>
      <c r="K377" s="202"/>
      <c r="L377" s="203"/>
      <c r="M377" s="204"/>
      <c r="N377" s="202"/>
      <c r="O377" s="205"/>
      <c r="P377" s="217"/>
      <c r="Q377" s="219"/>
      <c r="R377" s="220"/>
      <c r="S377" s="203"/>
      <c r="T377" s="217"/>
      <c r="U377" s="221"/>
      <c r="V377" s="222"/>
      <c r="W377" s="216"/>
      <c r="X377" s="212"/>
      <c r="Y377" s="223"/>
      <c r="Z377" s="216"/>
      <c r="AA377" s="204"/>
      <c r="AB377" s="202"/>
      <c r="AC377" s="205"/>
      <c r="AD377" s="217"/>
      <c r="AE377" s="219"/>
      <c r="AF377" s="220"/>
      <c r="AG377" s="203"/>
      <c r="AH377" s="217"/>
      <c r="AI377" s="221"/>
      <c r="AJ377" s="222"/>
      <c r="AK377" s="216"/>
      <c r="AL377" s="212"/>
      <c r="AM377" s="224"/>
      <c r="AN377" s="216"/>
      <c r="AO377" s="212"/>
      <c r="AP377" s="223"/>
      <c r="AQ377" s="216"/>
      <c r="AR377" s="204"/>
      <c r="AS377" s="202"/>
      <c r="AT377" s="205"/>
      <c r="AU377" s="217"/>
      <c r="AV377" s="219"/>
      <c r="AW377" s="220"/>
      <c r="AX377" s="207"/>
      <c r="AY377" s="203"/>
      <c r="AZ377" s="217"/>
      <c r="BA377" s="221"/>
      <c r="BB377" s="222"/>
      <c r="BC377" s="216"/>
      <c r="BD377" s="212"/>
      <c r="BE377" s="224"/>
      <c r="BF377" s="216"/>
      <c r="BG377" s="212"/>
      <c r="BH377" s="223"/>
      <c r="BI377" s="216"/>
      <c r="BJ377" s="204"/>
      <c r="BK377" s="202"/>
      <c r="BL377" s="205"/>
      <c r="BM377" s="217"/>
      <c r="BN377" s="219"/>
      <c r="BO377" s="220"/>
      <c r="BP377" s="203"/>
      <c r="BQ377" s="217"/>
      <c r="BR377" s="221"/>
      <c r="BS377" s="222"/>
      <c r="BT377" s="216"/>
      <c r="BU377" s="212"/>
      <c r="BV377" s="224"/>
      <c r="BW377" s="216"/>
      <c r="BX377" s="212"/>
      <c r="BY377" s="223"/>
      <c r="BZ377" s="216"/>
      <c r="CA377" s="204"/>
      <c r="CB377" s="202"/>
      <c r="CC377" s="205"/>
      <c r="CD377" s="217"/>
      <c r="CE377" s="219"/>
      <c r="CF377" s="220"/>
      <c r="CG377" s="203"/>
      <c r="CH377" s="217"/>
      <c r="CI377" s="221"/>
      <c r="CJ377" s="222"/>
      <c r="CK377" s="216"/>
      <c r="CL377" s="212"/>
      <c r="CM377" s="224"/>
      <c r="CN377" s="216"/>
      <c r="CO377" s="212"/>
      <c r="CP377" s="223"/>
      <c r="CQ377" s="216"/>
      <c r="CR377" s="204"/>
      <c r="CS377" s="202"/>
      <c r="CT377" s="205"/>
      <c r="CU377" s="217"/>
      <c r="CV377" s="219"/>
      <c r="CW377" s="220"/>
      <c r="CX377" s="203"/>
      <c r="CY377" s="217"/>
      <c r="CZ377" s="221"/>
      <c r="DA377" s="222"/>
      <c r="DB377" s="216"/>
      <c r="DC377" s="212"/>
      <c r="DD377" s="224"/>
      <c r="DE377" s="216"/>
      <c r="DF377" s="212"/>
      <c r="DG377" s="223"/>
      <c r="DH377" s="216"/>
      <c r="DI377" s="204"/>
      <c r="DJ377" s="202"/>
      <c r="DK377" s="205"/>
      <c r="DL377" s="217"/>
      <c r="DM377" s="219"/>
      <c r="DN377" s="220"/>
      <c r="DO377" s="203"/>
      <c r="DP377" s="217"/>
      <c r="DQ377" s="221"/>
      <c r="DR377" s="222"/>
      <c r="DS377" s="216"/>
      <c r="DT377" s="212"/>
      <c r="DU377" s="224"/>
      <c r="DV377" s="216"/>
      <c r="DW377" s="212"/>
      <c r="DX377" s="223"/>
      <c r="DY377" s="216"/>
    </row>
    <row r="378" spans="1:129" ht="15.75" hidden="1" thickBot="1">
      <c r="A378" s="242"/>
      <c r="B378" s="243"/>
      <c r="C378" s="199"/>
      <c r="D378" s="200"/>
      <c r="E378" s="201"/>
      <c r="F378" s="202"/>
      <c r="G378" s="254"/>
      <c r="H378" s="202"/>
      <c r="I378" s="202"/>
      <c r="J378" s="202"/>
      <c r="K378" s="202"/>
      <c r="L378" s="203"/>
      <c r="M378" s="204"/>
      <c r="N378" s="202"/>
      <c r="O378" s="205"/>
      <c r="P378" s="217"/>
      <c r="Q378" s="219"/>
      <c r="R378" s="220"/>
      <c r="S378" s="203"/>
      <c r="T378" s="217"/>
      <c r="U378" s="221"/>
      <c r="V378" s="222"/>
      <c r="W378" s="216"/>
      <c r="X378" s="212"/>
      <c r="Y378" s="223"/>
      <c r="Z378" s="216"/>
      <c r="AA378" s="204"/>
      <c r="AB378" s="202"/>
      <c r="AC378" s="205"/>
      <c r="AD378" s="217"/>
      <c r="AE378" s="219"/>
      <c r="AF378" s="220"/>
      <c r="AG378" s="203"/>
      <c r="AH378" s="217"/>
      <c r="AI378" s="221"/>
      <c r="AJ378" s="222"/>
      <c r="AK378" s="216"/>
      <c r="AL378" s="212"/>
      <c r="AM378" s="224"/>
      <c r="AN378" s="216"/>
      <c r="AO378" s="212"/>
      <c r="AP378" s="223"/>
      <c r="AQ378" s="216"/>
      <c r="AR378" s="204"/>
      <c r="AS378" s="202"/>
      <c r="AT378" s="205"/>
      <c r="AU378" s="217"/>
      <c r="AV378" s="219"/>
      <c r="AW378" s="220"/>
      <c r="AX378" s="207"/>
      <c r="AY378" s="203"/>
      <c r="AZ378" s="217"/>
      <c r="BA378" s="221"/>
      <c r="BB378" s="222"/>
      <c r="BC378" s="216"/>
      <c r="BD378" s="212"/>
      <c r="BE378" s="224"/>
      <c r="BF378" s="216"/>
      <c r="BG378" s="212"/>
      <c r="BH378" s="223"/>
      <c r="BI378" s="216"/>
      <c r="BJ378" s="204"/>
      <c r="BK378" s="202"/>
      <c r="BL378" s="205"/>
      <c r="BM378" s="217"/>
      <c r="BN378" s="219"/>
      <c r="BO378" s="220"/>
      <c r="BP378" s="203"/>
      <c r="BQ378" s="217"/>
      <c r="BR378" s="221"/>
      <c r="BS378" s="222"/>
      <c r="BT378" s="216"/>
      <c r="BU378" s="212"/>
      <c r="BV378" s="224"/>
      <c r="BW378" s="216"/>
      <c r="BX378" s="212"/>
      <c r="BY378" s="223"/>
      <c r="BZ378" s="216"/>
      <c r="CA378" s="204"/>
      <c r="CB378" s="202"/>
      <c r="CC378" s="205"/>
      <c r="CD378" s="217"/>
      <c r="CE378" s="219"/>
      <c r="CF378" s="220"/>
      <c r="CG378" s="203"/>
      <c r="CH378" s="217"/>
      <c r="CI378" s="221"/>
      <c r="CJ378" s="222"/>
      <c r="CK378" s="216"/>
      <c r="CL378" s="212"/>
      <c r="CM378" s="224"/>
      <c r="CN378" s="216"/>
      <c r="CO378" s="212"/>
      <c r="CP378" s="223"/>
      <c r="CQ378" s="216"/>
      <c r="CR378" s="204"/>
      <c r="CS378" s="202"/>
      <c r="CT378" s="205"/>
      <c r="CU378" s="217"/>
      <c r="CV378" s="219"/>
      <c r="CW378" s="220"/>
      <c r="CX378" s="203"/>
      <c r="CY378" s="217"/>
      <c r="CZ378" s="221"/>
      <c r="DA378" s="222"/>
      <c r="DB378" s="216"/>
      <c r="DC378" s="212"/>
      <c r="DD378" s="224"/>
      <c r="DE378" s="216"/>
      <c r="DF378" s="212"/>
      <c r="DG378" s="223"/>
      <c r="DH378" s="216"/>
      <c r="DI378" s="204"/>
      <c r="DJ378" s="202"/>
      <c r="DK378" s="205"/>
      <c r="DL378" s="217"/>
      <c r="DM378" s="219"/>
      <c r="DN378" s="220"/>
      <c r="DO378" s="203"/>
      <c r="DP378" s="217"/>
      <c r="DQ378" s="221"/>
      <c r="DR378" s="222"/>
      <c r="DS378" s="216"/>
      <c r="DT378" s="212"/>
      <c r="DU378" s="224"/>
      <c r="DV378" s="216"/>
      <c r="DW378" s="212"/>
      <c r="DX378" s="223"/>
      <c r="DY378" s="216"/>
    </row>
    <row r="379" spans="1:129" ht="15.75" hidden="1" thickBot="1">
      <c r="A379" s="242"/>
      <c r="B379" s="243"/>
      <c r="C379" s="199"/>
      <c r="D379" s="200"/>
      <c r="E379" s="201"/>
      <c r="F379" s="202"/>
      <c r="G379" s="254"/>
      <c r="H379" s="202"/>
      <c r="I379" s="202"/>
      <c r="J379" s="202"/>
      <c r="K379" s="202"/>
      <c r="L379" s="203"/>
      <c r="M379" s="204"/>
      <c r="N379" s="202"/>
      <c r="O379" s="205"/>
      <c r="P379" s="217"/>
      <c r="Q379" s="219"/>
      <c r="R379" s="220"/>
      <c r="S379" s="203"/>
      <c r="T379" s="217"/>
      <c r="U379" s="221"/>
      <c r="V379" s="222"/>
      <c r="W379" s="216"/>
      <c r="X379" s="212"/>
      <c r="Y379" s="223"/>
      <c r="Z379" s="216"/>
      <c r="AA379" s="204"/>
      <c r="AB379" s="202"/>
      <c r="AC379" s="205"/>
      <c r="AD379" s="217"/>
      <c r="AE379" s="219"/>
      <c r="AF379" s="220"/>
      <c r="AG379" s="203"/>
      <c r="AH379" s="217"/>
      <c r="AI379" s="221"/>
      <c r="AJ379" s="222"/>
      <c r="AK379" s="216"/>
      <c r="AL379" s="212"/>
      <c r="AM379" s="224"/>
      <c r="AN379" s="216"/>
      <c r="AO379" s="212"/>
      <c r="AP379" s="223"/>
      <c r="AQ379" s="216"/>
      <c r="AR379" s="204"/>
      <c r="AS379" s="202"/>
      <c r="AT379" s="205"/>
      <c r="AU379" s="217"/>
      <c r="AV379" s="219"/>
      <c r="AW379" s="220"/>
      <c r="AX379" s="207"/>
      <c r="AY379" s="203"/>
      <c r="AZ379" s="217"/>
      <c r="BA379" s="221"/>
      <c r="BB379" s="222"/>
      <c r="BC379" s="216"/>
      <c r="BD379" s="212"/>
      <c r="BE379" s="224"/>
      <c r="BF379" s="216"/>
      <c r="BG379" s="212"/>
      <c r="BH379" s="223"/>
      <c r="BI379" s="216"/>
      <c r="BJ379" s="204"/>
      <c r="BK379" s="202"/>
      <c r="BL379" s="205"/>
      <c r="BM379" s="217"/>
      <c r="BN379" s="219"/>
      <c r="BO379" s="220"/>
      <c r="BP379" s="203"/>
      <c r="BQ379" s="217"/>
      <c r="BR379" s="221"/>
      <c r="BS379" s="222"/>
      <c r="BT379" s="216"/>
      <c r="BU379" s="212"/>
      <c r="BV379" s="224"/>
      <c r="BW379" s="216"/>
      <c r="BX379" s="212"/>
      <c r="BY379" s="223"/>
      <c r="BZ379" s="216"/>
      <c r="CA379" s="204"/>
      <c r="CB379" s="202"/>
      <c r="CC379" s="205"/>
      <c r="CD379" s="217"/>
      <c r="CE379" s="219"/>
      <c r="CF379" s="220"/>
      <c r="CG379" s="203"/>
      <c r="CH379" s="217"/>
      <c r="CI379" s="221"/>
      <c r="CJ379" s="222"/>
      <c r="CK379" s="216"/>
      <c r="CL379" s="212"/>
      <c r="CM379" s="224"/>
      <c r="CN379" s="216"/>
      <c r="CO379" s="212"/>
      <c r="CP379" s="223"/>
      <c r="CQ379" s="216"/>
      <c r="CR379" s="204"/>
      <c r="CS379" s="202"/>
      <c r="CT379" s="205"/>
      <c r="CU379" s="217"/>
      <c r="CV379" s="219"/>
      <c r="CW379" s="220"/>
      <c r="CX379" s="203"/>
      <c r="CY379" s="217"/>
      <c r="CZ379" s="221"/>
      <c r="DA379" s="222"/>
      <c r="DB379" s="216"/>
      <c r="DC379" s="212"/>
      <c r="DD379" s="224"/>
      <c r="DE379" s="216"/>
      <c r="DF379" s="212"/>
      <c r="DG379" s="223"/>
      <c r="DH379" s="216"/>
      <c r="DI379" s="204"/>
      <c r="DJ379" s="202"/>
      <c r="DK379" s="205"/>
      <c r="DL379" s="217"/>
      <c r="DM379" s="219"/>
      <c r="DN379" s="220"/>
      <c r="DO379" s="203"/>
      <c r="DP379" s="217"/>
      <c r="DQ379" s="221"/>
      <c r="DR379" s="222"/>
      <c r="DS379" s="216"/>
      <c r="DT379" s="212"/>
      <c r="DU379" s="224"/>
      <c r="DV379" s="216"/>
      <c r="DW379" s="212"/>
      <c r="DX379" s="223"/>
      <c r="DY379" s="216"/>
    </row>
    <row r="380" spans="1:129" ht="15.75" hidden="1" thickBot="1">
      <c r="A380" s="244"/>
      <c r="B380" s="245"/>
      <c r="C380" s="199"/>
      <c r="D380" s="200"/>
      <c r="E380" s="201"/>
      <c r="F380" s="202"/>
      <c r="G380" s="254"/>
      <c r="H380" s="202"/>
      <c r="I380" s="202"/>
      <c r="J380" s="202"/>
      <c r="K380" s="202"/>
      <c r="L380" s="203"/>
      <c r="M380" s="204"/>
      <c r="N380" s="202"/>
      <c r="O380" s="205"/>
      <c r="P380" s="230"/>
      <c r="Q380" s="232"/>
      <c r="R380" s="233"/>
      <c r="S380" s="203"/>
      <c r="T380" s="230"/>
      <c r="U380" s="234"/>
      <c r="V380" s="235"/>
      <c r="W380" s="229"/>
      <c r="X380" s="225"/>
      <c r="Y380" s="236"/>
      <c r="Z380" s="229"/>
      <c r="AA380" s="204"/>
      <c r="AB380" s="202"/>
      <c r="AC380" s="205"/>
      <c r="AD380" s="230"/>
      <c r="AE380" s="232"/>
      <c r="AF380" s="233"/>
      <c r="AG380" s="203"/>
      <c r="AH380" s="230"/>
      <c r="AI380" s="234"/>
      <c r="AJ380" s="235"/>
      <c r="AK380" s="229"/>
      <c r="AL380" s="225"/>
      <c r="AM380" s="237"/>
      <c r="AN380" s="229"/>
      <c r="AO380" s="225"/>
      <c r="AP380" s="236"/>
      <c r="AQ380" s="229"/>
      <c r="AR380" s="204"/>
      <c r="AS380" s="202"/>
      <c r="AT380" s="205"/>
      <c r="AU380" s="230"/>
      <c r="AV380" s="232"/>
      <c r="AW380" s="233"/>
      <c r="AX380" s="233"/>
      <c r="AY380" s="203"/>
      <c r="AZ380" s="230"/>
      <c r="BA380" s="234"/>
      <c r="BB380" s="235"/>
      <c r="BC380" s="229"/>
      <c r="BD380" s="225"/>
      <c r="BE380" s="237"/>
      <c r="BF380" s="229"/>
      <c r="BG380" s="225"/>
      <c r="BH380" s="236"/>
      <c r="BI380" s="229"/>
      <c r="BJ380" s="204"/>
      <c r="BK380" s="202"/>
      <c r="BL380" s="205"/>
      <c r="BM380" s="230"/>
      <c r="BN380" s="232"/>
      <c r="BO380" s="233"/>
      <c r="BP380" s="203"/>
      <c r="BQ380" s="230"/>
      <c r="BR380" s="234"/>
      <c r="BS380" s="235"/>
      <c r="BT380" s="229"/>
      <c r="BU380" s="225"/>
      <c r="BV380" s="237"/>
      <c r="BW380" s="229"/>
      <c r="BX380" s="225"/>
      <c r="BY380" s="236"/>
      <c r="BZ380" s="229"/>
      <c r="CA380" s="204"/>
      <c r="CB380" s="202"/>
      <c r="CC380" s="205"/>
      <c r="CD380" s="230"/>
      <c r="CE380" s="232"/>
      <c r="CF380" s="233"/>
      <c r="CG380" s="203"/>
      <c r="CH380" s="217"/>
      <c r="CI380" s="234"/>
      <c r="CJ380" s="235"/>
      <c r="CK380" s="229"/>
      <c r="CL380" s="225"/>
      <c r="CM380" s="237"/>
      <c r="CN380" s="229"/>
      <c r="CO380" s="225"/>
      <c r="CP380" s="236"/>
      <c r="CQ380" s="229"/>
      <c r="CR380" s="204"/>
      <c r="CS380" s="202"/>
      <c r="CT380" s="205"/>
      <c r="CU380" s="230"/>
      <c r="CV380" s="232"/>
      <c r="CW380" s="233"/>
      <c r="CX380" s="203"/>
      <c r="CY380" s="230"/>
      <c r="CZ380" s="234"/>
      <c r="DA380" s="235"/>
      <c r="DB380" s="229"/>
      <c r="DC380" s="225"/>
      <c r="DD380" s="237"/>
      <c r="DE380" s="229"/>
      <c r="DF380" s="225"/>
      <c r="DG380" s="236"/>
      <c r="DH380" s="229"/>
      <c r="DI380" s="204"/>
      <c r="DJ380" s="202"/>
      <c r="DK380" s="205"/>
      <c r="DL380" s="230"/>
      <c r="DM380" s="232"/>
      <c r="DN380" s="233"/>
      <c r="DO380" s="203"/>
      <c r="DP380" s="230"/>
      <c r="DQ380" s="234"/>
      <c r="DR380" s="235"/>
      <c r="DS380" s="229"/>
      <c r="DT380" s="225"/>
      <c r="DU380" s="237"/>
      <c r="DV380" s="229"/>
      <c r="DW380" s="225"/>
      <c r="DX380" s="236"/>
      <c r="DY380" s="229"/>
    </row>
    <row r="381" spans="1:129" ht="15.75" thickBot="1">
      <c r="A381" s="347" t="s">
        <v>121</v>
      </c>
      <c r="B381" s="348"/>
      <c r="C381" s="182">
        <f>[9]Daily!C413</f>
        <v>1919.5</v>
      </c>
      <c r="D381" s="183">
        <f>[9]Daily!D413</f>
        <v>2144</v>
      </c>
      <c r="E381" s="184">
        <f>D381-G381-I381</f>
        <v>1092</v>
      </c>
      <c r="F381" s="185">
        <f>[9]Daily!E413</f>
        <v>0</v>
      </c>
      <c r="G381" s="253">
        <f>[9]Daily!F413</f>
        <v>980</v>
      </c>
      <c r="H381" s="185">
        <f>[9]Daily!G413</f>
        <v>1092</v>
      </c>
      <c r="I381" s="185">
        <f>[9]Daily!H413</f>
        <v>72</v>
      </c>
      <c r="J381" s="185">
        <f>[9]Daily!I413</f>
        <v>0</v>
      </c>
      <c r="K381" s="185">
        <f>[9]Daily!J413</f>
        <v>0</v>
      </c>
      <c r="L381" s="186">
        <f>[9]Daily!K413</f>
        <v>-738.25000000001</v>
      </c>
      <c r="M381" s="187">
        <f>[9]Daily!L413</f>
        <v>507.5</v>
      </c>
      <c r="N381" s="185">
        <f>[9]Daily!M413</f>
        <v>72</v>
      </c>
      <c r="O381" s="188">
        <f>[9]Daily!N413</f>
        <v>1289.049999999999</v>
      </c>
      <c r="P381" s="187">
        <f>[9]Daily!O413</f>
        <v>0</v>
      </c>
      <c r="Q381" s="189">
        <f>[9]Daily!P413</f>
        <v>0</v>
      </c>
      <c r="R381" s="190">
        <f>[9]Daily!Q413</f>
        <v>0</v>
      </c>
      <c r="S381" s="186">
        <f>[9]Daily!R413</f>
        <v>0</v>
      </c>
      <c r="T381" s="187">
        <f>[9]Daily!S413</f>
        <v>0</v>
      </c>
      <c r="U381" s="191">
        <f>[9]Daily!T413</f>
        <v>0</v>
      </c>
      <c r="V381" s="192">
        <f>[9]Daily!U413</f>
        <v>72</v>
      </c>
      <c r="W381" s="186">
        <f>[9]Daily!V413</f>
        <v>-77.299999999999983</v>
      </c>
      <c r="X381" s="193">
        <f>[9]Daily!Z413</f>
        <v>507.5</v>
      </c>
      <c r="Y381" s="194">
        <f>[9]Daily!AA413</f>
        <v>0</v>
      </c>
      <c r="Z381" s="195">
        <f>[9]Daily!AB413</f>
        <v>1366.349999999999</v>
      </c>
      <c r="AA381" s="187">
        <f>[9]Daily!AC413</f>
        <v>72</v>
      </c>
      <c r="AB381" s="185">
        <f>[9]Daily!AD413</f>
        <v>0</v>
      </c>
      <c r="AC381" s="188">
        <f>[9]Daily!AE413</f>
        <v>684.39999999999975</v>
      </c>
      <c r="AD381" s="187">
        <f>[9]Daily!AF413</f>
        <v>0</v>
      </c>
      <c r="AE381" s="189">
        <f>[9]Daily!AG413</f>
        <v>0</v>
      </c>
      <c r="AF381" s="190">
        <f>[9]Daily!AH413</f>
        <v>0</v>
      </c>
      <c r="AG381" s="186">
        <f>[9]Daily!AI413</f>
        <v>529.90000000000009</v>
      </c>
      <c r="AH381" s="187">
        <f>[9]Daily!AJ413</f>
        <v>72</v>
      </c>
      <c r="AI381" s="191">
        <f>[9]Daily!AK413</f>
        <v>0</v>
      </c>
      <c r="AJ381" s="192">
        <f>[9]Daily!AL413</f>
        <v>0</v>
      </c>
      <c r="AK381" s="186">
        <f>[9]Daily!AM413</f>
        <v>146.99999999999966</v>
      </c>
      <c r="AL381" s="193">
        <f>[9]Daily!AN413</f>
        <v>0</v>
      </c>
      <c r="AM381" s="196">
        <f>[9]Daily!AO413</f>
        <v>0</v>
      </c>
      <c r="AN381" s="195">
        <f>[9]Daily!AP413</f>
        <v>0</v>
      </c>
      <c r="AO381" s="193">
        <f>[9]Daily!AQ413</f>
        <v>0</v>
      </c>
      <c r="AP381" s="194">
        <f>[9]Daily!AR413</f>
        <v>0</v>
      </c>
      <c r="AQ381" s="195">
        <f>[9]Daily!AS413</f>
        <v>7.5</v>
      </c>
      <c r="AR381" s="187">
        <f>[9]Daily!AT413</f>
        <v>800</v>
      </c>
      <c r="AS381" s="185">
        <f>[9]Daily!AU413</f>
        <v>0</v>
      </c>
      <c r="AT381" s="188">
        <f>[9]Daily!AV413</f>
        <v>1029.3999999999928</v>
      </c>
      <c r="AU381" s="187">
        <f>[9]Daily!AW413</f>
        <v>0</v>
      </c>
      <c r="AV381" s="189">
        <f>[9]Daily!AX413</f>
        <v>0</v>
      </c>
      <c r="AW381" s="190">
        <f>[9]Daily!AY413</f>
        <v>0</v>
      </c>
      <c r="AX381" s="190">
        <f>[9]Daily!AZ413</f>
        <v>0</v>
      </c>
      <c r="AY381" s="186">
        <f>[9]Daily!BA413</f>
        <v>-766.80000000000609</v>
      </c>
      <c r="AZ381" s="187">
        <f>[9]Daily!BB413</f>
        <v>800</v>
      </c>
      <c r="BA381" s="191">
        <f>[9]Daily!BC413</f>
        <v>0</v>
      </c>
      <c r="BB381" s="192">
        <f>[9]Daily!BD413</f>
        <v>0</v>
      </c>
      <c r="BC381" s="186">
        <f>[9]Daily!BE413</f>
        <v>1815.9999999999989</v>
      </c>
      <c r="BD381" s="193">
        <f>[9]Daily!BF413</f>
        <v>0</v>
      </c>
      <c r="BE381" s="196">
        <f>[9]Daily!BG413</f>
        <v>0</v>
      </c>
      <c r="BF381" s="195">
        <f>[9]Daily!BH413</f>
        <v>-16.199999999999982</v>
      </c>
      <c r="BG381" s="193">
        <f>[9]Daily!BI413</f>
        <v>0</v>
      </c>
      <c r="BH381" s="194">
        <f>[9]Daily!BJ413</f>
        <v>0</v>
      </c>
      <c r="BI381" s="195">
        <f>[9]Daily!BK413</f>
        <v>-3.6</v>
      </c>
      <c r="BJ381" s="187">
        <f>[9]Daily!BL413</f>
        <v>0</v>
      </c>
      <c r="BK381" s="185">
        <f>[9]Daily!BM413</f>
        <v>0</v>
      </c>
      <c r="BL381" s="188">
        <f>[9]Daily!BN413</f>
        <v>9.2370555648813024E-14</v>
      </c>
      <c r="BM381" s="187">
        <f>[9]Daily!BO413</f>
        <v>0</v>
      </c>
      <c r="BN381" s="189">
        <f>[9]Daily!BP413</f>
        <v>0</v>
      </c>
      <c r="BO381" s="190">
        <f>[9]Daily!BQ413</f>
        <v>0</v>
      </c>
      <c r="BP381" s="186">
        <f>[9]Daily!BR413</f>
        <v>0</v>
      </c>
      <c r="BQ381" s="187">
        <f>[9]Daily!BS413</f>
        <v>0</v>
      </c>
      <c r="BR381" s="191">
        <f>[9]Daily!BT413</f>
        <v>0</v>
      </c>
      <c r="BS381" s="192">
        <f>[9]Daily!BU413</f>
        <v>0</v>
      </c>
      <c r="BT381" s="186">
        <f>[9]Daily!BV413</f>
        <v>0</v>
      </c>
      <c r="BU381" s="193">
        <f>[9]Daily!BW413</f>
        <v>0</v>
      </c>
      <c r="BV381" s="196">
        <f>[9]Daily!BX413</f>
        <v>0</v>
      </c>
      <c r="BW381" s="195">
        <f>[9]Daily!BY413</f>
        <v>0</v>
      </c>
      <c r="BX381" s="193">
        <f>[9]Daily!BZ413</f>
        <v>0</v>
      </c>
      <c r="BY381" s="194">
        <f>[9]Daily!CA413</f>
        <v>0</v>
      </c>
      <c r="BZ381" s="195">
        <f>[9]Daily!CB413</f>
        <v>9.2370555648813024E-14</v>
      </c>
      <c r="CA381" s="187">
        <f>[9]Daily!CC413</f>
        <v>360</v>
      </c>
      <c r="CB381" s="185">
        <f>[9]Daily!CD413</f>
        <v>0</v>
      </c>
      <c r="CC381" s="188">
        <f>[9]Daily!CE413</f>
        <v>1135.7999999999979</v>
      </c>
      <c r="CD381" s="187">
        <f>[9]Daily!CF413</f>
        <v>0</v>
      </c>
      <c r="CE381" s="189">
        <f>[9]Daily!CG413</f>
        <v>0</v>
      </c>
      <c r="CF381" s="190">
        <f>[9]Daily!CH413</f>
        <v>0</v>
      </c>
      <c r="CG381" s="186">
        <f>[9]Daily!CI413</f>
        <v>0</v>
      </c>
      <c r="CH381" s="187">
        <f>[9]Daily!CJ413</f>
        <v>360</v>
      </c>
      <c r="CI381" s="191">
        <f>[9]Daily!CK413</f>
        <v>0</v>
      </c>
      <c r="CJ381" s="192">
        <f>[9]Daily!CL413</f>
        <v>0</v>
      </c>
      <c r="CK381" s="186">
        <f>[9]Daily!CM413</f>
        <v>1135.7999999999979</v>
      </c>
      <c r="CL381" s="193">
        <f>[9]Daily!CN413</f>
        <v>0</v>
      </c>
      <c r="CM381" s="196">
        <f>[9]Daily!CO413</f>
        <v>0</v>
      </c>
      <c r="CN381" s="195">
        <f>[9]Daily!CP413</f>
        <v>0</v>
      </c>
      <c r="CO381" s="193">
        <f>[9]Daily!CQ413</f>
        <v>0</v>
      </c>
      <c r="CP381" s="194">
        <f>[9]Daily!CR413</f>
        <v>0</v>
      </c>
      <c r="CQ381" s="195">
        <f>[9]Daily!CS413</f>
        <v>0</v>
      </c>
      <c r="CR381" s="187">
        <f>[9]Daily!CT413</f>
        <v>0</v>
      </c>
      <c r="CS381" s="185">
        <f>[9]Daily!CU413</f>
        <v>0</v>
      </c>
      <c r="CT381" s="188">
        <f>[9]Daily!CV413</f>
        <v>0</v>
      </c>
      <c r="CU381" s="187">
        <f>[9]Daily!CW413</f>
        <v>0</v>
      </c>
      <c r="CV381" s="189">
        <f>[9]Daily!CX413</f>
        <v>0</v>
      </c>
      <c r="CW381" s="190">
        <f>[9]Daily!CY413</f>
        <v>0</v>
      </c>
      <c r="CX381" s="186">
        <f>[9]Daily!CZ413</f>
        <v>0</v>
      </c>
      <c r="CY381" s="187">
        <f>[9]Daily!DA413</f>
        <v>0</v>
      </c>
      <c r="CZ381" s="191">
        <f>[9]Daily!DB413</f>
        <v>0</v>
      </c>
      <c r="DA381" s="192">
        <f>[9]Daily!DC413</f>
        <v>0</v>
      </c>
      <c r="DB381" s="186">
        <f>[9]Daily!DD413</f>
        <v>0</v>
      </c>
      <c r="DC381" s="193">
        <f>[9]Daily!DE413</f>
        <v>0</v>
      </c>
      <c r="DD381" s="196">
        <f>[9]Daily!DF413</f>
        <v>0</v>
      </c>
      <c r="DE381" s="195">
        <f>[9]Daily!DG413</f>
        <v>0</v>
      </c>
      <c r="DF381" s="193">
        <f>[9]Daily!DH413</f>
        <v>0</v>
      </c>
      <c r="DG381" s="194">
        <f>[9]Daily!DI413</f>
        <v>0</v>
      </c>
      <c r="DH381" s="195">
        <f>[9]Daily!DJ413</f>
        <v>0</v>
      </c>
      <c r="DI381" s="187">
        <f>[9]Daily!DK413</f>
        <v>180</v>
      </c>
      <c r="DJ381" s="185">
        <f>[9]Daily!DL413</f>
        <v>2072</v>
      </c>
      <c r="DK381" s="188">
        <f>[9]Daily!DM413</f>
        <v>-4876.8999999999996</v>
      </c>
      <c r="DL381" s="187">
        <f>[9]Daily!DN413</f>
        <v>180</v>
      </c>
      <c r="DM381" s="189">
        <f>[9]Daily!DO413</f>
        <v>0</v>
      </c>
      <c r="DN381" s="190">
        <f>[9]Daily!DP413</f>
        <v>980</v>
      </c>
      <c r="DO381" s="186">
        <f>[9]Daily!DQ413</f>
        <v>-2135.3999999999996</v>
      </c>
      <c r="DP381" s="187">
        <f>[9]Daily!DR413</f>
        <v>0</v>
      </c>
      <c r="DQ381" s="191">
        <f>[9]Daily!DS413</f>
        <v>1092</v>
      </c>
      <c r="DR381" s="192">
        <f>[9]Daily!DT413</f>
        <v>0</v>
      </c>
      <c r="DS381" s="186">
        <f>[9]Daily!DU413</f>
        <v>-2741.5</v>
      </c>
      <c r="DT381" s="193">
        <f>[9]Daily!DV413</f>
        <v>0</v>
      </c>
      <c r="DU381" s="196">
        <f>[9]Daily!DW413</f>
        <v>0</v>
      </c>
      <c r="DV381" s="195">
        <f>[9]Daily!DX413</f>
        <v>0</v>
      </c>
      <c r="DW381" s="193">
        <f>[9]Daily!DY413</f>
        <v>0</v>
      </c>
      <c r="DX381" s="194">
        <f>[9]Daily!DZ413</f>
        <v>0</v>
      </c>
      <c r="DY381" s="195">
        <f>[9]Daily!EA413</f>
        <v>0</v>
      </c>
    </row>
    <row r="382" spans="1:129" ht="15.75" thickBot="1">
      <c r="C382" s="255">
        <f>SUM(C36,C65,C97,C128,C160,C191,C223,C255,C286,C318,C349,C381)</f>
        <v>18417.650000000001</v>
      </c>
      <c r="D382" s="256">
        <f>SUM(D36,D65,D97,D128,D160,D191,D223,D255,D286,D318,D349,D381)</f>
        <v>22532.199999999997</v>
      </c>
      <c r="E382" s="184">
        <f>D382-G382-I382</f>
        <v>10681.799999999997</v>
      </c>
      <c r="F382" s="255">
        <f t="shared" ref="F382:K382" si="0">SUM(F36,F65,F97,F128,F160,F191,F223,F255,F286,F318,F349,F381)</f>
        <v>0</v>
      </c>
      <c r="G382" s="255">
        <f t="shared" si="0"/>
        <v>11304.55</v>
      </c>
      <c r="H382" s="255">
        <f t="shared" si="0"/>
        <v>6488.1999999999989</v>
      </c>
      <c r="I382" s="255">
        <f t="shared" si="0"/>
        <v>545.85</v>
      </c>
      <c r="J382" s="255">
        <f t="shared" si="0"/>
        <v>340.19999999999993</v>
      </c>
      <c r="K382" s="255">
        <f t="shared" si="0"/>
        <v>3853.3999999999992</v>
      </c>
      <c r="AA382" s="256">
        <f>SUM(AA36,AA65,AA97,AA128,AA160,AA191,AA223,AA255,AA286,AA318,AA349,AA381)</f>
        <v>486</v>
      </c>
      <c r="AB382" s="256">
        <f>SUM(AB36,AB65,AB97,AB128,AB160,AB191,AB223,AB255,AB286,AB318,AB349,AB381)</f>
        <v>311</v>
      </c>
      <c r="AR382" s="256">
        <f>SUM(AR36,AR65,AR97,AR128,AR160,AR191,AR223,AR255,AR286,AR318,AR349,AR381)</f>
        <v>8457.1</v>
      </c>
      <c r="AS382" s="256">
        <f>SUM(AS36,AS65,AS97,AS128,AS160,AS191,AS223,AS255,AS286,AS318,AS349,AS381)</f>
        <v>8657.5</v>
      </c>
      <c r="CA382" s="256">
        <f>SUM(CA36,CA65,CA97,CA128,CA160,CA191,CA223,CA255,CA286,CA318,CA349,CA381)</f>
        <v>2862</v>
      </c>
      <c r="CB382" s="256">
        <f>SUM(CB36,CB65,CB97,CB128,CB160,CB191,CB223,CB255,CB286,CB318,CB349,CB381)</f>
        <v>2655.4499999999994</v>
      </c>
    </row>
    <row r="383" spans="1:129">
      <c r="N383" s="257">
        <v>43101</v>
      </c>
      <c r="O383" s="255">
        <f>SUM(AA36,AR36,CA36)</f>
        <v>1397.7</v>
      </c>
    </row>
    <row r="384" spans="1:129">
      <c r="N384" s="257">
        <v>43132</v>
      </c>
      <c r="O384" s="255">
        <f>SUM(AA65,AR65,CA65)</f>
        <v>756</v>
      </c>
      <c r="AA384" s="255"/>
    </row>
    <row r="385" spans="14:15">
      <c r="N385" s="257">
        <v>43160</v>
      </c>
      <c r="O385" s="255">
        <f>SUM(AA97,AR97,CA97)</f>
        <v>1049.8499999999999</v>
      </c>
    </row>
    <row r="386" spans="14:15">
      <c r="N386" s="257">
        <v>43191</v>
      </c>
      <c r="O386" s="255">
        <f>SUM(AA128,AR128,CA128)</f>
        <v>1260</v>
      </c>
    </row>
    <row r="387" spans="14:15">
      <c r="N387" s="257">
        <v>43221</v>
      </c>
      <c r="O387" s="255">
        <f>SUM(AA160,AR160,BJ160)</f>
        <v>1008</v>
      </c>
    </row>
    <row r="388" spans="14:15">
      <c r="N388" s="257">
        <v>43252</v>
      </c>
      <c r="O388" s="255">
        <f>SUM(AA191,AR191,CA191)</f>
        <v>846</v>
      </c>
    </row>
    <row r="389" spans="14:15">
      <c r="N389" s="257">
        <v>43282</v>
      </c>
      <c r="O389" s="255">
        <f>SUM(AA223,AR223,CA223)</f>
        <v>388.8</v>
      </c>
    </row>
    <row r="390" spans="14:15">
      <c r="N390" s="257">
        <v>43313</v>
      </c>
      <c r="O390" s="255">
        <f>SUM(AA255,AR255,CA255)</f>
        <v>1158.75</v>
      </c>
    </row>
    <row r="391" spans="14:15">
      <c r="N391" s="257">
        <v>43344</v>
      </c>
      <c r="O391" s="255">
        <f>SUM(AA286,AR286,CA286)</f>
        <v>1116</v>
      </c>
    </row>
    <row r="392" spans="14:15">
      <c r="N392" s="257">
        <v>43374</v>
      </c>
      <c r="O392" s="255">
        <f>SUM(AA318,AR318,CA318)</f>
        <v>828</v>
      </c>
    </row>
    <row r="393" spans="14:15">
      <c r="N393" s="257">
        <v>43405</v>
      </c>
      <c r="O393" s="255">
        <f>SUM(AA349,AR349,CA349)</f>
        <v>764</v>
      </c>
    </row>
    <row r="394" spans="14:15">
      <c r="N394" s="257">
        <v>43435</v>
      </c>
      <c r="O394" s="255">
        <f>SUM(AA381,AR381,CA381)</f>
        <v>1232</v>
      </c>
    </row>
  </sheetData>
  <sheetProtection autoFilter="0" pivotTables="0"/>
  <mergeCells count="55">
    <mergeCell ref="C1:L2"/>
    <mergeCell ref="M1:Z1"/>
    <mergeCell ref="AA1:AQ1"/>
    <mergeCell ref="AR1:BI1"/>
    <mergeCell ref="BJ1:BZ1"/>
    <mergeCell ref="AO2:AQ2"/>
    <mergeCell ref="AR2:AT2"/>
    <mergeCell ref="AU2:AY2"/>
    <mergeCell ref="AZ2:BC2"/>
    <mergeCell ref="BJ2:BL2"/>
    <mergeCell ref="BM2:BP2"/>
    <mergeCell ref="BQ2:BT2"/>
    <mergeCell ref="BU2:BW2"/>
    <mergeCell ref="CR1:DH1"/>
    <mergeCell ref="DI1:DY1"/>
    <mergeCell ref="M2:O2"/>
    <mergeCell ref="P2:S2"/>
    <mergeCell ref="T2:W2"/>
    <mergeCell ref="X2:Z2"/>
    <mergeCell ref="AA2:AC2"/>
    <mergeCell ref="AD2:AG2"/>
    <mergeCell ref="AH2:AK2"/>
    <mergeCell ref="AL2:AN2"/>
    <mergeCell ref="CA1:CQ1"/>
    <mergeCell ref="CH2:CK2"/>
    <mergeCell ref="CL2:CN2"/>
    <mergeCell ref="CO2:CQ2"/>
    <mergeCell ref="BD2:BF2"/>
    <mergeCell ref="BG2:BI2"/>
    <mergeCell ref="A223:B223"/>
    <mergeCell ref="DL2:DO2"/>
    <mergeCell ref="DP2:DS2"/>
    <mergeCell ref="DT2:DV2"/>
    <mergeCell ref="DW2:DY2"/>
    <mergeCell ref="A4:B4"/>
    <mergeCell ref="A36:B36"/>
    <mergeCell ref="CR2:CT2"/>
    <mergeCell ref="CU2:CX2"/>
    <mergeCell ref="CY2:DB2"/>
    <mergeCell ref="DC2:DE2"/>
    <mergeCell ref="DF2:DH2"/>
    <mergeCell ref="DI2:DK2"/>
    <mergeCell ref="BX2:BZ2"/>
    <mergeCell ref="CA2:CC2"/>
    <mergeCell ref="CD2:CG2"/>
    <mergeCell ref="A65:B65"/>
    <mergeCell ref="A97:B97"/>
    <mergeCell ref="A128:B128"/>
    <mergeCell ref="A160:B160"/>
    <mergeCell ref="A191:B191"/>
    <mergeCell ref="A255:B255"/>
    <mergeCell ref="A286:B286"/>
    <mergeCell ref="A318:B318"/>
    <mergeCell ref="A349:B349"/>
    <mergeCell ref="A381:B381"/>
  </mergeCells>
  <pageMargins left="0.16" right="0.22" top="0.74803149606299213" bottom="0.74803149606299213" header="0.31496062992125984" footer="0.31496062992125984"/>
  <pageSetup paperSize="9" scale="27" orientation="landscape" r:id="rId1"/>
  <colBreaks count="1" manualBreakCount="1">
    <brk id="6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L6"/>
  <sheetViews>
    <sheetView workbookViewId="0">
      <selection activeCell="Z14" sqref="Y14:Z14"/>
    </sheetView>
  </sheetViews>
  <sheetFormatPr defaultRowHeight="15"/>
  <cols>
    <col min="1" max="1" width="10" bestFit="1" customWidth="1"/>
    <col min="2" max="2" width="10" customWidth="1"/>
  </cols>
  <sheetData>
    <row r="3" spans="1:38">
      <c r="C3" s="5" t="s">
        <v>16</v>
      </c>
      <c r="D3" s="5" t="s">
        <v>16</v>
      </c>
      <c r="E3" s="5" t="s">
        <v>16</v>
      </c>
      <c r="F3" s="5" t="s">
        <v>17</v>
      </c>
      <c r="G3" s="5" t="s">
        <v>17</v>
      </c>
      <c r="H3" s="5" t="s">
        <v>17</v>
      </c>
      <c r="I3" s="5" t="s">
        <v>18</v>
      </c>
      <c r="J3" s="5" t="s">
        <v>18</v>
      </c>
      <c r="K3" s="5" t="s">
        <v>18</v>
      </c>
      <c r="L3" s="5" t="s">
        <v>19</v>
      </c>
      <c r="M3" s="5" t="s">
        <v>19</v>
      </c>
      <c r="N3" s="5" t="s">
        <v>19</v>
      </c>
      <c r="O3" s="5" t="s">
        <v>16</v>
      </c>
      <c r="P3" s="5" t="s">
        <v>16</v>
      </c>
      <c r="Q3" s="5" t="s">
        <v>16</v>
      </c>
      <c r="R3" s="5" t="s">
        <v>17</v>
      </c>
      <c r="S3" s="5" t="s">
        <v>17</v>
      </c>
      <c r="T3" s="5" t="s">
        <v>17</v>
      </c>
      <c r="U3" s="5" t="s">
        <v>18</v>
      </c>
      <c r="V3" s="5" t="s">
        <v>18</v>
      </c>
      <c r="W3" s="5" t="s">
        <v>18</v>
      </c>
      <c r="X3" s="5" t="s">
        <v>19</v>
      </c>
      <c r="Y3" s="5" t="s">
        <v>19</v>
      </c>
      <c r="Z3" s="5" t="s">
        <v>19</v>
      </c>
      <c r="AA3" s="5" t="s">
        <v>16</v>
      </c>
      <c r="AB3" s="5" t="s">
        <v>17</v>
      </c>
      <c r="AC3" s="5" t="s">
        <v>18</v>
      </c>
      <c r="AD3" s="5" t="s">
        <v>19</v>
      </c>
      <c r="AE3" s="5" t="s">
        <v>16</v>
      </c>
      <c r="AF3" s="5" t="s">
        <v>17</v>
      </c>
      <c r="AG3" s="5" t="s">
        <v>18</v>
      </c>
      <c r="AH3" s="5" t="s">
        <v>19</v>
      </c>
      <c r="AI3" s="5" t="s">
        <v>16</v>
      </c>
      <c r="AJ3" s="5"/>
      <c r="AK3" s="5"/>
      <c r="AL3" s="5"/>
    </row>
    <row r="4" spans="1:38">
      <c r="A4" s="1"/>
      <c r="B4" s="1" t="s">
        <v>133</v>
      </c>
      <c r="C4" s="2">
        <v>43101</v>
      </c>
      <c r="D4" s="2">
        <v>43132</v>
      </c>
      <c r="E4" s="2">
        <v>43160</v>
      </c>
      <c r="F4" s="2">
        <v>43191</v>
      </c>
      <c r="G4" s="2">
        <v>43221</v>
      </c>
      <c r="H4" s="2">
        <v>43252</v>
      </c>
      <c r="I4" s="2">
        <v>43282</v>
      </c>
      <c r="J4" s="2">
        <v>43313</v>
      </c>
      <c r="K4" s="2">
        <v>43344</v>
      </c>
      <c r="L4" s="2">
        <v>43374</v>
      </c>
      <c r="M4" s="2">
        <v>43405</v>
      </c>
      <c r="N4" s="2">
        <v>43435</v>
      </c>
      <c r="O4" s="2">
        <v>43466</v>
      </c>
      <c r="P4" s="2">
        <v>43497</v>
      </c>
      <c r="Q4" s="2">
        <v>43525</v>
      </c>
      <c r="R4" s="2">
        <v>43556</v>
      </c>
      <c r="S4" s="2">
        <v>43586</v>
      </c>
      <c r="T4" s="2">
        <v>43617</v>
      </c>
      <c r="U4" s="2">
        <v>43647</v>
      </c>
      <c r="V4" s="2">
        <v>43678</v>
      </c>
      <c r="W4" s="2">
        <v>43709</v>
      </c>
      <c r="X4" s="2">
        <v>43739</v>
      </c>
      <c r="Y4" s="2">
        <v>43770</v>
      </c>
      <c r="Z4" s="2">
        <v>43800</v>
      </c>
      <c r="AA4" s="2">
        <v>43831</v>
      </c>
      <c r="AB4" s="2">
        <v>43862</v>
      </c>
      <c r="AC4" s="2">
        <v>43891</v>
      </c>
      <c r="AD4" s="2">
        <v>43922</v>
      </c>
      <c r="AE4" s="2">
        <v>43952</v>
      </c>
      <c r="AF4" s="2">
        <v>43983</v>
      </c>
      <c r="AG4" s="2">
        <v>44013</v>
      </c>
      <c r="AH4" s="2">
        <v>44044</v>
      </c>
      <c r="AI4" s="2">
        <v>44075</v>
      </c>
      <c r="AJ4" s="2">
        <v>44105</v>
      </c>
      <c r="AK4" s="2">
        <v>44136</v>
      </c>
      <c r="AL4" s="2">
        <v>44166</v>
      </c>
    </row>
    <row r="5" spans="1:38">
      <c r="A5" t="s">
        <v>134</v>
      </c>
      <c r="B5" t="s">
        <v>11</v>
      </c>
      <c r="C5">
        <f ca="1">AVERAGE('LiOH Usage'!$B$2:$B$3)*'PENA PSI'!R45*1000</f>
        <v>200.49605710003749</v>
      </c>
      <c r="D5">
        <f ca="1">AVERAGE('LiOH Usage'!$B$2:$B$3)*'PENA PSI'!S45*1000</f>
        <v>234.72501535160001</v>
      </c>
      <c r="E5">
        <f ca="1">AVERAGE('LiOH Usage'!$B$2:$B$3)*'PENA PSI'!T45*1000</f>
        <v>301.98150795701252</v>
      </c>
      <c r="F5">
        <f ca="1">AVERAGE('LiOH Usage'!$B$2:$B$3)*'PENA PSI'!U45*1000</f>
        <v>392.75206499378749</v>
      </c>
      <c r="G5">
        <f ca="1">AVERAGE('LiOH Usage'!$B$2:$B$3)*'PENA PSI'!V45*1000</f>
        <v>652.69570977295848</v>
      </c>
      <c r="H5">
        <f ca="1">AVERAGE('LiOH Usage'!$B$2:$B$3)*'PENA PSI'!W45*1000</f>
        <v>899.43048848771832</v>
      </c>
      <c r="I5">
        <f ca="1">AVERAGE('LiOH Usage'!$B$2:$B$3)*'PENA PSI'!X45*1000</f>
        <v>1116.9233549698126</v>
      </c>
      <c r="J5">
        <f ca="1">AVERAGE('LiOH Usage'!$B$2:$B$3)*'PENA PSI'!Y45*1000</f>
        <v>1472.50415832673</v>
      </c>
      <c r="K5">
        <f ca="1">AVERAGE('LiOH Usage'!$B$2:$B$3)*'PENA PSI'!Z45*1000</f>
        <v>1204.3910385652894</v>
      </c>
      <c r="L5">
        <f ca="1">AVERAGE('LiOH Usage'!$B$2:$B$3)*'PENA PSI'!AA45*1000</f>
        <v>1535.7119080741816</v>
      </c>
      <c r="M5">
        <f ca="1">AVERAGE('LiOH Usage'!$B$2:$B$3)*'PENA PSI'!AB45*1000</f>
        <v>1311.0452771666012</v>
      </c>
      <c r="N5">
        <f ca="1">AVERAGE('LiOH Usage'!$B$2:$B$3)*'PENA PSI'!AC45*1000</f>
        <v>1423.8891185251268</v>
      </c>
      <c r="O5">
        <f ca="1">AVERAGE('LiOH Usage'!$B$2:$B$3)*'PENA PSI'!AD45*1000</f>
        <v>1557.9505512434619</v>
      </c>
      <c r="P5">
        <f ca="1">AVERAGE('LiOH Usage'!$B$2:$B$3)*'PENA PSI'!AE45*1000</f>
        <v>1201.7186444006445</v>
      </c>
      <c r="Q5">
        <f ca="1">AVERAGE('LiOH Usage'!$B$2:$B$3)*'PENA PSI'!AF45*1000</f>
        <v>1263.1454334980112</v>
      </c>
      <c r="R5">
        <f ca="1">AVERAGE('LiOH Usage'!$B$2:$B$3)*'PENA PSI'!AG45*1000</f>
        <v>1319.0765523840787</v>
      </c>
      <c r="S5">
        <f ca="1">AVERAGE('LiOH Usage'!$B$2:$B$3)*'PENA PSI'!AH45*1000</f>
        <v>1629.4539070887911</v>
      </c>
      <c r="T5">
        <f ca="1">AVERAGE('LiOH Usage'!$B$2:$B$3)*'PENA PSI'!AI45*1000</f>
        <v>1325.7827155901518</v>
      </c>
      <c r="U5">
        <f ca="1">AVERAGE('LiOH Usage'!$B$2:$B$3)*'PENA PSI'!AJ45*1000</f>
        <v>1667.8969952135801</v>
      </c>
      <c r="V5">
        <f ca="1">AVERAGE('LiOH Usage'!$B$2:$B$3)*'PENA PSI'!AK45*1000</f>
        <v>1329.9822090099997</v>
      </c>
      <c r="W5">
        <f ca="1">AVERAGE('LiOH Usage'!$B$2:$B$3)*'PENA PSI'!AL45*1000</f>
        <v>1329.9822090099997</v>
      </c>
      <c r="X5">
        <f ca="1">AVERAGE('LiOH Usage'!$B$2:$B$3)*'PENA PSI'!AM45*1000</f>
        <v>1668.1132790972881</v>
      </c>
      <c r="Y5">
        <f ca="1">AVERAGE('LiOH Usage'!$B$2:$B$3)*'PENA PSI'!AN45*1000</f>
        <v>1329.9822090099997</v>
      </c>
      <c r="Z5">
        <f ca="1">AVERAGE('LiOH Usage'!$B$2:$B$3)*'PENA PSI'!AO45*1000</f>
        <v>1352.5242803491526</v>
      </c>
      <c r="AA5">
        <v>2646.9172324019473</v>
      </c>
      <c r="AB5">
        <v>2724.9937897311311</v>
      </c>
      <c r="AC5">
        <v>3435.7818833985234</v>
      </c>
      <c r="AD5">
        <v>2816.7161159364787</v>
      </c>
      <c r="AE5">
        <v>2842.9258165276647</v>
      </c>
      <c r="AF5">
        <v>3581.1479212539584</v>
      </c>
      <c r="AG5">
        <v>2869.6599606665168</v>
      </c>
      <c r="AH5">
        <v>2918.5450543368925</v>
      </c>
      <c r="AI5">
        <v>3170.7324048156461</v>
      </c>
      <c r="AJ5">
        <v>3170.7324048156461</v>
      </c>
      <c r="AK5">
        <v>3170.7324048156461</v>
      </c>
      <c r="AL5">
        <v>3170.7324048156461</v>
      </c>
    </row>
    <row r="6" spans="1:38"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A2" sqref="A2:A9"/>
    </sheetView>
  </sheetViews>
  <sheetFormatPr defaultRowHeight="15"/>
  <cols>
    <col min="2" max="2" width="17.42578125" bestFit="1" customWidth="1"/>
    <col min="3" max="3" width="14.28515625" bestFit="1" customWidth="1"/>
  </cols>
  <sheetData>
    <row r="1" spans="1:3">
      <c r="A1" t="s">
        <v>135</v>
      </c>
      <c r="B1" t="s">
        <v>136</v>
      </c>
      <c r="C1" t="s">
        <v>137</v>
      </c>
    </row>
    <row r="2" spans="1:3">
      <c r="A2" t="s">
        <v>78</v>
      </c>
      <c r="B2">
        <v>1.2466982999999999E-2</v>
      </c>
      <c r="C2">
        <v>4</v>
      </c>
    </row>
    <row r="3" spans="1:3">
      <c r="A3" t="s">
        <v>79</v>
      </c>
      <c r="B3">
        <v>1.2924242000000001E-2</v>
      </c>
      <c r="C3">
        <v>4</v>
      </c>
    </row>
    <row r="4" spans="1:3">
      <c r="A4" t="s">
        <v>80</v>
      </c>
      <c r="B4">
        <v>1.3718561000000001E-2</v>
      </c>
      <c r="C4">
        <v>4</v>
      </c>
    </row>
    <row r="5" spans="1:3">
      <c r="A5" t="s">
        <v>75</v>
      </c>
      <c r="B5">
        <v>1.1623390000000001E-2</v>
      </c>
      <c r="C5">
        <v>4</v>
      </c>
    </row>
    <row r="6" spans="1:3">
      <c r="A6" t="s">
        <v>76</v>
      </c>
      <c r="B6">
        <v>1.1485E-2</v>
      </c>
      <c r="C6">
        <v>4</v>
      </c>
    </row>
    <row r="7" spans="1:3">
      <c r="A7" t="s">
        <v>138</v>
      </c>
      <c r="B7">
        <v>1.1484973000000001E-2</v>
      </c>
      <c r="C7">
        <v>4</v>
      </c>
    </row>
    <row r="8" spans="1:3">
      <c r="A8" t="s">
        <v>77</v>
      </c>
      <c r="B8">
        <v>9.1961760000000004E-3</v>
      </c>
      <c r="C8">
        <v>4</v>
      </c>
    </row>
    <row r="9" spans="1:3">
      <c r="A9" t="s">
        <v>82</v>
      </c>
      <c r="B9">
        <v>0</v>
      </c>
      <c r="C9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P53"/>
  <sheetViews>
    <sheetView zoomScale="130" zoomScaleNormal="130" workbookViewId="0">
      <selection activeCell="R48" sqref="R48"/>
    </sheetView>
  </sheetViews>
  <sheetFormatPr defaultColWidth="9.140625" defaultRowHeight="15"/>
  <cols>
    <col min="1" max="1" width="1.7109375" style="12" customWidth="1"/>
    <col min="2" max="2" width="3" style="12" customWidth="1"/>
    <col min="3" max="3" width="7.140625" style="12" customWidth="1"/>
    <col min="4" max="4" width="7.85546875" style="12" hidden="1" customWidth="1"/>
    <col min="5" max="5" width="12.28515625" style="12" bestFit="1" customWidth="1"/>
    <col min="6" max="11" width="5.85546875" style="12" hidden="1" customWidth="1"/>
    <col min="12" max="12" width="7.28515625" style="12" hidden="1" customWidth="1"/>
    <col min="13" max="13" width="5.7109375" style="12" hidden="1" customWidth="1"/>
    <col min="14" max="14" width="5.85546875" style="12" hidden="1" customWidth="1"/>
    <col min="15" max="15" width="6" style="12" hidden="1" customWidth="1"/>
    <col min="16" max="16" width="5.85546875" style="12" hidden="1" customWidth="1"/>
    <col min="17" max="17" width="5.7109375" style="12" hidden="1" customWidth="1"/>
    <col min="18" max="18" width="9.5703125" style="12" bestFit="1" customWidth="1"/>
    <col min="19" max="28" width="6.7109375" style="12" customWidth="1"/>
    <col min="29" max="30" width="6.7109375" style="14" customWidth="1"/>
    <col min="31" max="41" width="6.7109375" style="12" customWidth="1"/>
    <col min="42" max="16384" width="9.140625" style="12"/>
  </cols>
  <sheetData>
    <row r="1" spans="2:42" ht="23.65" customHeight="1">
      <c r="C1" s="13" t="s">
        <v>139</v>
      </c>
    </row>
    <row r="2" spans="2:42" ht="12.75" customHeight="1">
      <c r="B2" s="13"/>
      <c r="F2" s="15"/>
      <c r="G2" s="16"/>
      <c r="H2" s="16"/>
      <c r="I2" s="16"/>
      <c r="J2" s="17"/>
      <c r="K2" s="17"/>
      <c r="L2" s="17"/>
      <c r="M2" s="17"/>
      <c r="N2" s="18"/>
      <c r="O2" s="19"/>
      <c r="P2" s="19"/>
      <c r="Q2" s="19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2:42" ht="12.75" customHeight="1">
      <c r="B3" s="13"/>
      <c r="F3" s="15"/>
      <c r="G3" s="16"/>
      <c r="H3" s="16"/>
      <c r="I3" s="16"/>
      <c r="J3" s="17"/>
      <c r="K3" s="17"/>
      <c r="L3" s="17"/>
      <c r="M3" s="17"/>
      <c r="N3" s="18"/>
      <c r="O3" s="19"/>
      <c r="P3" s="19"/>
      <c r="Q3" s="19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2:42" ht="14.65" customHeight="1">
      <c r="B4" s="20"/>
      <c r="D4" s="20" t="s">
        <v>140</v>
      </c>
      <c r="E4" s="21" t="s">
        <v>141</v>
      </c>
      <c r="F4" s="22"/>
      <c r="R4" s="22"/>
      <c r="U4" s="22"/>
    </row>
    <row r="5" spans="2:42">
      <c r="B5" s="23"/>
      <c r="C5" s="24"/>
      <c r="D5" s="25"/>
      <c r="E5" s="25"/>
      <c r="F5" s="23" t="s">
        <v>142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370" t="s">
        <v>143</v>
      </c>
      <c r="S5" s="370"/>
      <c r="T5" s="370"/>
      <c r="U5" s="370"/>
      <c r="V5" s="370"/>
      <c r="W5" s="370"/>
      <c r="X5" s="370"/>
      <c r="Y5" s="370"/>
      <c r="Z5" s="370"/>
      <c r="AA5" s="370"/>
      <c r="AB5" s="370"/>
      <c r="AC5" s="370"/>
      <c r="AD5" s="370"/>
      <c r="AE5" s="370"/>
      <c r="AF5" s="371"/>
      <c r="AG5" s="358" t="s">
        <v>144</v>
      </c>
      <c r="AH5" s="359"/>
      <c r="AI5" s="359"/>
      <c r="AJ5" s="359"/>
      <c r="AK5" s="359"/>
      <c r="AL5" s="359"/>
      <c r="AM5" s="359"/>
      <c r="AN5" s="359"/>
      <c r="AO5" s="359"/>
    </row>
    <row r="6" spans="2:42" ht="18" customHeight="1">
      <c r="B6" s="26"/>
      <c r="C6" s="23"/>
      <c r="D6" s="27"/>
      <c r="E6" s="28"/>
      <c r="F6" s="29" t="s">
        <v>145</v>
      </c>
      <c r="G6" s="29" t="s">
        <v>146</v>
      </c>
      <c r="H6" s="29" t="s">
        <v>147</v>
      </c>
      <c r="I6" s="29" t="s">
        <v>148</v>
      </c>
      <c r="J6" s="29" t="s">
        <v>149</v>
      </c>
      <c r="K6" s="29" t="s">
        <v>150</v>
      </c>
      <c r="L6" s="29" t="s">
        <v>151</v>
      </c>
      <c r="M6" s="29" t="s">
        <v>152</v>
      </c>
      <c r="N6" s="29" t="s">
        <v>153</v>
      </c>
      <c r="O6" s="29" t="s">
        <v>154</v>
      </c>
      <c r="P6" s="29" t="s">
        <v>155</v>
      </c>
      <c r="Q6" s="29" t="s">
        <v>156</v>
      </c>
      <c r="R6" s="30" t="s">
        <v>145</v>
      </c>
      <c r="S6" s="30" t="s">
        <v>146</v>
      </c>
      <c r="T6" s="30" t="s">
        <v>147</v>
      </c>
      <c r="U6" s="30" t="s">
        <v>148</v>
      </c>
      <c r="V6" s="30" t="s">
        <v>149</v>
      </c>
      <c r="W6" s="30" t="s">
        <v>150</v>
      </c>
      <c r="X6" s="30" t="s">
        <v>151</v>
      </c>
      <c r="Y6" s="30" t="s">
        <v>152</v>
      </c>
      <c r="Z6" s="30" t="s">
        <v>153</v>
      </c>
      <c r="AA6" s="30" t="s">
        <v>154</v>
      </c>
      <c r="AB6" s="30" t="s">
        <v>155</v>
      </c>
      <c r="AC6" s="30" t="s">
        <v>156</v>
      </c>
      <c r="AD6" s="30" t="s">
        <v>145</v>
      </c>
      <c r="AE6" s="30" t="s">
        <v>146</v>
      </c>
      <c r="AF6" s="30" t="s">
        <v>147</v>
      </c>
      <c r="AG6" s="30" t="s">
        <v>157</v>
      </c>
      <c r="AH6" s="30" t="s">
        <v>158</v>
      </c>
      <c r="AI6" s="30" t="s">
        <v>159</v>
      </c>
      <c r="AJ6" s="30" t="s">
        <v>160</v>
      </c>
      <c r="AK6" s="30" t="s">
        <v>161</v>
      </c>
      <c r="AL6" s="30" t="s">
        <v>162</v>
      </c>
      <c r="AM6" s="30" t="s">
        <v>163</v>
      </c>
      <c r="AN6" s="30" t="s">
        <v>164</v>
      </c>
      <c r="AO6" s="30" t="s">
        <v>165</v>
      </c>
    </row>
    <row r="7" spans="2:42" ht="15.75" thickBot="1">
      <c r="C7" s="20"/>
      <c r="D7" s="20"/>
      <c r="E7" s="20" t="s">
        <v>166</v>
      </c>
      <c r="F7" s="31"/>
      <c r="G7" s="32"/>
      <c r="H7" s="32"/>
      <c r="I7" s="32"/>
      <c r="J7" s="33"/>
      <c r="K7" s="33"/>
      <c r="L7" s="33"/>
      <c r="M7" s="33"/>
      <c r="N7" s="34"/>
      <c r="O7" s="32"/>
      <c r="P7" s="32"/>
      <c r="Q7" s="32"/>
      <c r="R7" s="35"/>
      <c r="S7" s="35"/>
      <c r="T7" s="35"/>
      <c r="U7" s="35"/>
      <c r="V7" s="36"/>
      <c r="W7" s="36"/>
      <c r="X7" s="36"/>
      <c r="Y7" s="35"/>
      <c r="Z7" s="35"/>
      <c r="AA7" s="24"/>
      <c r="AB7" s="24"/>
      <c r="AC7" s="12"/>
      <c r="AD7" s="12"/>
      <c r="AF7" s="15"/>
    </row>
    <row r="8" spans="2:42" ht="15" customHeight="1" thickBot="1">
      <c r="B8" s="27"/>
      <c r="C8" s="27" t="s">
        <v>167</v>
      </c>
      <c r="D8" s="27" t="s">
        <v>168</v>
      </c>
      <c r="E8" s="29" t="s">
        <v>169</v>
      </c>
      <c r="F8" s="34"/>
      <c r="G8" s="32"/>
      <c r="H8" s="32"/>
      <c r="I8" s="32"/>
      <c r="J8" s="33"/>
      <c r="K8" s="33"/>
      <c r="L8" s="33"/>
      <c r="M8" s="33"/>
      <c r="N8" s="32"/>
      <c r="O8" s="32"/>
      <c r="P8" s="32"/>
      <c r="Q8" s="33"/>
      <c r="R8" s="360" t="s">
        <v>170</v>
      </c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1"/>
      <c r="AD8" s="361"/>
      <c r="AE8" s="361"/>
      <c r="AF8" s="361"/>
      <c r="AG8" s="361"/>
      <c r="AH8" s="361"/>
      <c r="AI8" s="361"/>
      <c r="AJ8" s="361"/>
      <c r="AK8" s="361"/>
      <c r="AL8" s="361"/>
      <c r="AM8" s="361"/>
      <c r="AN8" s="361"/>
      <c r="AO8" s="362"/>
    </row>
    <row r="9" spans="2:42">
      <c r="B9" s="37"/>
      <c r="C9" s="38">
        <v>1</v>
      </c>
      <c r="D9" s="39" t="s">
        <v>171</v>
      </c>
      <c r="E9" s="40" t="s">
        <v>172</v>
      </c>
      <c r="F9" s="41">
        <v>0.96699999999999997</v>
      </c>
      <c r="G9" s="42">
        <v>0.56000000000000005</v>
      </c>
      <c r="H9" s="43"/>
      <c r="I9" s="44">
        <v>0.94199999999999995</v>
      </c>
      <c r="J9" s="45">
        <v>1.3620000000000001</v>
      </c>
      <c r="K9" s="45">
        <v>1.8580000000000001</v>
      </c>
      <c r="L9" s="46">
        <f>2.725-0.9</f>
        <v>1.8250000000000002</v>
      </c>
      <c r="M9" s="46">
        <v>1.736</v>
      </c>
      <c r="N9" s="45">
        <v>0</v>
      </c>
      <c r="O9" s="45">
        <v>4.8280000000000003</v>
      </c>
      <c r="P9" s="45">
        <v>6.2</v>
      </c>
      <c r="Q9" s="47">
        <v>9</v>
      </c>
      <c r="R9" s="48">
        <v>8.2606219999999997</v>
      </c>
      <c r="S9" s="49">
        <v>6.7057050000000009</v>
      </c>
      <c r="T9" s="48">
        <v>3.4155250000000001</v>
      </c>
      <c r="U9" s="49">
        <v>6.5336479999999995</v>
      </c>
      <c r="V9" s="48">
        <v>3.0206459999999997</v>
      </c>
      <c r="W9" s="49">
        <v>0</v>
      </c>
      <c r="X9" s="50">
        <v>6.0839999999999996</v>
      </c>
      <c r="Y9" s="51">
        <v>11.327506666666666</v>
      </c>
      <c r="Z9" s="50">
        <v>9.3062666666666658</v>
      </c>
      <c r="AA9" s="51">
        <v>11.932533333333334</v>
      </c>
      <c r="AB9" s="50">
        <v>9.5265333333333331</v>
      </c>
      <c r="AC9" s="51">
        <v>9.5265333333333331</v>
      </c>
      <c r="AD9" s="48">
        <f>1.66541333333333+0.346</f>
        <v>2.0114133333333299</v>
      </c>
      <c r="AE9" s="49">
        <v>7.5358800000000006</v>
      </c>
      <c r="AF9" s="48">
        <v>9.5265333333333331</v>
      </c>
      <c r="AG9" s="49">
        <v>3.806</v>
      </c>
      <c r="AH9" s="48">
        <v>2.4635199999999999</v>
      </c>
      <c r="AI9" s="49">
        <v>8.0733333333333341</v>
      </c>
      <c r="AJ9" s="48">
        <v>11.948533333333334</v>
      </c>
      <c r="AK9" s="49">
        <v>9.5265333333333331</v>
      </c>
      <c r="AL9" s="48">
        <v>9.5265333333333331</v>
      </c>
      <c r="AM9" s="49">
        <v>11.948533333333334</v>
      </c>
      <c r="AN9" s="48">
        <v>9.5265333333333331</v>
      </c>
      <c r="AO9" s="49">
        <v>9.6880000000000006</v>
      </c>
      <c r="AP9" s="52"/>
    </row>
    <row r="10" spans="2:42">
      <c r="B10" s="37"/>
      <c r="C10" s="38">
        <v>1</v>
      </c>
      <c r="D10" s="53" t="s">
        <v>173</v>
      </c>
      <c r="E10" s="54" t="s">
        <v>174</v>
      </c>
      <c r="F10" s="55"/>
      <c r="G10" s="56">
        <f>0.652+0.167</f>
        <v>0.81900000000000006</v>
      </c>
      <c r="H10" s="43">
        <v>0.23400000000000001</v>
      </c>
      <c r="I10" s="57">
        <v>0.34699999999999998</v>
      </c>
      <c r="J10" s="58">
        <v>2.0390000000000001</v>
      </c>
      <c r="K10" s="59">
        <v>5.3710000000000004</v>
      </c>
      <c r="L10" s="60">
        <v>5.4889999999999999</v>
      </c>
      <c r="M10" s="60">
        <v>6.4779999999999998</v>
      </c>
      <c r="N10" s="60">
        <v>7.2009999999999996</v>
      </c>
      <c r="O10" s="61">
        <v>0</v>
      </c>
      <c r="P10" s="61">
        <v>0</v>
      </c>
      <c r="Q10" s="62">
        <v>0</v>
      </c>
      <c r="R10" s="48">
        <v>0</v>
      </c>
      <c r="S10" s="49">
        <v>0</v>
      </c>
      <c r="T10" s="48">
        <v>2.3267089999999997</v>
      </c>
      <c r="U10" s="49">
        <v>1.4991209999999999</v>
      </c>
      <c r="V10" s="50">
        <v>2.5484299999999998</v>
      </c>
      <c r="W10" s="51">
        <v>8.0477666666666661</v>
      </c>
      <c r="X10" s="50">
        <v>9.4640000000000004</v>
      </c>
      <c r="Y10" s="51">
        <v>11.6388</v>
      </c>
      <c r="Z10" s="50">
        <v>9.5265333333333331</v>
      </c>
      <c r="AA10" s="51">
        <v>11.948533333333334</v>
      </c>
      <c r="AB10" s="50">
        <v>9.5265333333333331</v>
      </c>
      <c r="AC10" s="51">
        <v>9.5265333333333331</v>
      </c>
      <c r="AD10" s="50">
        <f>2.768+0.625106666666667</f>
        <v>3.3931066666666667</v>
      </c>
      <c r="AE10" s="49">
        <v>6.341026666666667</v>
      </c>
      <c r="AF10" s="48">
        <v>9.3881333333333323</v>
      </c>
      <c r="AG10" s="49">
        <v>5.8819999999999997</v>
      </c>
      <c r="AH10" s="48">
        <v>2.4635199999999999</v>
      </c>
      <c r="AI10" s="49">
        <v>8.0733333333333341</v>
      </c>
      <c r="AJ10" s="48">
        <v>11.948533333333334</v>
      </c>
      <c r="AK10" s="49">
        <v>9.5265333333333331</v>
      </c>
      <c r="AL10" s="48">
        <v>9.5265333333333331</v>
      </c>
      <c r="AM10" s="49">
        <v>11.948533333333334</v>
      </c>
      <c r="AN10" s="48">
        <v>9.5265333333333331</v>
      </c>
      <c r="AO10" s="49">
        <v>9.6880000000000006</v>
      </c>
      <c r="AP10" s="52"/>
    </row>
    <row r="11" spans="2:42">
      <c r="B11" s="37"/>
      <c r="C11" s="38">
        <v>1</v>
      </c>
      <c r="D11" s="39" t="s">
        <v>173</v>
      </c>
      <c r="E11" s="63" t="s">
        <v>175</v>
      </c>
      <c r="F11" s="346" t="s">
        <v>176</v>
      </c>
      <c r="G11" s="363" t="s">
        <v>177</v>
      </c>
      <c r="H11" s="363"/>
      <c r="I11" s="363"/>
      <c r="J11" s="363"/>
      <c r="K11" s="64">
        <v>0.01</v>
      </c>
      <c r="L11" s="60">
        <f>1.637-0.4</f>
        <v>1.2370000000000001</v>
      </c>
      <c r="M11" s="60">
        <v>4.0359999999999996</v>
      </c>
      <c r="N11" s="60">
        <v>4.9740000000000002</v>
      </c>
      <c r="O11" s="61">
        <v>3.5209999999999999</v>
      </c>
      <c r="P11" s="65">
        <f>3.75+1.75</f>
        <v>5.5</v>
      </c>
      <c r="Q11" s="66">
        <v>5.0999999999999996</v>
      </c>
      <c r="R11" s="50">
        <v>8.4427869999999992</v>
      </c>
      <c r="S11" s="51">
        <v>5.8846670000000003</v>
      </c>
      <c r="T11" s="50">
        <v>7.0908519999999999</v>
      </c>
      <c r="U11" s="51">
        <v>7.5268189999999997</v>
      </c>
      <c r="V11" s="50">
        <v>10.309313666666666</v>
      </c>
      <c r="W11" s="51">
        <v>9.3222666666666658</v>
      </c>
      <c r="X11" s="50">
        <v>9.6880000000000006</v>
      </c>
      <c r="Y11" s="51">
        <v>11.787066666666666</v>
      </c>
      <c r="Z11" s="50">
        <v>9.5265333333333331</v>
      </c>
      <c r="AA11" s="51">
        <v>11.948533333333334</v>
      </c>
      <c r="AB11" s="50">
        <v>9.5265333333333331</v>
      </c>
      <c r="AC11" s="51">
        <v>9.5265333333333331</v>
      </c>
      <c r="AD11" s="50">
        <v>5.19</v>
      </c>
      <c r="AE11" s="51">
        <v>0</v>
      </c>
      <c r="AF11" s="48">
        <v>2.2559200000000001</v>
      </c>
      <c r="AG11" s="49">
        <v>7.5446000000001217</v>
      </c>
      <c r="AH11" s="48">
        <v>6.4125333333333332</v>
      </c>
      <c r="AI11" s="49">
        <v>9.5265333333333331</v>
      </c>
      <c r="AJ11" s="48">
        <v>11.948533333333334</v>
      </c>
      <c r="AK11" s="49">
        <v>9.5265333333333331</v>
      </c>
      <c r="AL11" s="48">
        <v>9.5265333333333331</v>
      </c>
      <c r="AM11" s="49">
        <v>11.948533333333334</v>
      </c>
      <c r="AN11" s="48">
        <v>9.5265333333333331</v>
      </c>
      <c r="AO11" s="49">
        <v>9.6880000000000006</v>
      </c>
      <c r="AP11" s="52"/>
    </row>
    <row r="12" spans="2:42">
      <c r="B12" s="37"/>
      <c r="C12" s="38">
        <v>1</v>
      </c>
      <c r="D12" s="39" t="s">
        <v>173</v>
      </c>
      <c r="E12" s="40" t="s">
        <v>178</v>
      </c>
      <c r="F12" s="346" t="s">
        <v>176</v>
      </c>
      <c r="G12" s="364" t="s">
        <v>177</v>
      </c>
      <c r="H12" s="365"/>
      <c r="I12" s="365"/>
      <c r="J12" s="365"/>
      <c r="K12" s="366"/>
      <c r="L12" s="60">
        <v>0.1</v>
      </c>
      <c r="M12" s="60">
        <v>2.6440000000000001</v>
      </c>
      <c r="N12" s="60">
        <v>4.2380000000000004</v>
      </c>
      <c r="O12" s="61">
        <v>2.1720000000000002</v>
      </c>
      <c r="P12" s="65">
        <f>3.57+1.37</f>
        <v>4.9399999999999995</v>
      </c>
      <c r="Q12" s="66">
        <v>7.6</v>
      </c>
      <c r="R12" s="50">
        <v>7.3497600000000007</v>
      </c>
      <c r="S12" s="51">
        <v>6.0767749999999996</v>
      </c>
      <c r="T12" s="50">
        <v>5.2735019999999997</v>
      </c>
      <c r="U12" s="51">
        <v>6.1983419999999994</v>
      </c>
      <c r="V12" s="50">
        <v>8.4105826666666648</v>
      </c>
      <c r="W12" s="51">
        <v>9.3222666666666658</v>
      </c>
      <c r="X12" s="50">
        <v>9.6880000000000006</v>
      </c>
      <c r="Y12" s="51">
        <v>11.787066666666666</v>
      </c>
      <c r="Z12" s="50">
        <v>9.5265333333333331</v>
      </c>
      <c r="AA12" s="51">
        <v>11.948533333333334</v>
      </c>
      <c r="AB12" s="50">
        <v>9.5265333333333331</v>
      </c>
      <c r="AC12" s="51">
        <v>9.5265333333333331</v>
      </c>
      <c r="AD12" s="50">
        <v>7.6120000000000001</v>
      </c>
      <c r="AE12" s="51">
        <v>0</v>
      </c>
      <c r="AF12" s="48">
        <v>0.86961333333333324</v>
      </c>
      <c r="AG12" s="49">
        <v>6.1933999999999996</v>
      </c>
      <c r="AH12" s="48">
        <v>6.4125333333333332</v>
      </c>
      <c r="AI12" s="49">
        <v>9.5265333333333331</v>
      </c>
      <c r="AJ12" s="48">
        <v>11.948533333333334</v>
      </c>
      <c r="AK12" s="49">
        <v>9.5265333333333331</v>
      </c>
      <c r="AL12" s="48">
        <v>9.5265333333333331</v>
      </c>
      <c r="AM12" s="49">
        <v>11.948533333333334</v>
      </c>
      <c r="AN12" s="48">
        <v>9.5265333333333331</v>
      </c>
      <c r="AO12" s="49">
        <v>9.6880000000000006</v>
      </c>
      <c r="AP12" s="52"/>
    </row>
    <row r="13" spans="2:42">
      <c r="B13" s="37"/>
      <c r="C13" s="67" t="s">
        <v>179</v>
      </c>
      <c r="D13" s="39" t="s">
        <v>173</v>
      </c>
      <c r="E13" s="29" t="s">
        <v>180</v>
      </c>
      <c r="F13" s="372" t="s">
        <v>176</v>
      </c>
      <c r="G13" s="372"/>
      <c r="H13" s="27"/>
      <c r="I13" s="363" t="s">
        <v>181</v>
      </c>
      <c r="J13" s="363"/>
      <c r="K13" s="363"/>
      <c r="L13" s="363"/>
      <c r="M13" s="68"/>
      <c r="N13" s="68"/>
      <c r="O13" s="68"/>
      <c r="P13" s="68"/>
      <c r="Q13" s="69"/>
      <c r="R13" s="50">
        <v>0</v>
      </c>
      <c r="S13" s="70">
        <v>5.3088240000000004</v>
      </c>
      <c r="T13" s="50">
        <v>6.3771079999999998</v>
      </c>
      <c r="U13" s="51">
        <v>6.6399620000000006</v>
      </c>
      <c r="V13" s="50">
        <v>9.2892336666666662</v>
      </c>
      <c r="W13" s="51">
        <v>9.3062666666666658</v>
      </c>
      <c r="X13" s="50">
        <v>9.4640000000000004</v>
      </c>
      <c r="Y13" s="51">
        <v>11.774799999999999</v>
      </c>
      <c r="Z13" s="50">
        <v>9.5265333333333331</v>
      </c>
      <c r="AA13" s="51">
        <v>11.948533333333334</v>
      </c>
      <c r="AB13" s="50">
        <v>9.5265333333333331</v>
      </c>
      <c r="AC13" s="51">
        <v>9.5265333333333331</v>
      </c>
      <c r="AD13" s="50">
        <v>11.948533333333334</v>
      </c>
      <c r="AE13" s="51">
        <v>9.5265333333333331</v>
      </c>
      <c r="AF13" s="50">
        <v>9.5265333333333331</v>
      </c>
      <c r="AG13" s="51">
        <v>9.6880000000000006</v>
      </c>
      <c r="AH13" s="50">
        <v>11.787066666666666</v>
      </c>
      <c r="AI13" s="51">
        <v>9.5265333333333331</v>
      </c>
      <c r="AJ13" s="50">
        <v>11.948533333333334</v>
      </c>
      <c r="AK13" s="51">
        <v>9.5265333333333331</v>
      </c>
      <c r="AL13" s="50">
        <v>9.5265333333333331</v>
      </c>
      <c r="AM13" s="51">
        <v>11.948533333333334</v>
      </c>
      <c r="AN13" s="50">
        <v>9.5265333333333331</v>
      </c>
      <c r="AO13" s="51">
        <v>9.6880000000000006</v>
      </c>
      <c r="AP13" s="52"/>
    </row>
    <row r="14" spans="2:42">
      <c r="B14" s="37"/>
      <c r="C14" s="67" t="s">
        <v>179</v>
      </c>
      <c r="D14" s="39" t="s">
        <v>173</v>
      </c>
      <c r="E14" s="29" t="s">
        <v>182</v>
      </c>
      <c r="F14" s="372" t="s">
        <v>176</v>
      </c>
      <c r="G14" s="372"/>
      <c r="H14" s="27"/>
      <c r="I14" s="68"/>
      <c r="J14" s="364" t="s">
        <v>177</v>
      </c>
      <c r="K14" s="365"/>
      <c r="L14" s="365"/>
      <c r="M14" s="366"/>
      <c r="N14" s="68"/>
      <c r="O14" s="68"/>
      <c r="P14" s="68"/>
      <c r="Q14" s="69"/>
      <c r="R14" s="50">
        <v>0</v>
      </c>
      <c r="S14" s="70">
        <v>1.2184059999999999</v>
      </c>
      <c r="T14" s="50">
        <v>4.5281479999999998</v>
      </c>
      <c r="U14" s="51">
        <v>5.9264549999999998</v>
      </c>
      <c r="V14" s="50">
        <v>8.5292136523670887</v>
      </c>
      <c r="W14" s="51">
        <v>9.3055963367621448</v>
      </c>
      <c r="X14" s="50">
        <v>9.4640000000000004</v>
      </c>
      <c r="Y14" s="51">
        <v>11.774799999999999</v>
      </c>
      <c r="Z14" s="50">
        <v>9.5265333333333331</v>
      </c>
      <c r="AA14" s="51">
        <v>11.948533333333334</v>
      </c>
      <c r="AB14" s="50">
        <v>9.5265333333333331</v>
      </c>
      <c r="AC14" s="51">
        <v>9.5265333333333331</v>
      </c>
      <c r="AD14" s="50">
        <v>11.948533333333334</v>
      </c>
      <c r="AE14" s="51">
        <v>9.5265333333333331</v>
      </c>
      <c r="AF14" s="50">
        <v>9.5265333333333331</v>
      </c>
      <c r="AG14" s="51">
        <v>9.6880000000000006</v>
      </c>
      <c r="AH14" s="50">
        <v>11.787066666666666</v>
      </c>
      <c r="AI14" s="51">
        <v>9.5265333333333331</v>
      </c>
      <c r="AJ14" s="50">
        <v>11.948533333333334</v>
      </c>
      <c r="AK14" s="51">
        <v>9.5265333333333331</v>
      </c>
      <c r="AL14" s="50">
        <v>9.5265333333333331</v>
      </c>
      <c r="AM14" s="51">
        <v>11.948533333333334</v>
      </c>
      <c r="AN14" s="50">
        <v>9.5265333333333331</v>
      </c>
      <c r="AO14" s="51">
        <v>9.6880000000000006</v>
      </c>
      <c r="AP14" s="52"/>
    </row>
    <row r="15" spans="2:42">
      <c r="B15" s="37"/>
      <c r="C15" s="67" t="s">
        <v>183</v>
      </c>
      <c r="D15" s="39" t="s">
        <v>173</v>
      </c>
      <c r="E15" s="29" t="s">
        <v>184</v>
      </c>
      <c r="F15" s="55"/>
      <c r="G15" s="372" t="s">
        <v>176</v>
      </c>
      <c r="H15" s="372"/>
      <c r="I15" s="27"/>
      <c r="J15" s="364" t="s">
        <v>177</v>
      </c>
      <c r="K15" s="365"/>
      <c r="L15" s="365"/>
      <c r="M15" s="366"/>
      <c r="N15" s="68"/>
      <c r="O15" s="68"/>
      <c r="P15" s="68"/>
      <c r="Q15" s="69"/>
      <c r="R15" s="50">
        <v>0</v>
      </c>
      <c r="S15" s="51">
        <v>0</v>
      </c>
      <c r="T15" s="71">
        <v>0.51667900000000011</v>
      </c>
      <c r="U15" s="51">
        <v>3.9986000000000002</v>
      </c>
      <c r="V15" s="50">
        <v>6.9595183333333335</v>
      </c>
      <c r="W15" s="51">
        <v>9.5265333333333331</v>
      </c>
      <c r="X15" s="50">
        <v>9.4879999999999995</v>
      </c>
      <c r="Y15" s="51">
        <v>11.774799999999999</v>
      </c>
      <c r="Z15" s="50">
        <v>9.5265333333333331</v>
      </c>
      <c r="AA15" s="51">
        <v>11.948533333333334</v>
      </c>
      <c r="AB15" s="50">
        <v>9.5265333333333331</v>
      </c>
      <c r="AC15" s="51">
        <v>9.5265333333333331</v>
      </c>
      <c r="AD15" s="50">
        <v>11.948533333333334</v>
      </c>
      <c r="AE15" s="51">
        <v>9.5265333333333331</v>
      </c>
      <c r="AF15" s="50">
        <v>9.5265333333333331</v>
      </c>
      <c r="AG15" s="51">
        <v>9.6880000000000006</v>
      </c>
      <c r="AH15" s="50">
        <v>11.787066666666666</v>
      </c>
      <c r="AI15" s="51">
        <v>9.5265333333333331</v>
      </c>
      <c r="AJ15" s="50">
        <v>11.948533333333334</v>
      </c>
      <c r="AK15" s="51">
        <v>9.5265333333333331</v>
      </c>
      <c r="AL15" s="50">
        <v>9.5265333333333331</v>
      </c>
      <c r="AM15" s="51">
        <v>11.948533333333334</v>
      </c>
      <c r="AN15" s="50">
        <v>9.5265333333333331</v>
      </c>
      <c r="AO15" s="51">
        <v>9.6880000000000006</v>
      </c>
      <c r="AP15" s="52"/>
    </row>
    <row r="16" spans="2:42">
      <c r="B16" s="37"/>
      <c r="C16" s="67" t="s">
        <v>183</v>
      </c>
      <c r="D16" s="39" t="s">
        <v>173</v>
      </c>
      <c r="E16" s="29" t="s">
        <v>185</v>
      </c>
      <c r="F16" s="55"/>
      <c r="G16" s="372" t="s">
        <v>176</v>
      </c>
      <c r="H16" s="372"/>
      <c r="I16" s="27"/>
      <c r="J16" s="364" t="s">
        <v>177</v>
      </c>
      <c r="K16" s="365"/>
      <c r="L16" s="365"/>
      <c r="M16" s="365"/>
      <c r="N16" s="366"/>
      <c r="O16" s="68"/>
      <c r="P16" s="68"/>
      <c r="Q16" s="69"/>
      <c r="R16" s="50">
        <v>0</v>
      </c>
      <c r="S16" s="51">
        <v>0</v>
      </c>
      <c r="T16" s="50">
        <v>0</v>
      </c>
      <c r="U16" s="70">
        <v>0.64586900000000003</v>
      </c>
      <c r="V16" s="50">
        <v>4.8063302895649196</v>
      </c>
      <c r="W16" s="51">
        <v>9.2128808453594839</v>
      </c>
      <c r="X16" s="50">
        <v>9.6493056116563238</v>
      </c>
      <c r="Y16" s="51">
        <v>11.787066666666666</v>
      </c>
      <c r="Z16" s="50">
        <v>9.5265333333333331</v>
      </c>
      <c r="AA16" s="51">
        <v>11.948533333333334</v>
      </c>
      <c r="AB16" s="50">
        <v>9.5265333333333331</v>
      </c>
      <c r="AC16" s="51">
        <v>9.5265333333333331</v>
      </c>
      <c r="AD16" s="50">
        <v>11.948533333333334</v>
      </c>
      <c r="AE16" s="51">
        <v>9.5265333333333331</v>
      </c>
      <c r="AF16" s="50">
        <v>9.5265333333333331</v>
      </c>
      <c r="AG16" s="51">
        <v>9.6880000000000006</v>
      </c>
      <c r="AH16" s="50">
        <v>11.787066666666666</v>
      </c>
      <c r="AI16" s="51">
        <v>9.5265333333333331</v>
      </c>
      <c r="AJ16" s="50">
        <v>11.948533333333334</v>
      </c>
      <c r="AK16" s="51">
        <v>9.5265333333333331</v>
      </c>
      <c r="AL16" s="50">
        <v>9.5265333333333331</v>
      </c>
      <c r="AM16" s="51">
        <v>11.948533333333334</v>
      </c>
      <c r="AN16" s="50">
        <v>9.5265333333333331</v>
      </c>
      <c r="AO16" s="51">
        <v>9.6880000000000006</v>
      </c>
      <c r="AP16" s="52"/>
    </row>
    <row r="17" spans="2:42">
      <c r="B17" s="37"/>
      <c r="C17" s="67" t="s">
        <v>183</v>
      </c>
      <c r="D17" s="39" t="s">
        <v>173</v>
      </c>
      <c r="E17" s="29" t="s">
        <v>186</v>
      </c>
      <c r="F17" s="55"/>
      <c r="G17" s="55"/>
      <c r="H17" s="372" t="s">
        <v>176</v>
      </c>
      <c r="I17" s="372"/>
      <c r="J17" s="27"/>
      <c r="K17" s="363" t="s">
        <v>177</v>
      </c>
      <c r="L17" s="363"/>
      <c r="M17" s="363"/>
      <c r="N17" s="363"/>
      <c r="O17" s="68"/>
      <c r="P17" s="68"/>
      <c r="Q17" s="69"/>
      <c r="R17" s="50">
        <v>0</v>
      </c>
      <c r="S17" s="51">
        <v>0</v>
      </c>
      <c r="T17" s="50">
        <v>0</v>
      </c>
      <c r="U17" s="51">
        <v>0</v>
      </c>
      <c r="V17" s="71">
        <v>0.55850182551817418</v>
      </c>
      <c r="W17" s="51">
        <v>6.2405916182900327</v>
      </c>
      <c r="X17" s="50">
        <v>8.9214851307147978</v>
      </c>
      <c r="Y17" s="51">
        <v>11.636461100891848</v>
      </c>
      <c r="Z17" s="50">
        <v>9.5259252412471191</v>
      </c>
      <c r="AA17" s="51">
        <v>11.948533333333334</v>
      </c>
      <c r="AB17" s="50">
        <v>9.5265333333333331</v>
      </c>
      <c r="AC17" s="51">
        <v>9.5265333333333331</v>
      </c>
      <c r="AD17" s="50">
        <v>11.948533333333334</v>
      </c>
      <c r="AE17" s="51">
        <v>9.5265333333333331</v>
      </c>
      <c r="AF17" s="50">
        <v>9.5265333333333331</v>
      </c>
      <c r="AG17" s="51">
        <v>9.6880000000000006</v>
      </c>
      <c r="AH17" s="50">
        <v>11.787066666666666</v>
      </c>
      <c r="AI17" s="51">
        <v>9.5265333333333331</v>
      </c>
      <c r="AJ17" s="50">
        <v>11.948533333333334</v>
      </c>
      <c r="AK17" s="51">
        <v>9.5265333333333331</v>
      </c>
      <c r="AL17" s="50">
        <v>9.5265333333333331</v>
      </c>
      <c r="AM17" s="51">
        <v>11.948533333333334</v>
      </c>
      <c r="AN17" s="50">
        <v>9.5265333333333331</v>
      </c>
      <c r="AO17" s="51">
        <v>9.6880000000000006</v>
      </c>
      <c r="AP17" s="52"/>
    </row>
    <row r="18" spans="2:42">
      <c r="B18" s="37"/>
      <c r="C18" s="67" t="s">
        <v>183</v>
      </c>
      <c r="D18" s="53" t="s">
        <v>173</v>
      </c>
      <c r="E18" s="29" t="s">
        <v>187</v>
      </c>
      <c r="F18" s="55"/>
      <c r="G18" s="55"/>
      <c r="H18" s="372" t="s">
        <v>176</v>
      </c>
      <c r="I18" s="372"/>
      <c r="J18" s="27"/>
      <c r="K18" s="72" t="s">
        <v>177</v>
      </c>
      <c r="L18" s="73"/>
      <c r="M18" s="73"/>
      <c r="N18" s="73"/>
      <c r="O18" s="74"/>
      <c r="P18" s="68"/>
      <c r="Q18" s="69"/>
      <c r="R18" s="50">
        <v>0</v>
      </c>
      <c r="S18" s="51">
        <v>0</v>
      </c>
      <c r="T18" s="50">
        <v>0</v>
      </c>
      <c r="U18" s="51">
        <v>0</v>
      </c>
      <c r="V18" s="50">
        <v>0</v>
      </c>
      <c r="W18" s="70">
        <v>0.56160476803320225</v>
      </c>
      <c r="X18" s="50">
        <v>6.066323789898397</v>
      </c>
      <c r="Y18" s="51">
        <v>10.696911266968572</v>
      </c>
      <c r="Z18" s="50">
        <v>9.348788638472314</v>
      </c>
      <c r="AA18" s="51">
        <v>11.933055150773892</v>
      </c>
      <c r="AB18" s="50">
        <v>9.5265333333333331</v>
      </c>
      <c r="AC18" s="51">
        <v>9.5265333333333331</v>
      </c>
      <c r="AD18" s="50">
        <v>11.948533333333334</v>
      </c>
      <c r="AE18" s="51">
        <v>9.5265333333333331</v>
      </c>
      <c r="AF18" s="50">
        <v>9.5265333333333331</v>
      </c>
      <c r="AG18" s="51">
        <v>9.6880000000000006</v>
      </c>
      <c r="AH18" s="50">
        <v>11.787066666666666</v>
      </c>
      <c r="AI18" s="51">
        <v>9.5265333333333331</v>
      </c>
      <c r="AJ18" s="50">
        <v>11.948533333333334</v>
      </c>
      <c r="AK18" s="51">
        <v>9.5265333333333331</v>
      </c>
      <c r="AL18" s="50">
        <v>9.5265333333333331</v>
      </c>
      <c r="AM18" s="51">
        <v>11.948533333333334</v>
      </c>
      <c r="AN18" s="50">
        <v>9.5265333333333331</v>
      </c>
      <c r="AO18" s="51">
        <v>9.6880000000000006</v>
      </c>
      <c r="AP18" s="52"/>
    </row>
    <row r="19" spans="2:42" ht="14.65" customHeight="1">
      <c r="B19" s="37"/>
      <c r="C19" s="67" t="s">
        <v>188</v>
      </c>
      <c r="D19" s="39" t="s">
        <v>173</v>
      </c>
      <c r="E19" s="29" t="s">
        <v>189</v>
      </c>
      <c r="F19" s="367" t="s">
        <v>190</v>
      </c>
      <c r="G19" s="368"/>
      <c r="H19" s="368"/>
      <c r="I19" s="368"/>
      <c r="J19" s="368"/>
      <c r="K19" s="368"/>
      <c r="L19" s="368"/>
      <c r="M19" s="369"/>
      <c r="N19" s="372" t="s">
        <v>176</v>
      </c>
      <c r="O19" s="372"/>
      <c r="P19" s="72" t="s">
        <v>177</v>
      </c>
      <c r="Q19" s="73"/>
      <c r="R19" s="50">
        <v>0</v>
      </c>
      <c r="S19" s="51">
        <v>0</v>
      </c>
      <c r="T19" s="50">
        <v>0</v>
      </c>
      <c r="U19" s="51">
        <v>0</v>
      </c>
      <c r="V19" s="50">
        <v>0</v>
      </c>
      <c r="W19" s="51">
        <v>0</v>
      </c>
      <c r="X19" s="50">
        <v>0</v>
      </c>
      <c r="Y19" s="51">
        <v>0</v>
      </c>
      <c r="Z19" s="50">
        <v>0</v>
      </c>
      <c r="AA19" s="70">
        <v>1.5101320593100456</v>
      </c>
      <c r="AB19" s="50">
        <v>7.7868715071660528</v>
      </c>
      <c r="AC19" s="51">
        <v>11.719093152587801</v>
      </c>
      <c r="AD19" s="50">
        <v>17.639647278232701</v>
      </c>
      <c r="AE19" s="51">
        <v>15.32941421446797</v>
      </c>
      <c r="AF19" s="50">
        <v>15.842461069100084</v>
      </c>
      <c r="AG19" s="51">
        <v>16.135593220338983</v>
      </c>
      <c r="AH19" s="50">
        <v>19.631638418079095</v>
      </c>
      <c r="AI19" s="51">
        <v>15.866666666666665</v>
      </c>
      <c r="AJ19" s="50">
        <v>19.900564971751411</v>
      </c>
      <c r="AK19" s="51">
        <v>15.866666666666665</v>
      </c>
      <c r="AL19" s="50">
        <v>15.866666666666665</v>
      </c>
      <c r="AM19" s="51">
        <v>19.900564971751411</v>
      </c>
      <c r="AN19" s="50">
        <v>15.866666666666665</v>
      </c>
      <c r="AO19" s="51">
        <v>16.135593220338983</v>
      </c>
      <c r="AP19" s="52"/>
    </row>
    <row r="20" spans="2:42" ht="14.65" customHeight="1">
      <c r="B20" s="37"/>
      <c r="C20" s="67" t="s">
        <v>188</v>
      </c>
      <c r="D20" s="39" t="s">
        <v>173</v>
      </c>
      <c r="E20" s="29" t="s">
        <v>191</v>
      </c>
      <c r="F20" s="367" t="s">
        <v>190</v>
      </c>
      <c r="G20" s="368"/>
      <c r="H20" s="368"/>
      <c r="I20" s="368"/>
      <c r="J20" s="368"/>
      <c r="K20" s="368"/>
      <c r="L20" s="368"/>
      <c r="M20" s="368"/>
      <c r="N20" s="369"/>
      <c r="O20" s="75" t="s">
        <v>176</v>
      </c>
      <c r="P20" s="76"/>
      <c r="Q20" s="77" t="s">
        <v>177</v>
      </c>
      <c r="R20" s="50">
        <v>0</v>
      </c>
      <c r="S20" s="51">
        <v>0</v>
      </c>
      <c r="T20" s="50">
        <v>0</v>
      </c>
      <c r="U20" s="51">
        <v>0</v>
      </c>
      <c r="V20" s="50">
        <v>0</v>
      </c>
      <c r="W20" s="51">
        <v>0</v>
      </c>
      <c r="X20" s="50">
        <v>0</v>
      </c>
      <c r="Y20" s="51">
        <v>0</v>
      </c>
      <c r="Z20" s="50">
        <v>0</v>
      </c>
      <c r="AA20" s="51">
        <v>0</v>
      </c>
      <c r="AB20" s="71">
        <v>0.21538285301293367</v>
      </c>
      <c r="AC20" s="51">
        <v>5.1715737484217756</v>
      </c>
      <c r="AD20" s="50">
        <v>12.85104084110605</v>
      </c>
      <c r="AE20" s="51">
        <v>13.109786355281738</v>
      </c>
      <c r="AF20" s="50">
        <v>14.559956268557498</v>
      </c>
      <c r="AG20" s="51">
        <v>15.718736858078278</v>
      </c>
      <c r="AH20" s="50">
        <v>19.626046691355238</v>
      </c>
      <c r="AI20" s="51">
        <v>15.866666666666665</v>
      </c>
      <c r="AJ20" s="50">
        <v>19.900564971751411</v>
      </c>
      <c r="AK20" s="51">
        <v>15.866666666666665</v>
      </c>
      <c r="AL20" s="50">
        <v>15.866666666666665</v>
      </c>
      <c r="AM20" s="51">
        <v>19.900564971751411</v>
      </c>
      <c r="AN20" s="50">
        <v>15.866666666666665</v>
      </c>
      <c r="AO20" s="51">
        <v>16.135593220338983</v>
      </c>
      <c r="AP20" s="52"/>
    </row>
    <row r="21" spans="2:42" ht="13.5" customHeight="1">
      <c r="B21" s="37"/>
      <c r="C21" s="67" t="s">
        <v>188</v>
      </c>
      <c r="D21" s="39" t="s">
        <v>173</v>
      </c>
      <c r="E21" s="29" t="s">
        <v>192</v>
      </c>
      <c r="F21" s="367" t="s">
        <v>190</v>
      </c>
      <c r="G21" s="368"/>
      <c r="H21" s="368"/>
      <c r="I21" s="368"/>
      <c r="J21" s="368"/>
      <c r="K21" s="368"/>
      <c r="L21" s="368"/>
      <c r="M21" s="368"/>
      <c r="N21" s="368"/>
      <c r="O21" s="369"/>
      <c r="P21" s="78" t="s">
        <v>176</v>
      </c>
      <c r="Q21" s="79"/>
      <c r="R21" s="50">
        <v>0</v>
      </c>
      <c r="S21" s="51">
        <v>0</v>
      </c>
      <c r="T21" s="50">
        <v>0</v>
      </c>
      <c r="U21" s="51">
        <v>0</v>
      </c>
      <c r="V21" s="50">
        <v>0</v>
      </c>
      <c r="W21" s="51">
        <v>0</v>
      </c>
      <c r="X21" s="50">
        <v>0</v>
      </c>
      <c r="Y21" s="51">
        <v>0</v>
      </c>
      <c r="Z21" s="50">
        <v>0</v>
      </c>
      <c r="AA21" s="51">
        <v>0</v>
      </c>
      <c r="AB21" s="50">
        <v>0</v>
      </c>
      <c r="AC21" s="70">
        <v>0</v>
      </c>
      <c r="AD21" s="50">
        <v>4.3386718463419447</v>
      </c>
      <c r="AE21" s="51">
        <v>9.0578158515253158</v>
      </c>
      <c r="AF21" s="50">
        <v>11.933025673698603</v>
      </c>
      <c r="AG21" s="51">
        <v>13.9178600371899</v>
      </c>
      <c r="AH21" s="50">
        <v>18.367712768674426</v>
      </c>
      <c r="AI21" s="51">
        <v>15.535883617022701</v>
      </c>
      <c r="AJ21" s="50">
        <v>19.883528859180405</v>
      </c>
      <c r="AK21" s="51">
        <v>15.866666666666665</v>
      </c>
      <c r="AL21" s="50">
        <v>15.866666666666665</v>
      </c>
      <c r="AM21" s="51">
        <v>19.900564971751411</v>
      </c>
      <c r="AN21" s="50">
        <v>15.866666666666665</v>
      </c>
      <c r="AO21" s="51">
        <v>16.135593220338983</v>
      </c>
      <c r="AP21" s="52"/>
    </row>
    <row r="22" spans="2:42" ht="13.5" hidden="1" customHeight="1">
      <c r="B22" s="37"/>
      <c r="C22" s="67" t="s">
        <v>193</v>
      </c>
      <c r="D22" s="39" t="s">
        <v>173</v>
      </c>
      <c r="E22" s="29" t="s">
        <v>194</v>
      </c>
      <c r="F22" s="80"/>
      <c r="G22" s="81"/>
      <c r="H22" s="81"/>
      <c r="I22" s="81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</row>
    <row r="23" spans="2:42" ht="13.5" hidden="1" customHeight="1">
      <c r="B23" s="37"/>
      <c r="C23" s="67" t="s">
        <v>193</v>
      </c>
      <c r="D23" s="39" t="s">
        <v>173</v>
      </c>
      <c r="E23" s="29" t="s">
        <v>195</v>
      </c>
      <c r="F23" s="80"/>
      <c r="G23" s="81"/>
      <c r="H23" s="81"/>
      <c r="I23" s="81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</row>
    <row r="24" spans="2:42" ht="15" hidden="1" customHeight="1">
      <c r="B24" s="37"/>
      <c r="C24" s="67" t="s">
        <v>193</v>
      </c>
      <c r="D24" s="39" t="s">
        <v>173</v>
      </c>
      <c r="E24" s="29" t="s">
        <v>196</v>
      </c>
      <c r="F24" s="82"/>
      <c r="G24" s="81"/>
      <c r="H24" s="81"/>
      <c r="I24" s="83"/>
      <c r="J24" s="84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</row>
    <row r="25" spans="2:42" ht="15" hidden="1" customHeight="1">
      <c r="B25" s="37"/>
      <c r="C25" s="67"/>
      <c r="D25" s="39"/>
      <c r="E25" s="29" t="s">
        <v>197</v>
      </c>
      <c r="F25" s="85"/>
      <c r="G25" s="86"/>
      <c r="H25" s="86"/>
      <c r="I25" s="87"/>
      <c r="J25" s="88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</row>
    <row r="26" spans="2:42" ht="15" hidden="1" customHeight="1">
      <c r="B26" s="37"/>
      <c r="C26" s="67"/>
      <c r="D26" s="39"/>
      <c r="E26" s="29" t="s">
        <v>198</v>
      </c>
      <c r="F26" s="85"/>
      <c r="G26" s="86"/>
      <c r="H26" s="86"/>
      <c r="I26" s="87"/>
      <c r="J26" s="88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</row>
    <row r="27" spans="2:42">
      <c r="B27" s="37"/>
      <c r="C27" s="67"/>
      <c r="D27" s="89"/>
      <c r="E27" s="90" t="s">
        <v>172</v>
      </c>
      <c r="F27" s="53" t="s">
        <v>199</v>
      </c>
      <c r="G27" s="53" t="str">
        <f t="shared" ref="G27:V44" si="0">F27</f>
        <v>TE</v>
      </c>
      <c r="H27" s="53" t="str">
        <f t="shared" si="0"/>
        <v>TE</v>
      </c>
      <c r="I27" s="53" t="str">
        <f t="shared" si="0"/>
        <v>TE</v>
      </c>
      <c r="J27" s="53" t="str">
        <f t="shared" si="0"/>
        <v>TE</v>
      </c>
      <c r="K27" s="53" t="str">
        <f t="shared" si="0"/>
        <v>TE</v>
      </c>
      <c r="L27" s="53" t="str">
        <f t="shared" si="0"/>
        <v>TE</v>
      </c>
      <c r="M27" s="53" t="str">
        <f t="shared" si="0"/>
        <v>TE</v>
      </c>
      <c r="N27" s="53" t="str">
        <f t="shared" si="0"/>
        <v>TE</v>
      </c>
      <c r="O27" s="53" t="str">
        <f t="shared" si="0"/>
        <v>TE</v>
      </c>
      <c r="P27" s="53" t="str">
        <f t="shared" si="0"/>
        <v>TE</v>
      </c>
      <c r="Q27" s="53" t="str">
        <f t="shared" si="0"/>
        <v>TE</v>
      </c>
      <c r="R27" s="91" t="str">
        <f t="shared" si="0"/>
        <v>TE</v>
      </c>
      <c r="S27" s="91" t="str">
        <f t="shared" si="0"/>
        <v>TE</v>
      </c>
      <c r="T27" s="91" t="str">
        <f t="shared" si="0"/>
        <v>TE</v>
      </c>
      <c r="U27" s="91" t="str">
        <f t="shared" si="0"/>
        <v>TE</v>
      </c>
      <c r="V27" s="91" t="str">
        <f t="shared" si="0"/>
        <v>TE</v>
      </c>
      <c r="W27" s="91" t="str">
        <f t="shared" ref="W27:AL39" si="1">V27</f>
        <v>TE</v>
      </c>
      <c r="X27" s="92" t="s">
        <v>200</v>
      </c>
      <c r="Y27" s="93" t="str">
        <f t="shared" si="1"/>
        <v>Tech3.5/4</v>
      </c>
      <c r="Z27" s="93" t="str">
        <f t="shared" si="1"/>
        <v>Tech3.5/4</v>
      </c>
      <c r="AA27" s="93" t="str">
        <f t="shared" si="1"/>
        <v>Tech3.5/4</v>
      </c>
      <c r="AB27" s="93" t="str">
        <f t="shared" si="1"/>
        <v>Tech3.5/4</v>
      </c>
      <c r="AC27" s="93" t="str">
        <f t="shared" si="1"/>
        <v>Tech3.5/4</v>
      </c>
      <c r="AD27" s="91" t="s">
        <v>201</v>
      </c>
      <c r="AE27" s="91" t="str">
        <f t="shared" si="1"/>
        <v>TE</v>
      </c>
      <c r="AF27" s="91" t="str">
        <f t="shared" si="1"/>
        <v>TE</v>
      </c>
      <c r="AG27" s="94" t="str">
        <f t="shared" si="1"/>
        <v>TE</v>
      </c>
      <c r="AH27" s="94" t="str">
        <f t="shared" si="1"/>
        <v>TE</v>
      </c>
      <c r="AI27" s="94" t="str">
        <f t="shared" si="1"/>
        <v>TE</v>
      </c>
      <c r="AJ27" s="94" t="str">
        <f t="shared" si="1"/>
        <v>TE</v>
      </c>
      <c r="AK27" s="94" t="str">
        <f t="shared" si="1"/>
        <v>TE</v>
      </c>
      <c r="AL27" s="94" t="str">
        <f t="shared" si="1"/>
        <v>TE</v>
      </c>
      <c r="AM27" s="94" t="str">
        <f t="shared" ref="AM27:AO28" si="2">AL27</f>
        <v>TE</v>
      </c>
      <c r="AN27" s="94" t="str">
        <f t="shared" si="2"/>
        <v>TE</v>
      </c>
      <c r="AO27" s="94" t="str">
        <f t="shared" si="2"/>
        <v>TE</v>
      </c>
    </row>
    <row r="28" spans="2:42">
      <c r="B28" s="37"/>
      <c r="C28" s="67"/>
      <c r="D28" s="95"/>
      <c r="E28" s="29" t="s">
        <v>202</v>
      </c>
      <c r="F28" s="93" t="s">
        <v>203</v>
      </c>
      <c r="G28" s="93" t="str">
        <f t="shared" si="0"/>
        <v>EV3.5</v>
      </c>
      <c r="H28" s="93" t="str">
        <f t="shared" si="0"/>
        <v>EV3.5</v>
      </c>
      <c r="I28" s="93" t="str">
        <f t="shared" si="0"/>
        <v>EV3.5</v>
      </c>
      <c r="J28" s="93" t="str">
        <f t="shared" si="0"/>
        <v>EV3.5</v>
      </c>
      <c r="K28" s="93" t="str">
        <f t="shared" si="0"/>
        <v>EV3.5</v>
      </c>
      <c r="L28" s="93" t="str">
        <f t="shared" si="0"/>
        <v>EV3.5</v>
      </c>
      <c r="M28" s="93" t="str">
        <f t="shared" si="0"/>
        <v>EV3.5</v>
      </c>
      <c r="N28" s="93" t="str">
        <f t="shared" si="0"/>
        <v>EV3.5</v>
      </c>
      <c r="O28" s="93" t="str">
        <f t="shared" si="0"/>
        <v>EV3.5</v>
      </c>
      <c r="P28" s="93" t="str">
        <f t="shared" si="0"/>
        <v>EV3.5</v>
      </c>
      <c r="Q28" s="93" t="str">
        <f t="shared" si="0"/>
        <v>EV3.5</v>
      </c>
      <c r="R28" s="91" t="s">
        <v>201</v>
      </c>
      <c r="S28" s="91" t="str">
        <f>R28</f>
        <v>TE</v>
      </c>
      <c r="T28" s="96" t="s">
        <v>201</v>
      </c>
      <c r="U28" s="96" t="s">
        <v>201</v>
      </c>
      <c r="V28" s="97" t="s">
        <v>200</v>
      </c>
      <c r="W28" s="98" t="str">
        <f t="shared" si="1"/>
        <v>Tech3.5/4</v>
      </c>
      <c r="X28" s="98" t="str">
        <f t="shared" si="1"/>
        <v>Tech3.5/4</v>
      </c>
      <c r="Y28" s="98" t="str">
        <f t="shared" si="1"/>
        <v>Tech3.5/4</v>
      </c>
      <c r="Z28" s="98" t="str">
        <f t="shared" si="1"/>
        <v>Tech3.5/4</v>
      </c>
      <c r="AA28" s="98" t="str">
        <f t="shared" si="1"/>
        <v>Tech3.5/4</v>
      </c>
      <c r="AB28" s="99" t="str">
        <f t="shared" si="1"/>
        <v>Tech3.5/4</v>
      </c>
      <c r="AC28" s="99" t="str">
        <f t="shared" si="1"/>
        <v>Tech3.5/4</v>
      </c>
      <c r="AD28" s="99" t="str">
        <f t="shared" si="1"/>
        <v>Tech3.5/4</v>
      </c>
      <c r="AE28" s="100" t="s">
        <v>201</v>
      </c>
      <c r="AF28" s="100" t="str">
        <f t="shared" si="1"/>
        <v>TE</v>
      </c>
      <c r="AG28" s="101" t="str">
        <f t="shared" si="1"/>
        <v>TE</v>
      </c>
      <c r="AH28" s="101" t="str">
        <f t="shared" si="1"/>
        <v>TE</v>
      </c>
      <c r="AI28" s="101" t="str">
        <f t="shared" si="1"/>
        <v>TE</v>
      </c>
      <c r="AJ28" s="101" t="str">
        <f t="shared" si="1"/>
        <v>TE</v>
      </c>
      <c r="AK28" s="101" t="str">
        <f t="shared" si="1"/>
        <v>TE</v>
      </c>
      <c r="AL28" s="101" t="str">
        <f t="shared" si="1"/>
        <v>TE</v>
      </c>
      <c r="AM28" s="101" t="str">
        <f t="shared" si="2"/>
        <v>TE</v>
      </c>
      <c r="AN28" s="101" t="str">
        <f t="shared" si="2"/>
        <v>TE</v>
      </c>
      <c r="AO28" s="101" t="str">
        <f t="shared" si="2"/>
        <v>TE</v>
      </c>
    </row>
    <row r="29" spans="2:42" ht="15" customHeight="1">
      <c r="B29" s="37"/>
      <c r="C29" s="67"/>
      <c r="D29" s="95"/>
      <c r="E29" s="29" t="s">
        <v>204</v>
      </c>
      <c r="F29" s="92" t="s">
        <v>203</v>
      </c>
      <c r="G29" s="92" t="str">
        <f t="shared" si="0"/>
        <v>EV3.5</v>
      </c>
      <c r="H29" s="92" t="str">
        <f t="shared" si="0"/>
        <v>EV3.5</v>
      </c>
      <c r="I29" s="92" t="str">
        <f t="shared" si="0"/>
        <v>EV3.5</v>
      </c>
      <c r="J29" s="92" t="str">
        <f t="shared" si="0"/>
        <v>EV3.5</v>
      </c>
      <c r="K29" s="92" t="str">
        <f t="shared" si="0"/>
        <v>EV3.5</v>
      </c>
      <c r="L29" s="92" t="str">
        <f t="shared" si="0"/>
        <v>EV3.5</v>
      </c>
      <c r="M29" s="92" t="str">
        <f t="shared" si="0"/>
        <v>EV3.5</v>
      </c>
      <c r="N29" s="92" t="str">
        <f t="shared" si="0"/>
        <v>EV3.5</v>
      </c>
      <c r="O29" s="92" t="str">
        <f t="shared" si="0"/>
        <v>EV3.5</v>
      </c>
      <c r="P29" s="92" t="str">
        <f t="shared" si="0"/>
        <v>EV3.5</v>
      </c>
      <c r="Q29" s="92" t="str">
        <f t="shared" si="0"/>
        <v>EV3.5</v>
      </c>
      <c r="R29" s="92" t="s">
        <v>200</v>
      </c>
      <c r="S29" s="92" t="str">
        <f t="shared" si="0"/>
        <v>Tech3.5/4</v>
      </c>
      <c r="T29" s="92" t="str">
        <f t="shared" si="0"/>
        <v>Tech3.5/4</v>
      </c>
      <c r="U29" s="92" t="str">
        <f t="shared" si="0"/>
        <v>Tech3.5/4</v>
      </c>
      <c r="V29" s="97" t="str">
        <f t="shared" si="0"/>
        <v>Tech3.5/4</v>
      </c>
      <c r="W29" s="97" t="str">
        <f t="shared" si="1"/>
        <v>Tech3.5/4</v>
      </c>
      <c r="X29" s="97" t="str">
        <f t="shared" si="1"/>
        <v>Tech3.5/4</v>
      </c>
      <c r="Y29" s="97" t="str">
        <f t="shared" si="1"/>
        <v>Tech3.5/4</v>
      </c>
      <c r="Z29" s="97" t="str">
        <f t="shared" si="1"/>
        <v>Tech3.5/4</v>
      </c>
      <c r="AA29" s="99" t="str">
        <f t="shared" si="1"/>
        <v>Tech3.5/4</v>
      </c>
      <c r="AB29" s="99" t="str">
        <f t="shared" si="1"/>
        <v>Tech3.5/4</v>
      </c>
      <c r="AC29" s="99" t="str">
        <f t="shared" si="1"/>
        <v>Tech3.5/4</v>
      </c>
      <c r="AD29" s="99" t="str">
        <f t="shared" si="1"/>
        <v>Tech3.5/4</v>
      </c>
      <c r="AE29" s="99" t="str">
        <f t="shared" si="1"/>
        <v>Tech3.5/4</v>
      </c>
      <c r="AF29" s="91" t="s">
        <v>201</v>
      </c>
      <c r="AG29" s="94" t="s">
        <v>201</v>
      </c>
      <c r="AH29" s="94" t="s">
        <v>201</v>
      </c>
      <c r="AI29" s="94" t="s">
        <v>201</v>
      </c>
      <c r="AJ29" s="94" t="s">
        <v>201</v>
      </c>
      <c r="AK29" s="94" t="s">
        <v>201</v>
      </c>
      <c r="AL29" s="94" t="s">
        <v>201</v>
      </c>
      <c r="AM29" s="94" t="s">
        <v>201</v>
      </c>
      <c r="AN29" s="94" t="s">
        <v>201</v>
      </c>
      <c r="AO29" s="94" t="s">
        <v>201</v>
      </c>
    </row>
    <row r="30" spans="2:42" ht="15.75" customHeight="1" thickBot="1">
      <c r="B30" s="37"/>
      <c r="C30" s="67"/>
      <c r="D30" s="95"/>
      <c r="E30" s="102" t="s">
        <v>205</v>
      </c>
      <c r="F30" s="103" t="s">
        <v>203</v>
      </c>
      <c r="G30" s="103" t="str">
        <f t="shared" si="0"/>
        <v>EV3.5</v>
      </c>
      <c r="H30" s="103" t="str">
        <f t="shared" si="0"/>
        <v>EV3.5</v>
      </c>
      <c r="I30" s="103" t="str">
        <f t="shared" si="0"/>
        <v>EV3.5</v>
      </c>
      <c r="J30" s="103" t="str">
        <f t="shared" si="0"/>
        <v>EV3.5</v>
      </c>
      <c r="K30" s="103" t="str">
        <f t="shared" si="0"/>
        <v>EV3.5</v>
      </c>
      <c r="L30" s="103" t="str">
        <f t="shared" si="0"/>
        <v>EV3.5</v>
      </c>
      <c r="M30" s="103" t="str">
        <f t="shared" si="0"/>
        <v>EV3.5</v>
      </c>
      <c r="N30" s="103" t="str">
        <f t="shared" si="0"/>
        <v>EV3.5</v>
      </c>
      <c r="O30" s="103" t="str">
        <f t="shared" si="0"/>
        <v>EV3.5</v>
      </c>
      <c r="P30" s="103" t="str">
        <f t="shared" si="0"/>
        <v>EV3.5</v>
      </c>
      <c r="Q30" s="103" t="str">
        <f t="shared" si="0"/>
        <v>EV3.5</v>
      </c>
      <c r="R30" s="103" t="s">
        <v>200</v>
      </c>
      <c r="S30" s="103" t="str">
        <f t="shared" si="0"/>
        <v>Tech3.5/4</v>
      </c>
      <c r="T30" s="103" t="str">
        <f t="shared" si="0"/>
        <v>Tech3.5/4</v>
      </c>
      <c r="U30" s="103" t="str">
        <f>T30</f>
        <v>Tech3.5/4</v>
      </c>
      <c r="V30" s="103" t="str">
        <f t="shared" si="0"/>
        <v>Tech3.5/4</v>
      </c>
      <c r="W30" s="103" t="str">
        <f t="shared" si="1"/>
        <v>Tech3.5/4</v>
      </c>
      <c r="X30" s="103" t="str">
        <f t="shared" si="1"/>
        <v>Tech3.5/4</v>
      </c>
      <c r="Y30" s="92" t="str">
        <f t="shared" si="1"/>
        <v>Tech3.5/4</v>
      </c>
      <c r="Z30" s="92" t="str">
        <f t="shared" si="1"/>
        <v>Tech3.5/4</v>
      </c>
      <c r="AA30" s="53" t="str">
        <f>Z30</f>
        <v>Tech3.5/4</v>
      </c>
      <c r="AB30" s="93" t="str">
        <f t="shared" si="1"/>
        <v>Tech3.5/4</v>
      </c>
      <c r="AC30" s="93" t="str">
        <f t="shared" si="1"/>
        <v>Tech3.5/4</v>
      </c>
      <c r="AD30" s="93" t="str">
        <f t="shared" si="1"/>
        <v>Tech3.5/4</v>
      </c>
      <c r="AE30" s="93" t="str">
        <f t="shared" si="1"/>
        <v>Tech3.5/4</v>
      </c>
      <c r="AF30" s="91" t="s">
        <v>201</v>
      </c>
      <c r="AG30" s="94" t="str">
        <f t="shared" si="1"/>
        <v>TE</v>
      </c>
      <c r="AH30" s="94" t="str">
        <f t="shared" si="1"/>
        <v>TE</v>
      </c>
      <c r="AI30" s="94" t="str">
        <f t="shared" si="1"/>
        <v>TE</v>
      </c>
      <c r="AJ30" s="94" t="str">
        <f t="shared" si="1"/>
        <v>TE</v>
      </c>
      <c r="AK30" s="94" t="str">
        <f t="shared" si="1"/>
        <v>TE</v>
      </c>
      <c r="AL30" s="94" t="str">
        <f t="shared" si="1"/>
        <v>TE</v>
      </c>
      <c r="AM30" s="94" t="str">
        <f t="shared" ref="AM30:AO39" si="3">AL30</f>
        <v>TE</v>
      </c>
      <c r="AN30" s="94" t="str">
        <f t="shared" si="3"/>
        <v>TE</v>
      </c>
      <c r="AO30" s="94" t="str">
        <f t="shared" si="3"/>
        <v>TE</v>
      </c>
    </row>
    <row r="31" spans="2:42">
      <c r="B31" s="37"/>
      <c r="C31" s="67"/>
      <c r="D31" s="95"/>
      <c r="E31" s="90" t="s">
        <v>206</v>
      </c>
      <c r="F31" s="93" t="s">
        <v>203</v>
      </c>
      <c r="G31" s="93" t="str">
        <f t="shared" si="0"/>
        <v>EV3.5</v>
      </c>
      <c r="H31" s="93" t="str">
        <f t="shared" si="0"/>
        <v>EV3.5</v>
      </c>
      <c r="I31" s="93" t="str">
        <f t="shared" si="0"/>
        <v>EV3.5</v>
      </c>
      <c r="J31" s="93" t="str">
        <f t="shared" si="0"/>
        <v>EV3.5</v>
      </c>
      <c r="K31" s="93" t="str">
        <f t="shared" si="0"/>
        <v>EV3.5</v>
      </c>
      <c r="L31" s="93" t="str">
        <f t="shared" si="0"/>
        <v>EV3.5</v>
      </c>
      <c r="M31" s="93" t="str">
        <f t="shared" si="0"/>
        <v>EV3.5</v>
      </c>
      <c r="N31" s="93" t="str">
        <f t="shared" si="0"/>
        <v>EV3.5</v>
      </c>
      <c r="O31" s="93" t="str">
        <f t="shared" si="0"/>
        <v>EV3.5</v>
      </c>
      <c r="P31" s="93" t="str">
        <f t="shared" si="0"/>
        <v>EV3.5</v>
      </c>
      <c r="Q31" s="93" t="str">
        <f t="shared" si="0"/>
        <v>EV3.5</v>
      </c>
      <c r="R31" s="93" t="s">
        <v>200</v>
      </c>
      <c r="S31" s="93" t="str">
        <f t="shared" si="0"/>
        <v>Tech3.5/4</v>
      </c>
      <c r="T31" s="93" t="str">
        <f t="shared" si="0"/>
        <v>Tech3.5/4</v>
      </c>
      <c r="U31" s="93" t="str">
        <f t="shared" si="0"/>
        <v>Tech3.5/4</v>
      </c>
      <c r="V31" s="93" t="str">
        <f>U31</f>
        <v>Tech3.5/4</v>
      </c>
      <c r="W31" s="93" t="str">
        <f t="shared" si="1"/>
        <v>Tech3.5/4</v>
      </c>
      <c r="X31" s="93" t="str">
        <f t="shared" si="1"/>
        <v>Tech3.5/4</v>
      </c>
      <c r="Y31" s="93" t="str">
        <f t="shared" si="1"/>
        <v>Tech3.5/4</v>
      </c>
      <c r="Z31" s="93" t="str">
        <f t="shared" si="1"/>
        <v>Tech3.5/4</v>
      </c>
      <c r="AA31" s="93" t="str">
        <f t="shared" si="1"/>
        <v>Tech3.5/4</v>
      </c>
      <c r="AB31" s="93" t="str">
        <f t="shared" si="1"/>
        <v>Tech3.5/4</v>
      </c>
      <c r="AC31" s="93" t="str">
        <f t="shared" si="1"/>
        <v>Tech3.5/4</v>
      </c>
      <c r="AD31" s="104" t="str">
        <f>AC31</f>
        <v>Tech3.5/4</v>
      </c>
      <c r="AE31" s="93" t="str">
        <f t="shared" si="1"/>
        <v>Tech3.5/4</v>
      </c>
      <c r="AF31" s="93" t="str">
        <f t="shared" si="1"/>
        <v>Tech3.5/4</v>
      </c>
      <c r="AG31" s="92" t="str">
        <f t="shared" si="1"/>
        <v>Tech3.5/4</v>
      </c>
      <c r="AH31" s="92" t="str">
        <f t="shared" si="1"/>
        <v>Tech3.5/4</v>
      </c>
      <c r="AI31" s="92" t="str">
        <f t="shared" si="1"/>
        <v>Tech3.5/4</v>
      </c>
      <c r="AJ31" s="92" t="str">
        <f t="shared" si="1"/>
        <v>Tech3.5/4</v>
      </c>
      <c r="AK31" s="92" t="str">
        <f t="shared" si="1"/>
        <v>Tech3.5/4</v>
      </c>
      <c r="AL31" s="92" t="str">
        <f t="shared" si="1"/>
        <v>Tech3.5/4</v>
      </c>
      <c r="AM31" s="92" t="str">
        <f t="shared" si="3"/>
        <v>Tech3.5/4</v>
      </c>
      <c r="AN31" s="92" t="str">
        <f t="shared" si="3"/>
        <v>Tech3.5/4</v>
      </c>
      <c r="AO31" s="92" t="str">
        <f t="shared" si="3"/>
        <v>Tech3.5/4</v>
      </c>
    </row>
    <row r="32" spans="2:42" ht="15" customHeight="1">
      <c r="B32" s="37"/>
      <c r="C32" s="67"/>
      <c r="D32" s="95"/>
      <c r="E32" s="29" t="s">
        <v>207</v>
      </c>
      <c r="F32" s="92" t="s">
        <v>208</v>
      </c>
      <c r="G32" s="92" t="str">
        <f t="shared" si="0"/>
        <v>EV3.5</v>
      </c>
      <c r="H32" s="92" t="str">
        <f t="shared" si="0"/>
        <v>EV3.5</v>
      </c>
      <c r="I32" s="92" t="str">
        <f t="shared" si="0"/>
        <v>EV3.5</v>
      </c>
      <c r="J32" s="92" t="str">
        <f t="shared" si="0"/>
        <v>EV3.5</v>
      </c>
      <c r="K32" s="92" t="str">
        <f t="shared" si="0"/>
        <v>EV3.5</v>
      </c>
      <c r="L32" s="92" t="str">
        <f t="shared" si="0"/>
        <v>EV3.5</v>
      </c>
      <c r="M32" s="92" t="str">
        <f t="shared" si="0"/>
        <v>EV3.5</v>
      </c>
      <c r="N32" s="92" t="str">
        <f t="shared" si="0"/>
        <v>EV3.5</v>
      </c>
      <c r="O32" s="92" t="str">
        <f t="shared" si="0"/>
        <v>EV3.5</v>
      </c>
      <c r="P32" s="92" t="str">
        <f t="shared" si="0"/>
        <v>EV3.5</v>
      </c>
      <c r="Q32" s="92" t="str">
        <f t="shared" si="0"/>
        <v>EV3.5</v>
      </c>
      <c r="R32" s="92" t="s">
        <v>200</v>
      </c>
      <c r="S32" s="92" t="str">
        <f t="shared" si="0"/>
        <v>Tech3.5/4</v>
      </c>
      <c r="T32" s="92" t="str">
        <f t="shared" si="0"/>
        <v>Tech3.5/4</v>
      </c>
      <c r="U32" s="92" t="str">
        <f t="shared" si="0"/>
        <v>Tech3.5/4</v>
      </c>
      <c r="V32" s="92" t="str">
        <f t="shared" si="0"/>
        <v>Tech3.5/4</v>
      </c>
      <c r="W32" s="92" t="str">
        <f>V32</f>
        <v>Tech3.5/4</v>
      </c>
      <c r="X32" s="92" t="str">
        <f>W32</f>
        <v>Tech3.5/4</v>
      </c>
      <c r="Y32" s="92" t="str">
        <f>X32</f>
        <v>Tech3.5/4</v>
      </c>
      <c r="Z32" s="92" t="str">
        <f t="shared" si="1"/>
        <v>Tech3.5/4</v>
      </c>
      <c r="AA32" s="92" t="str">
        <f t="shared" si="1"/>
        <v>Tech3.5/4</v>
      </c>
      <c r="AB32" s="105" t="str">
        <f>AA32</f>
        <v>Tech3.5/4</v>
      </c>
      <c r="AC32" s="92" t="str">
        <f t="shared" si="1"/>
        <v>Tech3.5/4</v>
      </c>
      <c r="AD32" s="92" t="str">
        <f t="shared" si="1"/>
        <v>Tech3.5/4</v>
      </c>
      <c r="AE32" s="92" t="str">
        <f t="shared" si="1"/>
        <v>Tech3.5/4</v>
      </c>
      <c r="AF32" s="92" t="str">
        <f t="shared" si="1"/>
        <v>Tech3.5/4</v>
      </c>
      <c r="AG32" s="92" t="str">
        <f t="shared" si="1"/>
        <v>Tech3.5/4</v>
      </c>
      <c r="AH32" s="92" t="str">
        <f t="shared" si="1"/>
        <v>Tech3.5/4</v>
      </c>
      <c r="AI32" s="92" t="str">
        <f t="shared" si="1"/>
        <v>Tech3.5/4</v>
      </c>
      <c r="AJ32" s="92" t="str">
        <f t="shared" si="1"/>
        <v>Tech3.5/4</v>
      </c>
      <c r="AK32" s="92" t="str">
        <f t="shared" si="1"/>
        <v>Tech3.5/4</v>
      </c>
      <c r="AL32" s="92" t="str">
        <f t="shared" si="1"/>
        <v>Tech3.5/4</v>
      </c>
      <c r="AM32" s="92" t="str">
        <f t="shared" si="3"/>
        <v>Tech3.5/4</v>
      </c>
      <c r="AN32" s="92" t="str">
        <f t="shared" si="3"/>
        <v>Tech3.5/4</v>
      </c>
      <c r="AO32" s="92" t="str">
        <f t="shared" si="3"/>
        <v>Tech3.5/4</v>
      </c>
    </row>
    <row r="33" spans="2:41" ht="15.75" customHeight="1" thickBot="1">
      <c r="B33" s="37"/>
      <c r="C33" s="67"/>
      <c r="D33" s="95"/>
      <c r="E33" s="102" t="s">
        <v>209</v>
      </c>
      <c r="F33" s="106" t="s">
        <v>203</v>
      </c>
      <c r="G33" s="106" t="str">
        <f t="shared" si="0"/>
        <v>EV3.5</v>
      </c>
      <c r="H33" s="106" t="str">
        <f t="shared" si="0"/>
        <v>EV3.5</v>
      </c>
      <c r="I33" s="106" t="str">
        <f t="shared" si="0"/>
        <v>EV3.5</v>
      </c>
      <c r="J33" s="106" t="str">
        <f t="shared" si="0"/>
        <v>EV3.5</v>
      </c>
      <c r="K33" s="106" t="str">
        <f t="shared" si="0"/>
        <v>EV3.5</v>
      </c>
      <c r="L33" s="106" t="str">
        <f t="shared" si="0"/>
        <v>EV3.5</v>
      </c>
      <c r="M33" s="106" t="str">
        <f t="shared" si="0"/>
        <v>EV3.5</v>
      </c>
      <c r="N33" s="106" t="str">
        <f t="shared" si="0"/>
        <v>EV3.5</v>
      </c>
      <c r="O33" s="106" t="str">
        <f t="shared" si="0"/>
        <v>EV3.5</v>
      </c>
      <c r="P33" s="106" t="str">
        <f t="shared" si="0"/>
        <v>EV3.5</v>
      </c>
      <c r="Q33" s="106" t="str">
        <f t="shared" si="0"/>
        <v>EV3.5</v>
      </c>
      <c r="R33" s="106" t="s">
        <v>200</v>
      </c>
      <c r="S33" s="106" t="str">
        <f t="shared" si="0"/>
        <v>Tech3.5/4</v>
      </c>
      <c r="T33" s="106" t="str">
        <f t="shared" si="0"/>
        <v>Tech3.5/4</v>
      </c>
      <c r="U33" s="106" t="str">
        <f t="shared" si="0"/>
        <v>Tech3.5/4</v>
      </c>
      <c r="V33" s="106" t="str">
        <f t="shared" si="0"/>
        <v>Tech3.5/4</v>
      </c>
      <c r="W33" s="106" t="str">
        <f t="shared" ref="S33:Y39" si="4">V33</f>
        <v>Tech3.5/4</v>
      </c>
      <c r="X33" s="106" t="str">
        <f>W33</f>
        <v>Tech3.5/4</v>
      </c>
      <c r="Y33" s="106" t="str">
        <f>X33</f>
        <v>Tech3.5/4</v>
      </c>
      <c r="Z33" s="106" t="str">
        <f t="shared" si="1"/>
        <v>Tech3.5/4</v>
      </c>
      <c r="AA33" s="106" t="str">
        <f t="shared" si="1"/>
        <v>Tech3.5/4</v>
      </c>
      <c r="AB33" s="106" t="str">
        <f t="shared" si="1"/>
        <v>Tech3.5/4</v>
      </c>
      <c r="AC33" s="106" t="str">
        <f t="shared" si="1"/>
        <v>Tech3.5/4</v>
      </c>
      <c r="AD33" s="106" t="str">
        <f t="shared" si="1"/>
        <v>Tech3.5/4</v>
      </c>
      <c r="AE33" s="106" t="str">
        <f>AD33</f>
        <v>Tech3.5/4</v>
      </c>
      <c r="AF33" s="106" t="str">
        <f t="shared" si="1"/>
        <v>Tech3.5/4</v>
      </c>
      <c r="AG33" s="107" t="str">
        <f t="shared" si="1"/>
        <v>Tech3.5/4</v>
      </c>
      <c r="AH33" s="107" t="str">
        <f t="shared" si="1"/>
        <v>Tech3.5/4</v>
      </c>
      <c r="AI33" s="107" t="str">
        <f t="shared" si="1"/>
        <v>Tech3.5/4</v>
      </c>
      <c r="AJ33" s="107" t="str">
        <f t="shared" si="1"/>
        <v>Tech3.5/4</v>
      </c>
      <c r="AK33" s="107" t="str">
        <f t="shared" si="1"/>
        <v>Tech3.5/4</v>
      </c>
      <c r="AL33" s="107" t="str">
        <f t="shared" si="1"/>
        <v>Tech3.5/4</v>
      </c>
      <c r="AM33" s="107" t="str">
        <f t="shared" si="3"/>
        <v>Tech3.5/4</v>
      </c>
      <c r="AN33" s="107" t="str">
        <f t="shared" si="3"/>
        <v>Tech3.5/4</v>
      </c>
      <c r="AO33" s="107" t="str">
        <f t="shared" si="3"/>
        <v>Tech3.5/4</v>
      </c>
    </row>
    <row r="34" spans="2:41" ht="15" customHeight="1">
      <c r="B34" s="37"/>
      <c r="C34" s="67"/>
      <c r="D34" s="95"/>
      <c r="E34" s="90" t="s">
        <v>210</v>
      </c>
      <c r="F34" s="92" t="s">
        <v>203</v>
      </c>
      <c r="G34" s="92" t="str">
        <f t="shared" si="0"/>
        <v>EV3.5</v>
      </c>
      <c r="H34" s="92" t="str">
        <f t="shared" si="0"/>
        <v>EV3.5</v>
      </c>
      <c r="I34" s="92" t="str">
        <f t="shared" si="0"/>
        <v>EV3.5</v>
      </c>
      <c r="J34" s="92" t="str">
        <f t="shared" si="0"/>
        <v>EV3.5</v>
      </c>
      <c r="K34" s="92" t="str">
        <f t="shared" si="0"/>
        <v>EV3.5</v>
      </c>
      <c r="L34" s="92" t="str">
        <f t="shared" si="0"/>
        <v>EV3.5</v>
      </c>
      <c r="M34" s="92" t="str">
        <f t="shared" si="0"/>
        <v>EV3.5</v>
      </c>
      <c r="N34" s="92" t="str">
        <f t="shared" si="0"/>
        <v>EV3.5</v>
      </c>
      <c r="O34" s="92" t="str">
        <f t="shared" si="0"/>
        <v>EV3.5</v>
      </c>
      <c r="P34" s="92" t="str">
        <f t="shared" si="0"/>
        <v>EV3.5</v>
      </c>
      <c r="Q34" s="92" t="str">
        <f t="shared" si="0"/>
        <v>EV3.5</v>
      </c>
      <c r="R34" s="92" t="s">
        <v>200</v>
      </c>
      <c r="S34" s="92" t="str">
        <f t="shared" si="0"/>
        <v>Tech3.5/4</v>
      </c>
      <c r="T34" s="92" t="str">
        <f t="shared" si="0"/>
        <v>Tech3.5/4</v>
      </c>
      <c r="U34" s="92" t="str">
        <f t="shared" si="0"/>
        <v>Tech3.5/4</v>
      </c>
      <c r="V34" s="92" t="str">
        <f t="shared" si="0"/>
        <v>Tech3.5/4</v>
      </c>
      <c r="W34" s="92" t="str">
        <f t="shared" si="4"/>
        <v>Tech3.5/4</v>
      </c>
      <c r="X34" s="92" t="str">
        <f t="shared" si="4"/>
        <v>Tech3.5/4</v>
      </c>
      <c r="Y34" s="92" t="str">
        <f t="shared" si="4"/>
        <v>Tech3.5/4</v>
      </c>
      <c r="Z34" s="92" t="str">
        <f t="shared" si="1"/>
        <v>Tech3.5/4</v>
      </c>
      <c r="AA34" s="92" t="str">
        <f t="shared" si="1"/>
        <v>Tech3.5/4</v>
      </c>
      <c r="AB34" s="92" t="str">
        <f t="shared" si="1"/>
        <v>Tech3.5/4</v>
      </c>
      <c r="AC34" s="92" t="str">
        <f t="shared" si="1"/>
        <v>Tech3.5/4</v>
      </c>
      <c r="AD34" s="92" t="str">
        <f t="shared" si="1"/>
        <v>Tech3.5/4</v>
      </c>
      <c r="AE34" s="92" t="str">
        <f t="shared" si="1"/>
        <v>Tech3.5/4</v>
      </c>
      <c r="AF34" s="108" t="str">
        <f>AE34</f>
        <v>Tech3.5/4</v>
      </c>
      <c r="AG34" s="109" t="str">
        <f t="shared" si="1"/>
        <v>Tech3.5/4</v>
      </c>
      <c r="AH34" s="109" t="str">
        <f t="shared" si="1"/>
        <v>Tech3.5/4</v>
      </c>
      <c r="AI34" s="109" t="str">
        <f t="shared" si="1"/>
        <v>Tech3.5/4</v>
      </c>
      <c r="AJ34" s="109" t="str">
        <f t="shared" si="1"/>
        <v>Tech3.5/4</v>
      </c>
      <c r="AK34" s="109" t="str">
        <f t="shared" si="1"/>
        <v>Tech3.5/4</v>
      </c>
      <c r="AL34" s="109" t="str">
        <f t="shared" si="1"/>
        <v>Tech3.5/4</v>
      </c>
      <c r="AM34" s="109" t="str">
        <f t="shared" si="3"/>
        <v>Tech3.5/4</v>
      </c>
      <c r="AN34" s="109" t="str">
        <f t="shared" si="3"/>
        <v>Tech3.5/4</v>
      </c>
      <c r="AO34" s="110" t="str">
        <f t="shared" si="3"/>
        <v>Tech3.5/4</v>
      </c>
    </row>
    <row r="35" spans="2:41" ht="15" customHeight="1">
      <c r="B35" s="37"/>
      <c r="C35" s="67"/>
      <c r="D35" s="95"/>
      <c r="E35" s="29" t="s">
        <v>211</v>
      </c>
      <c r="F35" s="92" t="s">
        <v>203</v>
      </c>
      <c r="G35" s="92" t="str">
        <f t="shared" si="0"/>
        <v>EV3.5</v>
      </c>
      <c r="H35" s="92" t="str">
        <f t="shared" si="0"/>
        <v>EV3.5</v>
      </c>
      <c r="I35" s="92" t="str">
        <f t="shared" si="0"/>
        <v>EV3.5</v>
      </c>
      <c r="J35" s="92" t="str">
        <f t="shared" si="0"/>
        <v>EV3.5</v>
      </c>
      <c r="K35" s="92" t="str">
        <f t="shared" si="0"/>
        <v>EV3.5</v>
      </c>
      <c r="L35" s="92" t="str">
        <f t="shared" si="0"/>
        <v>EV3.5</v>
      </c>
      <c r="M35" s="92" t="str">
        <f t="shared" si="0"/>
        <v>EV3.5</v>
      </c>
      <c r="N35" s="92" t="str">
        <f t="shared" si="0"/>
        <v>EV3.5</v>
      </c>
      <c r="O35" s="92" t="str">
        <f t="shared" si="0"/>
        <v>EV3.5</v>
      </c>
      <c r="P35" s="92" t="str">
        <f t="shared" si="0"/>
        <v>EV3.5</v>
      </c>
      <c r="Q35" s="92" t="str">
        <f t="shared" si="0"/>
        <v>EV3.5</v>
      </c>
      <c r="R35" s="92" t="s">
        <v>200</v>
      </c>
      <c r="S35" s="92" t="str">
        <f t="shared" si="4"/>
        <v>Tech3.5/4</v>
      </c>
      <c r="T35" s="92" t="str">
        <f t="shared" si="4"/>
        <v>Tech3.5/4</v>
      </c>
      <c r="U35" s="92" t="str">
        <f t="shared" si="4"/>
        <v>Tech3.5/4</v>
      </c>
      <c r="V35" s="92" t="str">
        <f t="shared" si="4"/>
        <v>Tech3.5/4</v>
      </c>
      <c r="W35" s="92" t="str">
        <f t="shared" si="4"/>
        <v>Tech3.5/4</v>
      </c>
      <c r="X35" s="92" t="str">
        <f t="shared" si="4"/>
        <v>Tech3.5/4</v>
      </c>
      <c r="Y35" s="92" t="str">
        <f>X35</f>
        <v>Tech3.5/4</v>
      </c>
      <c r="Z35" s="92" t="str">
        <f t="shared" si="1"/>
        <v>Tech3.5/4</v>
      </c>
      <c r="AA35" s="92" t="str">
        <f t="shared" si="1"/>
        <v>Tech3.5/4</v>
      </c>
      <c r="AB35" s="92" t="str">
        <f t="shared" si="1"/>
        <v>Tech3.5/4</v>
      </c>
      <c r="AC35" s="92" t="str">
        <f t="shared" si="1"/>
        <v>Tech3.5/4</v>
      </c>
      <c r="AD35" s="92" t="str">
        <f t="shared" si="1"/>
        <v>Tech3.5/4</v>
      </c>
      <c r="AE35" s="92" t="str">
        <f t="shared" si="1"/>
        <v>Tech3.5/4</v>
      </c>
      <c r="AF35" s="108" t="str">
        <f t="shared" si="1"/>
        <v>Tech3.5/4</v>
      </c>
      <c r="AG35" s="92" t="str">
        <f t="shared" si="1"/>
        <v>Tech3.5/4</v>
      </c>
      <c r="AH35" s="92" t="str">
        <f t="shared" si="1"/>
        <v>Tech3.5/4</v>
      </c>
      <c r="AI35" s="92" t="str">
        <f t="shared" si="1"/>
        <v>Tech3.5/4</v>
      </c>
      <c r="AJ35" s="92" t="str">
        <f t="shared" si="1"/>
        <v>Tech3.5/4</v>
      </c>
      <c r="AK35" s="92" t="str">
        <f t="shared" si="1"/>
        <v>Tech3.5/4</v>
      </c>
      <c r="AL35" s="92" t="str">
        <f t="shared" si="1"/>
        <v>Tech3.5/4</v>
      </c>
      <c r="AM35" s="92" t="str">
        <f t="shared" si="3"/>
        <v>Tech3.5/4</v>
      </c>
      <c r="AN35" s="92" t="str">
        <f t="shared" si="3"/>
        <v>Tech3.5/4</v>
      </c>
      <c r="AO35" s="111" t="str">
        <f t="shared" si="3"/>
        <v>Tech3.5/4</v>
      </c>
    </row>
    <row r="36" spans="2:41" ht="15.75" customHeight="1" thickBot="1">
      <c r="B36" s="37"/>
      <c r="C36" s="67"/>
      <c r="D36" s="95"/>
      <c r="E36" s="102" t="s">
        <v>212</v>
      </c>
      <c r="F36" s="103" t="s">
        <v>203</v>
      </c>
      <c r="G36" s="103" t="str">
        <f t="shared" si="0"/>
        <v>EV3.5</v>
      </c>
      <c r="H36" s="103" t="str">
        <f t="shared" si="0"/>
        <v>EV3.5</v>
      </c>
      <c r="I36" s="103" t="str">
        <f t="shared" si="0"/>
        <v>EV3.5</v>
      </c>
      <c r="J36" s="103" t="str">
        <f t="shared" si="0"/>
        <v>EV3.5</v>
      </c>
      <c r="K36" s="103" t="str">
        <f t="shared" si="0"/>
        <v>EV3.5</v>
      </c>
      <c r="L36" s="103" t="str">
        <f t="shared" si="0"/>
        <v>EV3.5</v>
      </c>
      <c r="M36" s="103" t="str">
        <f t="shared" si="0"/>
        <v>EV3.5</v>
      </c>
      <c r="N36" s="103" t="str">
        <f t="shared" si="0"/>
        <v>EV3.5</v>
      </c>
      <c r="O36" s="103" t="str">
        <f t="shared" si="0"/>
        <v>EV3.5</v>
      </c>
      <c r="P36" s="103" t="str">
        <f t="shared" si="0"/>
        <v>EV3.5</v>
      </c>
      <c r="Q36" s="103" t="str">
        <f t="shared" si="0"/>
        <v>EV3.5</v>
      </c>
      <c r="R36" s="103" t="s">
        <v>200</v>
      </c>
      <c r="S36" s="103" t="str">
        <f t="shared" si="4"/>
        <v>Tech3.5/4</v>
      </c>
      <c r="T36" s="103" t="str">
        <f t="shared" si="4"/>
        <v>Tech3.5/4</v>
      </c>
      <c r="U36" s="103" t="str">
        <f t="shared" si="4"/>
        <v>Tech3.5/4</v>
      </c>
      <c r="V36" s="103" t="str">
        <f t="shared" si="4"/>
        <v>Tech3.5/4</v>
      </c>
      <c r="W36" s="103" t="str">
        <f t="shared" si="4"/>
        <v>Tech3.5/4</v>
      </c>
      <c r="X36" s="103" t="str">
        <f t="shared" si="4"/>
        <v>Tech3.5/4</v>
      </c>
      <c r="Y36" s="103" t="str">
        <f>X36</f>
        <v>Tech3.5/4</v>
      </c>
      <c r="Z36" s="103" t="str">
        <f t="shared" si="1"/>
        <v>Tech3.5/4</v>
      </c>
      <c r="AA36" s="103" t="str">
        <f t="shared" si="1"/>
        <v>Tech3.5/4</v>
      </c>
      <c r="AB36" s="103" t="str">
        <f t="shared" si="1"/>
        <v>Tech3.5/4</v>
      </c>
      <c r="AC36" s="103" t="str">
        <f t="shared" si="1"/>
        <v>Tech3.5/4</v>
      </c>
      <c r="AD36" s="103" t="str">
        <f t="shared" si="1"/>
        <v>Tech3.5/4</v>
      </c>
      <c r="AE36" s="103" t="str">
        <f t="shared" si="1"/>
        <v>Tech3.5/4</v>
      </c>
      <c r="AF36" s="112" t="str">
        <f t="shared" si="1"/>
        <v>Tech3.5/4</v>
      </c>
      <c r="AG36" s="103" t="str">
        <f t="shared" si="1"/>
        <v>Tech3.5/4</v>
      </c>
      <c r="AH36" s="103" t="str">
        <f t="shared" si="1"/>
        <v>Tech3.5/4</v>
      </c>
      <c r="AI36" s="103" t="str">
        <f t="shared" si="1"/>
        <v>Tech3.5/4</v>
      </c>
      <c r="AJ36" s="103" t="str">
        <f t="shared" si="1"/>
        <v>Tech3.5/4</v>
      </c>
      <c r="AK36" s="103" t="str">
        <f t="shared" si="1"/>
        <v>Tech3.5/4</v>
      </c>
      <c r="AL36" s="103" t="str">
        <f t="shared" si="1"/>
        <v>Tech3.5/4</v>
      </c>
      <c r="AM36" s="103" t="str">
        <f t="shared" si="3"/>
        <v>Tech3.5/4</v>
      </c>
      <c r="AN36" s="103" t="str">
        <f t="shared" si="3"/>
        <v>Tech3.5/4</v>
      </c>
      <c r="AO36" s="113" t="str">
        <f t="shared" si="3"/>
        <v>Tech3.5/4</v>
      </c>
    </row>
    <row r="37" spans="2:41" ht="15" customHeight="1">
      <c r="B37" s="37"/>
      <c r="C37" s="67"/>
      <c r="D37" s="95"/>
      <c r="E37" s="90" t="s">
        <v>213</v>
      </c>
      <c r="F37" s="92" t="s">
        <v>203</v>
      </c>
      <c r="G37" s="92" t="str">
        <f t="shared" si="0"/>
        <v>EV3.5</v>
      </c>
      <c r="H37" s="92" t="str">
        <f t="shared" si="0"/>
        <v>EV3.5</v>
      </c>
      <c r="I37" s="92" t="str">
        <f t="shared" si="0"/>
        <v>EV3.5</v>
      </c>
      <c r="J37" s="92" t="str">
        <f t="shared" si="0"/>
        <v>EV3.5</v>
      </c>
      <c r="K37" s="92" t="str">
        <f t="shared" si="0"/>
        <v>EV3.5</v>
      </c>
      <c r="L37" s="92" t="str">
        <f t="shared" si="0"/>
        <v>EV3.5</v>
      </c>
      <c r="M37" s="92" t="str">
        <f t="shared" si="0"/>
        <v>EV3.5</v>
      </c>
      <c r="N37" s="92" t="str">
        <f t="shared" si="0"/>
        <v>EV3.5</v>
      </c>
      <c r="O37" s="92" t="str">
        <f t="shared" si="0"/>
        <v>EV3.5</v>
      </c>
      <c r="P37" s="92" t="str">
        <f t="shared" si="0"/>
        <v>EV3.5</v>
      </c>
      <c r="Q37" s="92" t="str">
        <f t="shared" si="0"/>
        <v>EV3.5</v>
      </c>
      <c r="R37" s="92" t="s">
        <v>200</v>
      </c>
      <c r="S37" s="92" t="str">
        <f t="shared" si="4"/>
        <v>Tech3.5/4</v>
      </c>
      <c r="T37" s="92" t="str">
        <f t="shared" si="4"/>
        <v>Tech3.5/4</v>
      </c>
      <c r="U37" s="92" t="str">
        <f t="shared" si="4"/>
        <v>Tech3.5/4</v>
      </c>
      <c r="V37" s="92" t="str">
        <f t="shared" si="4"/>
        <v>Tech3.5/4</v>
      </c>
      <c r="W37" s="92" t="str">
        <f t="shared" si="4"/>
        <v>Tech3.5/4</v>
      </c>
      <c r="X37" s="92" t="str">
        <f t="shared" si="4"/>
        <v>Tech3.5/4</v>
      </c>
      <c r="Y37" s="92" t="str">
        <f>X37</f>
        <v>Tech3.5/4</v>
      </c>
      <c r="Z37" s="92" t="str">
        <f t="shared" si="1"/>
        <v>Tech3.5/4</v>
      </c>
      <c r="AA37" s="92" t="str">
        <f t="shared" si="1"/>
        <v>Tech3.5/4</v>
      </c>
      <c r="AB37" s="92" t="str">
        <f>AA37</f>
        <v>Tech3.5/4</v>
      </c>
      <c r="AC37" s="92" t="str">
        <f t="shared" si="1"/>
        <v>Tech3.5/4</v>
      </c>
      <c r="AD37" s="92" t="str">
        <f t="shared" si="1"/>
        <v>Tech3.5/4</v>
      </c>
      <c r="AE37" s="92" t="str">
        <f t="shared" si="1"/>
        <v>Tech3.5/4</v>
      </c>
      <c r="AF37" s="92" t="str">
        <f t="shared" si="1"/>
        <v>Tech3.5/4</v>
      </c>
      <c r="AG37" s="93" t="str">
        <f t="shared" si="1"/>
        <v>Tech3.5/4</v>
      </c>
      <c r="AH37" s="93" t="str">
        <f t="shared" si="1"/>
        <v>Tech3.5/4</v>
      </c>
      <c r="AI37" s="93" t="str">
        <f t="shared" si="1"/>
        <v>Tech3.5/4</v>
      </c>
      <c r="AJ37" s="93" t="str">
        <f t="shared" si="1"/>
        <v>Tech3.5/4</v>
      </c>
      <c r="AK37" s="93" t="str">
        <f t="shared" si="1"/>
        <v>Tech3.5/4</v>
      </c>
      <c r="AL37" s="93" t="str">
        <f t="shared" si="1"/>
        <v>Tech3.5/4</v>
      </c>
      <c r="AM37" s="93" t="str">
        <f t="shared" si="3"/>
        <v>Tech3.5/4</v>
      </c>
      <c r="AN37" s="93" t="str">
        <f t="shared" si="3"/>
        <v>Tech3.5/4</v>
      </c>
      <c r="AO37" s="93" t="str">
        <f t="shared" si="3"/>
        <v>Tech3.5/4</v>
      </c>
    </row>
    <row r="38" spans="2:41" ht="15" customHeight="1">
      <c r="B38" s="37"/>
      <c r="C38" s="67"/>
      <c r="D38" s="95"/>
      <c r="E38" s="29" t="s">
        <v>214</v>
      </c>
      <c r="F38" s="92" t="s">
        <v>203</v>
      </c>
      <c r="G38" s="92" t="str">
        <f t="shared" si="0"/>
        <v>EV3.5</v>
      </c>
      <c r="H38" s="92" t="str">
        <f t="shared" si="0"/>
        <v>EV3.5</v>
      </c>
      <c r="I38" s="92" t="str">
        <f t="shared" si="0"/>
        <v>EV3.5</v>
      </c>
      <c r="J38" s="92" t="str">
        <f t="shared" si="0"/>
        <v>EV3.5</v>
      </c>
      <c r="K38" s="92" t="str">
        <f t="shared" si="0"/>
        <v>EV3.5</v>
      </c>
      <c r="L38" s="92" t="str">
        <f t="shared" si="0"/>
        <v>EV3.5</v>
      </c>
      <c r="M38" s="92" t="str">
        <f t="shared" si="0"/>
        <v>EV3.5</v>
      </c>
      <c r="N38" s="92" t="str">
        <f t="shared" si="0"/>
        <v>EV3.5</v>
      </c>
      <c r="O38" s="92" t="str">
        <f t="shared" si="0"/>
        <v>EV3.5</v>
      </c>
      <c r="P38" s="92" t="str">
        <f t="shared" si="0"/>
        <v>EV3.5</v>
      </c>
      <c r="Q38" s="92" t="str">
        <f t="shared" si="0"/>
        <v>EV3.5</v>
      </c>
      <c r="R38" s="92" t="s">
        <v>200</v>
      </c>
      <c r="S38" s="92" t="str">
        <f t="shared" si="4"/>
        <v>Tech3.5/4</v>
      </c>
      <c r="T38" s="92" t="str">
        <f t="shared" si="4"/>
        <v>Tech3.5/4</v>
      </c>
      <c r="U38" s="92" t="str">
        <f t="shared" si="4"/>
        <v>Tech3.5/4</v>
      </c>
      <c r="V38" s="92" t="str">
        <f t="shared" si="4"/>
        <v>Tech3.5/4</v>
      </c>
      <c r="W38" s="92" t="str">
        <f t="shared" si="4"/>
        <v>Tech3.5/4</v>
      </c>
      <c r="X38" s="92" t="str">
        <f t="shared" si="4"/>
        <v>Tech3.5/4</v>
      </c>
      <c r="Y38" s="92" t="str">
        <f>X38</f>
        <v>Tech3.5/4</v>
      </c>
      <c r="Z38" s="92" t="str">
        <f t="shared" si="1"/>
        <v>Tech3.5/4</v>
      </c>
      <c r="AA38" s="92" t="str">
        <f t="shared" si="1"/>
        <v>Tech3.5/4</v>
      </c>
      <c r="AB38" s="92" t="str">
        <f t="shared" si="1"/>
        <v>Tech3.5/4</v>
      </c>
      <c r="AC38" s="114" t="str">
        <f>AB38</f>
        <v>Tech3.5/4</v>
      </c>
      <c r="AD38" s="107" t="str">
        <f t="shared" si="1"/>
        <v>Tech3.5/4</v>
      </c>
      <c r="AE38" s="92" t="str">
        <f t="shared" si="1"/>
        <v>Tech3.5/4</v>
      </c>
      <c r="AF38" s="92" t="str">
        <f t="shared" si="1"/>
        <v>Tech3.5/4</v>
      </c>
      <c r="AG38" s="92" t="str">
        <f t="shared" si="1"/>
        <v>Tech3.5/4</v>
      </c>
      <c r="AH38" s="92" t="str">
        <f t="shared" si="1"/>
        <v>Tech3.5/4</v>
      </c>
      <c r="AI38" s="92" t="str">
        <f t="shared" si="1"/>
        <v>Tech3.5/4</v>
      </c>
      <c r="AJ38" s="92" t="str">
        <f t="shared" si="1"/>
        <v>Tech3.5/4</v>
      </c>
      <c r="AK38" s="92" t="str">
        <f t="shared" si="1"/>
        <v>Tech3.5/4</v>
      </c>
      <c r="AL38" s="92" t="str">
        <f t="shared" si="1"/>
        <v>Tech3.5/4</v>
      </c>
      <c r="AM38" s="92" t="str">
        <f t="shared" si="3"/>
        <v>Tech3.5/4</v>
      </c>
      <c r="AN38" s="92" t="str">
        <f t="shared" si="3"/>
        <v>Tech3.5/4</v>
      </c>
      <c r="AO38" s="92" t="str">
        <f t="shared" si="3"/>
        <v>Tech3.5/4</v>
      </c>
    </row>
    <row r="39" spans="2:41" ht="15" customHeight="1">
      <c r="B39" s="37"/>
      <c r="C39" s="67"/>
      <c r="D39" s="95"/>
      <c r="E39" s="29" t="s">
        <v>192</v>
      </c>
      <c r="F39" s="92" t="s">
        <v>203</v>
      </c>
      <c r="G39" s="92" t="str">
        <f t="shared" si="0"/>
        <v>EV3.5</v>
      </c>
      <c r="H39" s="92" t="str">
        <f t="shared" si="0"/>
        <v>EV3.5</v>
      </c>
      <c r="I39" s="92" t="str">
        <f t="shared" si="0"/>
        <v>EV3.5</v>
      </c>
      <c r="J39" s="92" t="str">
        <f t="shared" si="0"/>
        <v>EV3.5</v>
      </c>
      <c r="K39" s="92" t="str">
        <f t="shared" si="0"/>
        <v>EV3.5</v>
      </c>
      <c r="L39" s="92" t="str">
        <f t="shared" si="0"/>
        <v>EV3.5</v>
      </c>
      <c r="M39" s="92" t="str">
        <f t="shared" si="0"/>
        <v>EV3.5</v>
      </c>
      <c r="N39" s="92" t="str">
        <f t="shared" si="0"/>
        <v>EV3.5</v>
      </c>
      <c r="O39" s="92" t="str">
        <f t="shared" si="0"/>
        <v>EV3.5</v>
      </c>
      <c r="P39" s="92" t="str">
        <f t="shared" si="0"/>
        <v>EV3.5</v>
      </c>
      <c r="Q39" s="92" t="str">
        <f t="shared" si="0"/>
        <v>EV3.5</v>
      </c>
      <c r="R39" s="92" t="s">
        <v>200</v>
      </c>
      <c r="S39" s="92" t="str">
        <f t="shared" si="4"/>
        <v>Tech3.5/4</v>
      </c>
      <c r="T39" s="92" t="str">
        <f t="shared" si="4"/>
        <v>Tech3.5/4</v>
      </c>
      <c r="U39" s="92" t="str">
        <f t="shared" si="4"/>
        <v>Tech3.5/4</v>
      </c>
      <c r="V39" s="92" t="str">
        <f t="shared" si="4"/>
        <v>Tech3.5/4</v>
      </c>
      <c r="W39" s="92" t="str">
        <f t="shared" si="4"/>
        <v>Tech3.5/4</v>
      </c>
      <c r="X39" s="92" t="str">
        <f t="shared" si="4"/>
        <v>Tech3.5/4</v>
      </c>
      <c r="Y39" s="92" t="str">
        <f>+X39</f>
        <v>Tech3.5/4</v>
      </c>
      <c r="Z39" s="92" t="str">
        <f t="shared" si="1"/>
        <v>Tech3.5/4</v>
      </c>
      <c r="AA39" s="92" t="str">
        <f t="shared" si="1"/>
        <v>Tech3.5/4</v>
      </c>
      <c r="AB39" s="92" t="str">
        <f t="shared" si="1"/>
        <v>Tech3.5/4</v>
      </c>
      <c r="AC39" s="92" t="str">
        <f t="shared" si="1"/>
        <v>Tech3.5/4</v>
      </c>
      <c r="AD39" s="92" t="str">
        <f>AC39</f>
        <v>Tech3.5/4</v>
      </c>
      <c r="AE39" s="92" t="str">
        <f t="shared" si="1"/>
        <v>Tech3.5/4</v>
      </c>
      <c r="AF39" s="92" t="str">
        <f t="shared" si="1"/>
        <v>Tech3.5/4</v>
      </c>
      <c r="AG39" s="92" t="str">
        <f t="shared" si="1"/>
        <v>Tech3.5/4</v>
      </c>
      <c r="AH39" s="92" t="str">
        <f t="shared" si="1"/>
        <v>Tech3.5/4</v>
      </c>
      <c r="AI39" s="92" t="str">
        <f t="shared" si="1"/>
        <v>Tech3.5/4</v>
      </c>
      <c r="AJ39" s="92" t="str">
        <f t="shared" si="1"/>
        <v>Tech3.5/4</v>
      </c>
      <c r="AK39" s="92" t="str">
        <f t="shared" si="1"/>
        <v>Tech3.5/4</v>
      </c>
      <c r="AL39" s="92" t="str">
        <f t="shared" si="1"/>
        <v>Tech3.5/4</v>
      </c>
      <c r="AM39" s="92" t="str">
        <f t="shared" si="3"/>
        <v>Tech3.5/4</v>
      </c>
      <c r="AN39" s="92" t="str">
        <f t="shared" si="3"/>
        <v>Tech3.5/4</v>
      </c>
      <c r="AO39" s="92" t="str">
        <f t="shared" si="3"/>
        <v>Tech3.5/4</v>
      </c>
    </row>
    <row r="40" spans="2:41" ht="15" customHeight="1">
      <c r="B40" s="37"/>
      <c r="C40" s="67"/>
      <c r="D40" s="95"/>
      <c r="E40" s="29" t="s">
        <v>194</v>
      </c>
      <c r="F40" s="92"/>
      <c r="G40" s="92" t="s">
        <v>203</v>
      </c>
      <c r="H40" s="92" t="str">
        <f t="shared" si="0"/>
        <v>EV3.5</v>
      </c>
      <c r="I40" s="92" t="str">
        <f t="shared" si="0"/>
        <v>EV3.5</v>
      </c>
      <c r="J40" s="92" t="str">
        <f t="shared" si="0"/>
        <v>EV3.5</v>
      </c>
      <c r="K40" s="92" t="str">
        <f t="shared" si="0"/>
        <v>EV3.5</v>
      </c>
      <c r="L40" s="92" t="str">
        <f t="shared" si="0"/>
        <v>EV3.5</v>
      </c>
      <c r="M40" s="92" t="str">
        <f t="shared" si="0"/>
        <v>EV3.5</v>
      </c>
      <c r="N40" s="92" t="str">
        <f t="shared" si="0"/>
        <v>EV3.5</v>
      </c>
      <c r="O40" s="92" t="str">
        <f t="shared" si="0"/>
        <v>EV3.5</v>
      </c>
      <c r="P40" s="92" t="str">
        <f t="shared" si="0"/>
        <v>EV3.5</v>
      </c>
      <c r="Q40" s="92" t="str">
        <f t="shared" si="0"/>
        <v>EV3.5</v>
      </c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3"/>
      <c r="AD40" s="93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</row>
    <row r="41" spans="2:41" ht="15" customHeight="1">
      <c r="B41" s="37"/>
      <c r="C41" s="67"/>
      <c r="D41" s="95"/>
      <c r="E41" s="29" t="s">
        <v>195</v>
      </c>
      <c r="F41" s="80"/>
      <c r="G41" s="80"/>
      <c r="H41" s="80"/>
      <c r="I41" s="92" t="s">
        <v>203</v>
      </c>
      <c r="J41" s="92" t="str">
        <f t="shared" si="0"/>
        <v>EV3.5</v>
      </c>
      <c r="K41" s="92" t="str">
        <f t="shared" si="0"/>
        <v>EV3.5</v>
      </c>
      <c r="L41" s="92" t="str">
        <f t="shared" si="0"/>
        <v>EV3.5</v>
      </c>
      <c r="M41" s="92" t="str">
        <f t="shared" si="0"/>
        <v>EV3.5</v>
      </c>
      <c r="N41" s="92" t="str">
        <f t="shared" si="0"/>
        <v>EV3.5</v>
      </c>
      <c r="O41" s="92" t="str">
        <f t="shared" si="0"/>
        <v>EV3.5</v>
      </c>
      <c r="P41" s="92" t="str">
        <f t="shared" si="0"/>
        <v>EV3.5</v>
      </c>
      <c r="Q41" s="92" t="str">
        <f t="shared" si="0"/>
        <v>EV3.5</v>
      </c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</row>
    <row r="42" spans="2:41" ht="15.75" customHeight="1" thickBot="1">
      <c r="B42" s="37"/>
      <c r="C42" s="67"/>
      <c r="D42" s="115"/>
      <c r="E42" s="29" t="s">
        <v>196</v>
      </c>
      <c r="F42" s="116"/>
      <c r="G42" s="116"/>
      <c r="H42" s="116"/>
      <c r="I42" s="92" t="s">
        <v>203</v>
      </c>
      <c r="J42" s="92" t="str">
        <f t="shared" si="0"/>
        <v>EV3.5</v>
      </c>
      <c r="K42" s="92" t="str">
        <f t="shared" si="0"/>
        <v>EV3.5</v>
      </c>
      <c r="L42" s="92" t="str">
        <f t="shared" si="0"/>
        <v>EV3.5</v>
      </c>
      <c r="M42" s="92" t="str">
        <f t="shared" si="0"/>
        <v>EV3.5</v>
      </c>
      <c r="N42" s="92" t="str">
        <f t="shared" si="0"/>
        <v>EV3.5</v>
      </c>
      <c r="O42" s="92" t="str">
        <f t="shared" si="0"/>
        <v>EV3.5</v>
      </c>
      <c r="P42" s="92" t="str">
        <f t="shared" si="0"/>
        <v>EV3.5</v>
      </c>
      <c r="Q42" s="92" t="str">
        <f t="shared" si="0"/>
        <v>EV3.5</v>
      </c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</row>
    <row r="43" spans="2:41" ht="15" customHeight="1">
      <c r="B43" s="37"/>
      <c r="C43" s="67"/>
      <c r="D43" s="95"/>
      <c r="E43" s="117" t="s">
        <v>215</v>
      </c>
      <c r="F43" s="80"/>
      <c r="G43" s="80"/>
      <c r="H43" s="80"/>
      <c r="I43" s="92" t="s">
        <v>203</v>
      </c>
      <c r="J43" s="92" t="str">
        <f t="shared" si="0"/>
        <v>EV3.5</v>
      </c>
      <c r="K43" s="92" t="str">
        <f t="shared" si="0"/>
        <v>EV3.5</v>
      </c>
      <c r="L43" s="92" t="str">
        <f t="shared" si="0"/>
        <v>EV3.5</v>
      </c>
      <c r="M43" s="92" t="str">
        <f t="shared" si="0"/>
        <v>EV3.5</v>
      </c>
      <c r="N43" s="92" t="str">
        <f t="shared" si="0"/>
        <v>EV3.5</v>
      </c>
      <c r="O43" s="92" t="str">
        <f t="shared" si="0"/>
        <v>EV3.5</v>
      </c>
      <c r="P43" s="92" t="str">
        <f t="shared" si="0"/>
        <v>EV3.5</v>
      </c>
      <c r="Q43" s="92" t="str">
        <f t="shared" si="0"/>
        <v>EV3.5</v>
      </c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</row>
    <row r="44" spans="2:41" ht="15.75" customHeight="1" thickBot="1">
      <c r="B44" s="37"/>
      <c r="C44" s="67"/>
      <c r="D44" s="115"/>
      <c r="E44" s="117" t="s">
        <v>216</v>
      </c>
      <c r="F44" s="116"/>
      <c r="G44" s="116"/>
      <c r="H44" s="116"/>
      <c r="I44" s="92" t="s">
        <v>203</v>
      </c>
      <c r="J44" s="92" t="str">
        <f t="shared" si="0"/>
        <v>EV3.5</v>
      </c>
      <c r="K44" s="92" t="str">
        <f t="shared" si="0"/>
        <v>EV3.5</v>
      </c>
      <c r="L44" s="92" t="str">
        <f t="shared" si="0"/>
        <v>EV3.5</v>
      </c>
      <c r="M44" s="92" t="str">
        <f t="shared" si="0"/>
        <v>EV3.5</v>
      </c>
      <c r="N44" s="92" t="str">
        <f t="shared" si="0"/>
        <v>EV3.5</v>
      </c>
      <c r="O44" s="92" t="str">
        <f t="shared" si="0"/>
        <v>EV3.5</v>
      </c>
      <c r="P44" s="92" t="str">
        <f t="shared" si="0"/>
        <v>EV3.5</v>
      </c>
      <c r="Q44" s="92" t="str">
        <f t="shared" si="0"/>
        <v>EV3.5</v>
      </c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</row>
    <row r="45" spans="2:41">
      <c r="B45" s="37"/>
      <c r="C45" s="89"/>
      <c r="D45" s="118" t="s">
        <v>217</v>
      </c>
      <c r="E45" s="119" t="s">
        <v>218</v>
      </c>
      <c r="F45" s="81">
        <f t="shared" ref="F45:Q45" ca="1" si="5">SUMIF(F27:F44,"EV3.5",F9:F51)</f>
        <v>0</v>
      </c>
      <c r="G45" s="120">
        <f t="shared" si="5"/>
        <v>0.81900000000000006</v>
      </c>
      <c r="H45" s="120">
        <f t="shared" ca="1" si="5"/>
        <v>0.23400000000000001</v>
      </c>
      <c r="I45" s="120">
        <f t="shared" ca="1" si="5"/>
        <v>0.34699999999999998</v>
      </c>
      <c r="J45" s="120">
        <f t="shared" ca="1" si="5"/>
        <v>2.0390000000000001</v>
      </c>
      <c r="K45" s="120">
        <f t="shared" ca="1" si="5"/>
        <v>5.3810000000000002</v>
      </c>
      <c r="L45" s="120">
        <f t="shared" ca="1" si="5"/>
        <v>6.8259999999999996</v>
      </c>
      <c r="M45" s="120">
        <f t="shared" ca="1" si="5"/>
        <v>13.157999999999999</v>
      </c>
      <c r="N45" s="120">
        <f t="shared" ca="1" si="5"/>
        <v>16.413</v>
      </c>
      <c r="O45" s="120">
        <f t="shared" ca="1" si="5"/>
        <v>5.6929999999999996</v>
      </c>
      <c r="P45" s="120">
        <f t="shared" ca="1" si="5"/>
        <v>10.44</v>
      </c>
      <c r="Q45" s="120">
        <f t="shared" ca="1" si="5"/>
        <v>12.7</v>
      </c>
      <c r="R45" s="120">
        <f ca="1">SUMIF(R27:R44,"Tech3.5/4",R9:R51)</f>
        <v>15.792546999999999</v>
      </c>
      <c r="S45" s="120">
        <f t="shared" ref="S45:AO45" ca="1" si="6">SUMIF(S27:S44,"Tech3.5/4",S9:S51)</f>
        <v>18.488672000000001</v>
      </c>
      <c r="T45" s="120">
        <f t="shared" ca="1" si="6"/>
        <v>23.786289</v>
      </c>
      <c r="U45" s="120">
        <f t="shared" ca="1" si="6"/>
        <v>30.936047000000002</v>
      </c>
      <c r="V45" s="120">
        <f t="shared" ca="1" si="6"/>
        <v>51.41112410078351</v>
      </c>
      <c r="W45" s="120">
        <f t="shared" ca="1" si="6"/>
        <v>70.845773568444869</v>
      </c>
      <c r="X45" s="120">
        <f t="shared" ca="1" si="6"/>
        <v>87.977114532269511</v>
      </c>
      <c r="Y45" s="120">
        <f t="shared" ca="1" si="6"/>
        <v>115.98527903452708</v>
      </c>
      <c r="Z45" s="120">
        <f t="shared" ca="1" si="6"/>
        <v>94.866713879719427</v>
      </c>
      <c r="AA45" s="120">
        <f t="shared" ca="1" si="6"/>
        <v>120.96398721008393</v>
      </c>
      <c r="AB45" s="120">
        <f t="shared" ca="1" si="6"/>
        <v>103.26758769351233</v>
      </c>
      <c r="AC45" s="121">
        <f t="shared" ca="1" si="6"/>
        <v>112.15600023434291</v>
      </c>
      <c r="AD45" s="121">
        <f t="shared" ca="1" si="6"/>
        <v>122.71566663234735</v>
      </c>
      <c r="AE45" s="120">
        <f t="shared" ca="1" si="6"/>
        <v>94.656216421275033</v>
      </c>
      <c r="AF45" s="120">
        <f t="shared" ca="1" si="6"/>
        <v>99.494643011356189</v>
      </c>
      <c r="AG45" s="120">
        <f t="shared" ca="1" si="6"/>
        <v>103.90019011560716</v>
      </c>
      <c r="AH45" s="120">
        <f t="shared" ca="1" si="6"/>
        <v>128.34779787810876</v>
      </c>
      <c r="AI45" s="120">
        <f t="shared" ca="1" si="6"/>
        <v>104.42841695035602</v>
      </c>
      <c r="AJ45" s="120">
        <f t="shared" ca="1" si="6"/>
        <v>131.37585880268321</v>
      </c>
      <c r="AK45" s="120">
        <f t="shared" ca="1" si="6"/>
        <v>104.75919999999998</v>
      </c>
      <c r="AL45" s="120">
        <f t="shared" ca="1" si="6"/>
        <v>104.75919999999998</v>
      </c>
      <c r="AM45" s="120">
        <f t="shared" ca="1" si="6"/>
        <v>131.39289491525423</v>
      </c>
      <c r="AN45" s="120">
        <f t="shared" ca="1" si="6"/>
        <v>104.75919999999998</v>
      </c>
      <c r="AO45" s="120">
        <f t="shared" ca="1" si="6"/>
        <v>106.53477966101696</v>
      </c>
    </row>
    <row r="46" spans="2:41" ht="15.75">
      <c r="B46" s="37"/>
      <c r="C46" s="95"/>
      <c r="D46" s="38">
        <v>17.8</v>
      </c>
      <c r="E46" s="122" t="s">
        <v>219</v>
      </c>
      <c r="F46" s="81">
        <f t="shared" ref="F46:AO46" ca="1" si="7">SUMIF(F27:F44,"EV4",F9:F51)</f>
        <v>0</v>
      </c>
      <c r="G46" s="120">
        <f t="shared" si="7"/>
        <v>0</v>
      </c>
      <c r="H46" s="120">
        <f t="shared" ca="1" si="7"/>
        <v>0</v>
      </c>
      <c r="I46" s="120">
        <f t="shared" ca="1" si="7"/>
        <v>0</v>
      </c>
      <c r="J46" s="120">
        <f t="shared" ca="1" si="7"/>
        <v>0</v>
      </c>
      <c r="K46" s="120">
        <f t="shared" ca="1" si="7"/>
        <v>0</v>
      </c>
      <c r="L46" s="120">
        <f t="shared" ca="1" si="7"/>
        <v>0</v>
      </c>
      <c r="M46" s="120">
        <f t="shared" ca="1" si="7"/>
        <v>0</v>
      </c>
      <c r="N46" s="120">
        <f t="shared" ca="1" si="7"/>
        <v>0</v>
      </c>
      <c r="O46" s="120">
        <f t="shared" ca="1" si="7"/>
        <v>0</v>
      </c>
      <c r="P46" s="120">
        <f t="shared" ca="1" si="7"/>
        <v>0</v>
      </c>
      <c r="Q46" s="120">
        <f t="shared" ca="1" si="7"/>
        <v>0</v>
      </c>
      <c r="R46" s="120">
        <f ca="1">SUMIF(R27:R44,"EV4",R9:R51)</f>
        <v>0</v>
      </c>
      <c r="S46" s="120">
        <f t="shared" ca="1" si="7"/>
        <v>0</v>
      </c>
      <c r="T46" s="120">
        <f t="shared" ca="1" si="7"/>
        <v>0</v>
      </c>
      <c r="U46" s="120">
        <f t="shared" ca="1" si="7"/>
        <v>0</v>
      </c>
      <c r="V46" s="120">
        <f t="shared" ca="1" si="7"/>
        <v>0</v>
      </c>
      <c r="W46" s="120">
        <f t="shared" ca="1" si="7"/>
        <v>0</v>
      </c>
      <c r="X46" s="120">
        <f t="shared" ca="1" si="7"/>
        <v>0</v>
      </c>
      <c r="Y46" s="120">
        <f t="shared" ca="1" si="7"/>
        <v>0</v>
      </c>
      <c r="Z46" s="120">
        <f t="shared" ca="1" si="7"/>
        <v>0</v>
      </c>
      <c r="AA46" s="120">
        <f t="shared" ca="1" si="7"/>
        <v>0</v>
      </c>
      <c r="AB46" s="120">
        <f t="shared" ca="1" si="7"/>
        <v>0</v>
      </c>
      <c r="AC46" s="120">
        <f t="shared" ca="1" si="7"/>
        <v>0</v>
      </c>
      <c r="AD46" s="120">
        <f t="shared" ca="1" si="7"/>
        <v>0</v>
      </c>
      <c r="AE46" s="120">
        <f t="shared" ca="1" si="7"/>
        <v>0</v>
      </c>
      <c r="AF46" s="120">
        <f t="shared" ca="1" si="7"/>
        <v>0</v>
      </c>
      <c r="AG46" s="120">
        <f t="shared" ca="1" si="7"/>
        <v>0</v>
      </c>
      <c r="AH46" s="120">
        <f t="shared" ca="1" si="7"/>
        <v>0</v>
      </c>
      <c r="AI46" s="120">
        <f t="shared" ca="1" si="7"/>
        <v>0</v>
      </c>
      <c r="AJ46" s="120">
        <f t="shared" ca="1" si="7"/>
        <v>0</v>
      </c>
      <c r="AK46" s="120">
        <f t="shared" ca="1" si="7"/>
        <v>0</v>
      </c>
      <c r="AL46" s="120">
        <f t="shared" ca="1" si="7"/>
        <v>0</v>
      </c>
      <c r="AM46" s="120">
        <f t="shared" ca="1" si="7"/>
        <v>0</v>
      </c>
      <c r="AN46" s="120">
        <f t="shared" ca="1" si="7"/>
        <v>0</v>
      </c>
      <c r="AO46" s="120">
        <f t="shared" ca="1" si="7"/>
        <v>0</v>
      </c>
    </row>
    <row r="47" spans="2:41" ht="15.75">
      <c r="B47" s="37"/>
      <c r="C47" s="95"/>
      <c r="D47" s="38">
        <v>19.3</v>
      </c>
      <c r="E47" s="122" t="s">
        <v>220</v>
      </c>
      <c r="F47" s="81">
        <f t="shared" ref="F47:AO47" ca="1" si="8">SUMIF(F27:F44,"EV6",F9:F51)</f>
        <v>0</v>
      </c>
      <c r="G47" s="81">
        <f t="shared" si="8"/>
        <v>0</v>
      </c>
      <c r="H47" s="81">
        <f t="shared" ca="1" si="8"/>
        <v>0</v>
      </c>
      <c r="I47" s="81">
        <f t="shared" ca="1" si="8"/>
        <v>0</v>
      </c>
      <c r="J47" s="81">
        <f t="shared" ca="1" si="8"/>
        <v>0</v>
      </c>
      <c r="K47" s="81">
        <f t="shared" ca="1" si="8"/>
        <v>0</v>
      </c>
      <c r="L47" s="81">
        <f t="shared" ca="1" si="8"/>
        <v>0</v>
      </c>
      <c r="M47" s="81">
        <f t="shared" ca="1" si="8"/>
        <v>0</v>
      </c>
      <c r="N47" s="81">
        <f t="shared" ca="1" si="8"/>
        <v>0</v>
      </c>
      <c r="O47" s="81">
        <f t="shared" ca="1" si="8"/>
        <v>0</v>
      </c>
      <c r="P47" s="81">
        <f t="shared" ca="1" si="8"/>
        <v>0</v>
      </c>
      <c r="Q47" s="81">
        <f t="shared" ca="1" si="8"/>
        <v>0</v>
      </c>
      <c r="R47" s="81">
        <f t="shared" ca="1" si="8"/>
        <v>0</v>
      </c>
      <c r="S47" s="81">
        <f t="shared" ca="1" si="8"/>
        <v>0</v>
      </c>
      <c r="T47" s="81">
        <f t="shared" ca="1" si="8"/>
        <v>0</v>
      </c>
      <c r="U47" s="81">
        <f t="shared" ca="1" si="8"/>
        <v>0</v>
      </c>
      <c r="V47" s="81">
        <f t="shared" ca="1" si="8"/>
        <v>0</v>
      </c>
      <c r="W47" s="81">
        <f t="shared" ca="1" si="8"/>
        <v>0</v>
      </c>
      <c r="X47" s="81">
        <f t="shared" ca="1" si="8"/>
        <v>0</v>
      </c>
      <c r="Y47" s="81">
        <f t="shared" ca="1" si="8"/>
        <v>0</v>
      </c>
      <c r="Z47" s="81">
        <f t="shared" ca="1" si="8"/>
        <v>0</v>
      </c>
      <c r="AA47" s="81">
        <f t="shared" ca="1" si="8"/>
        <v>0</v>
      </c>
      <c r="AB47" s="81">
        <f t="shared" ca="1" si="8"/>
        <v>0</v>
      </c>
      <c r="AC47" s="81">
        <f t="shared" ca="1" si="8"/>
        <v>0</v>
      </c>
      <c r="AD47" s="81">
        <f t="shared" ca="1" si="8"/>
        <v>0</v>
      </c>
      <c r="AE47" s="81">
        <f t="shared" ca="1" si="8"/>
        <v>0</v>
      </c>
      <c r="AF47" s="81">
        <f t="shared" ca="1" si="8"/>
        <v>0</v>
      </c>
      <c r="AG47" s="81">
        <f t="shared" ca="1" si="8"/>
        <v>0</v>
      </c>
      <c r="AH47" s="81">
        <f t="shared" ca="1" si="8"/>
        <v>0</v>
      </c>
      <c r="AI47" s="81">
        <f t="shared" ca="1" si="8"/>
        <v>0</v>
      </c>
      <c r="AJ47" s="81">
        <f t="shared" ca="1" si="8"/>
        <v>0</v>
      </c>
      <c r="AK47" s="81">
        <f t="shared" ca="1" si="8"/>
        <v>0</v>
      </c>
      <c r="AL47" s="81">
        <f t="shared" ca="1" si="8"/>
        <v>0</v>
      </c>
      <c r="AM47" s="81">
        <f t="shared" ca="1" si="8"/>
        <v>0</v>
      </c>
      <c r="AN47" s="81">
        <f t="shared" ca="1" si="8"/>
        <v>0</v>
      </c>
      <c r="AO47" s="81">
        <f t="shared" ca="1" si="8"/>
        <v>0</v>
      </c>
    </row>
    <row r="48" spans="2:41">
      <c r="B48" s="37"/>
      <c r="C48" s="115"/>
      <c r="D48" s="115"/>
      <c r="E48" s="123" t="s">
        <v>221</v>
      </c>
      <c r="F48" s="124">
        <f t="shared" ref="F48:AF48" ca="1" si="9">SUM(F45:F47)</f>
        <v>0</v>
      </c>
      <c r="G48" s="81">
        <f>SUMIF(G28:G45,"EV6",G10:G51)</f>
        <v>0</v>
      </c>
      <c r="H48" s="124">
        <f t="shared" ca="1" si="9"/>
        <v>0.23400000000000001</v>
      </c>
      <c r="I48" s="124">
        <f t="shared" ca="1" si="9"/>
        <v>0.34699999999999998</v>
      </c>
      <c r="J48" s="124">
        <f t="shared" ca="1" si="9"/>
        <v>2.0390000000000001</v>
      </c>
      <c r="K48" s="124">
        <f t="shared" ca="1" si="9"/>
        <v>5.3810000000000002</v>
      </c>
      <c r="L48" s="124">
        <f ca="1">SUM(L45:L47)</f>
        <v>6.8259999999999996</v>
      </c>
      <c r="M48" s="124">
        <f t="shared" ca="1" si="9"/>
        <v>13.157999999999999</v>
      </c>
      <c r="N48" s="124">
        <f t="shared" ca="1" si="9"/>
        <v>16.413</v>
      </c>
      <c r="O48" s="124">
        <f t="shared" ca="1" si="9"/>
        <v>5.6929999999999996</v>
      </c>
      <c r="P48" s="124">
        <f t="shared" ca="1" si="9"/>
        <v>10.44</v>
      </c>
      <c r="Q48" s="124">
        <f t="shared" ca="1" si="9"/>
        <v>12.7</v>
      </c>
      <c r="R48" s="124">
        <f ca="1">SUM(R45:R47)</f>
        <v>15.792546999999999</v>
      </c>
      <c r="S48" s="124">
        <f t="shared" ca="1" si="9"/>
        <v>18.488672000000001</v>
      </c>
      <c r="T48" s="124">
        <f t="shared" ca="1" si="9"/>
        <v>23.786289</v>
      </c>
      <c r="U48" s="125">
        <f t="shared" ca="1" si="9"/>
        <v>30.936047000000002</v>
      </c>
      <c r="V48" s="125">
        <f t="shared" ca="1" si="9"/>
        <v>51.41112410078351</v>
      </c>
      <c r="W48" s="125">
        <f t="shared" ca="1" si="9"/>
        <v>70.845773568444869</v>
      </c>
      <c r="X48" s="124">
        <f t="shared" ca="1" si="9"/>
        <v>87.977114532269511</v>
      </c>
      <c r="Y48" s="124">
        <f t="shared" ca="1" si="9"/>
        <v>115.98527903452708</v>
      </c>
      <c r="Z48" s="124">
        <f t="shared" ca="1" si="9"/>
        <v>94.866713879719427</v>
      </c>
      <c r="AA48" s="124">
        <f t="shared" ca="1" si="9"/>
        <v>120.96398721008393</v>
      </c>
      <c r="AB48" s="124">
        <f t="shared" ca="1" si="9"/>
        <v>103.26758769351233</v>
      </c>
      <c r="AC48" s="126">
        <f t="shared" ca="1" si="9"/>
        <v>112.15600023434291</v>
      </c>
      <c r="AD48" s="126">
        <f t="shared" ca="1" si="9"/>
        <v>122.71566663234735</v>
      </c>
      <c r="AE48" s="124">
        <f t="shared" ca="1" si="9"/>
        <v>94.656216421275033</v>
      </c>
      <c r="AF48" s="124">
        <f t="shared" ca="1" si="9"/>
        <v>99.494643011356189</v>
      </c>
      <c r="AG48" s="124">
        <f t="shared" ref="AG48:AO48" ca="1" si="10">SUM(AG45:AG47)</f>
        <v>103.90019011560716</v>
      </c>
      <c r="AH48" s="124">
        <f t="shared" ca="1" si="10"/>
        <v>128.34779787810876</v>
      </c>
      <c r="AI48" s="124">
        <f t="shared" ca="1" si="10"/>
        <v>104.42841695035602</v>
      </c>
      <c r="AJ48" s="124">
        <f t="shared" ca="1" si="10"/>
        <v>131.37585880268321</v>
      </c>
      <c r="AK48" s="124">
        <f t="shared" ca="1" si="10"/>
        <v>104.75919999999998</v>
      </c>
      <c r="AL48" s="124">
        <f t="shared" ca="1" si="10"/>
        <v>104.75919999999998</v>
      </c>
      <c r="AM48" s="124">
        <f t="shared" ca="1" si="10"/>
        <v>131.39289491525423</v>
      </c>
      <c r="AN48" s="124">
        <f t="shared" ca="1" si="10"/>
        <v>104.75919999999998</v>
      </c>
      <c r="AO48" s="124">
        <f t="shared" ca="1" si="10"/>
        <v>106.53477966101696</v>
      </c>
    </row>
    <row r="49" spans="2:41">
      <c r="B49" s="127"/>
      <c r="C49" s="115"/>
      <c r="D49" s="90">
        <v>14.2</v>
      </c>
      <c r="E49" s="128" t="s">
        <v>222</v>
      </c>
      <c r="F49" s="124">
        <f t="shared" ref="F49:AO49" ca="1" si="11">SUMIF(F27:F44,"TE",F9:F24)</f>
        <v>0.96699999999999997</v>
      </c>
      <c r="G49" s="81">
        <f>SUMIF(G29:G46,"EV6",G11:G51)</f>
        <v>0</v>
      </c>
      <c r="H49" s="124">
        <f t="shared" ca="1" si="11"/>
        <v>0</v>
      </c>
      <c r="I49" s="124">
        <f t="shared" ca="1" si="11"/>
        <v>0.94199999999999995</v>
      </c>
      <c r="J49" s="124">
        <f t="shared" ca="1" si="11"/>
        <v>1.3620000000000001</v>
      </c>
      <c r="K49" s="124">
        <f t="shared" ca="1" si="11"/>
        <v>1.8580000000000001</v>
      </c>
      <c r="L49" s="124">
        <f t="shared" ca="1" si="11"/>
        <v>1.8250000000000002</v>
      </c>
      <c r="M49" s="124">
        <f t="shared" ca="1" si="11"/>
        <v>1.736</v>
      </c>
      <c r="N49" s="124">
        <f t="shared" ca="1" si="11"/>
        <v>0</v>
      </c>
      <c r="O49" s="124">
        <f t="shared" ca="1" si="11"/>
        <v>4.8280000000000003</v>
      </c>
      <c r="P49" s="124">
        <f t="shared" ca="1" si="11"/>
        <v>6.2</v>
      </c>
      <c r="Q49" s="124">
        <f t="shared" ca="1" si="11"/>
        <v>9</v>
      </c>
      <c r="R49" s="124">
        <f ca="1">SUMIF(R27:R44,"TE",R9:R24)</f>
        <v>8.2606219999999997</v>
      </c>
      <c r="S49" s="124">
        <f t="shared" ca="1" si="11"/>
        <v>6.7057050000000009</v>
      </c>
      <c r="T49" s="124">
        <f t="shared" ca="1" si="11"/>
        <v>5.7422339999999998</v>
      </c>
      <c r="U49" s="124">
        <f t="shared" ca="1" si="11"/>
        <v>8.032769</v>
      </c>
      <c r="V49" s="124">
        <f t="shared" ca="1" si="11"/>
        <v>3.0206459999999997</v>
      </c>
      <c r="W49" s="124">
        <f t="shared" ca="1" si="11"/>
        <v>0</v>
      </c>
      <c r="X49" s="124">
        <f t="shared" ca="1" si="11"/>
        <v>0</v>
      </c>
      <c r="Y49" s="124">
        <f t="shared" ca="1" si="11"/>
        <v>0</v>
      </c>
      <c r="Z49" s="124">
        <f t="shared" ca="1" si="11"/>
        <v>0</v>
      </c>
      <c r="AA49" s="124">
        <f t="shared" ca="1" si="11"/>
        <v>0</v>
      </c>
      <c r="AB49" s="124">
        <f t="shared" ca="1" si="11"/>
        <v>0</v>
      </c>
      <c r="AC49" s="126">
        <f t="shared" ca="1" si="11"/>
        <v>0</v>
      </c>
      <c r="AD49" s="126">
        <f t="shared" ca="1" si="11"/>
        <v>2.0114133333333299</v>
      </c>
      <c r="AE49" s="124">
        <f t="shared" ca="1" si="11"/>
        <v>13.876906666666667</v>
      </c>
      <c r="AF49" s="124">
        <f t="shared" ca="1" si="11"/>
        <v>22.040199999999999</v>
      </c>
      <c r="AG49" s="124">
        <f t="shared" ca="1" si="11"/>
        <v>23.426000000000119</v>
      </c>
      <c r="AH49" s="124">
        <f t="shared" ca="1" si="11"/>
        <v>17.752106666666666</v>
      </c>
      <c r="AI49" s="124">
        <f t="shared" ca="1" si="11"/>
        <v>35.199733333333334</v>
      </c>
      <c r="AJ49" s="124">
        <f t="shared" ca="1" si="11"/>
        <v>47.794133333333335</v>
      </c>
      <c r="AK49" s="124">
        <f t="shared" ca="1" si="11"/>
        <v>38.106133333333332</v>
      </c>
      <c r="AL49" s="124">
        <f t="shared" ca="1" si="11"/>
        <v>38.106133333333332</v>
      </c>
      <c r="AM49" s="124">
        <f t="shared" ca="1" si="11"/>
        <v>47.794133333333335</v>
      </c>
      <c r="AN49" s="124">
        <f t="shared" ca="1" si="11"/>
        <v>38.106133333333332</v>
      </c>
      <c r="AO49" s="124">
        <f t="shared" ca="1" si="11"/>
        <v>38.752000000000002</v>
      </c>
    </row>
    <row r="50" spans="2:41">
      <c r="B50" s="129"/>
      <c r="D50" s="129"/>
      <c r="E50" s="130" t="s">
        <v>223</v>
      </c>
      <c r="F50" s="131"/>
      <c r="G50" s="131"/>
      <c r="H50" s="131">
        <f t="shared" ref="H50:AO50" ca="1" si="12">H48+H49</f>
        <v>0.23400000000000001</v>
      </c>
      <c r="I50" s="131">
        <f t="shared" ca="1" si="12"/>
        <v>1.2889999999999999</v>
      </c>
      <c r="J50" s="131">
        <f t="shared" ca="1" si="12"/>
        <v>3.4010000000000002</v>
      </c>
      <c r="K50" s="131">
        <f t="shared" ca="1" si="12"/>
        <v>7.2390000000000008</v>
      </c>
      <c r="L50" s="131">
        <f t="shared" ca="1" si="12"/>
        <v>8.6509999999999998</v>
      </c>
      <c r="M50" s="131">
        <f t="shared" ca="1" si="12"/>
        <v>14.894</v>
      </c>
      <c r="N50" s="131">
        <f t="shared" ca="1" si="12"/>
        <v>16.413</v>
      </c>
      <c r="O50" s="131">
        <f t="shared" ca="1" si="12"/>
        <v>10.521000000000001</v>
      </c>
      <c r="P50" s="131">
        <f t="shared" ca="1" si="12"/>
        <v>16.64</v>
      </c>
      <c r="Q50" s="131">
        <f t="shared" ca="1" si="12"/>
        <v>21.7</v>
      </c>
      <c r="R50" s="131">
        <f t="shared" ca="1" si="12"/>
        <v>24.053168999999997</v>
      </c>
      <c r="S50" s="131">
        <f t="shared" ca="1" si="12"/>
        <v>25.194377000000003</v>
      </c>
      <c r="T50" s="131">
        <f t="shared" ca="1" si="12"/>
        <v>29.528523</v>
      </c>
      <c r="U50" s="131">
        <f ca="1">U48+U49</f>
        <v>38.968816000000004</v>
      </c>
      <c r="V50" s="131">
        <f t="shared" ca="1" si="12"/>
        <v>54.43177010078351</v>
      </c>
      <c r="W50" s="131">
        <f t="shared" ca="1" si="12"/>
        <v>70.845773568444869</v>
      </c>
      <c r="X50" s="131">
        <f t="shared" ca="1" si="12"/>
        <v>87.977114532269511</v>
      </c>
      <c r="Y50" s="131">
        <f t="shared" ca="1" si="12"/>
        <v>115.98527903452708</v>
      </c>
      <c r="Z50" s="131">
        <f t="shared" ca="1" si="12"/>
        <v>94.866713879719427</v>
      </c>
      <c r="AA50" s="131">
        <f t="shared" ca="1" si="12"/>
        <v>120.96398721008393</v>
      </c>
      <c r="AB50" s="131">
        <f t="shared" ca="1" si="12"/>
        <v>103.26758769351233</v>
      </c>
      <c r="AC50" s="131">
        <f t="shared" ca="1" si="12"/>
        <v>112.15600023434291</v>
      </c>
      <c r="AD50" s="131">
        <f t="shared" ca="1" si="12"/>
        <v>124.72707996568067</v>
      </c>
      <c r="AE50" s="131">
        <f t="shared" ca="1" si="12"/>
        <v>108.5331230879417</v>
      </c>
      <c r="AF50" s="131">
        <f t="shared" ca="1" si="12"/>
        <v>121.53484301135619</v>
      </c>
      <c r="AG50" s="131">
        <f t="shared" ca="1" si="12"/>
        <v>127.32619011560728</v>
      </c>
      <c r="AH50" s="131">
        <f t="shared" ca="1" si="12"/>
        <v>146.09990454477543</v>
      </c>
      <c r="AI50" s="131">
        <f t="shared" ca="1" si="12"/>
        <v>139.62815028368937</v>
      </c>
      <c r="AJ50" s="131">
        <f t="shared" ca="1" si="12"/>
        <v>179.16999213601656</v>
      </c>
      <c r="AK50" s="131">
        <f t="shared" ca="1" si="12"/>
        <v>142.8653333333333</v>
      </c>
      <c r="AL50" s="131">
        <f t="shared" ca="1" si="12"/>
        <v>142.8653333333333</v>
      </c>
      <c r="AM50" s="131">
        <f t="shared" ca="1" si="12"/>
        <v>179.18702824858758</v>
      </c>
      <c r="AN50" s="131">
        <f t="shared" ca="1" si="12"/>
        <v>142.8653333333333</v>
      </c>
      <c r="AO50" s="131">
        <f t="shared" ca="1" si="12"/>
        <v>145.28677966101696</v>
      </c>
    </row>
    <row r="51" spans="2:41" s="133" customFormat="1" ht="5.25" customHeight="1">
      <c r="B51" s="132"/>
      <c r="D51" s="132"/>
      <c r="E51" s="130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</row>
    <row r="53" spans="2:41"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</row>
  </sheetData>
  <mergeCells count="20">
    <mergeCell ref="F21:O21"/>
    <mergeCell ref="R5:AF5"/>
    <mergeCell ref="G16:H16"/>
    <mergeCell ref="J16:N16"/>
    <mergeCell ref="H17:I17"/>
    <mergeCell ref="K17:N17"/>
    <mergeCell ref="H18:I18"/>
    <mergeCell ref="F19:M19"/>
    <mergeCell ref="N19:O19"/>
    <mergeCell ref="F13:G13"/>
    <mergeCell ref="I13:L13"/>
    <mergeCell ref="F14:G14"/>
    <mergeCell ref="J14:M14"/>
    <mergeCell ref="G15:H15"/>
    <mergeCell ref="J15:M15"/>
    <mergeCell ref="AG5:AO5"/>
    <mergeCell ref="R8:AO8"/>
    <mergeCell ref="G11:J11"/>
    <mergeCell ref="G12:K12"/>
    <mergeCell ref="F20:N20"/>
  </mergeCells>
  <conditionalFormatting sqref="G48:G49 F45:AO45 F47:AO47">
    <cfRule type="containsText" dxfId="15" priority="15" stopIfTrue="1" operator="containsText" text="EV4">
      <formula>NOT(ISERROR(SEARCH("EV4",F45)))</formula>
    </cfRule>
    <cfRule type="cellIs" dxfId="14" priority="16" operator="equal">
      <formula>"EV"</formula>
    </cfRule>
  </conditionalFormatting>
  <conditionalFormatting sqref="F43:AO44 F27:AO40">
    <cfRule type="containsText" dxfId="13" priority="13" stopIfTrue="1" operator="containsText" text="EV4">
      <formula>NOT(ISERROR(SEARCH("EV4",F27)))</formula>
    </cfRule>
    <cfRule type="cellIs" dxfId="12" priority="14" operator="equal">
      <formula>"EV3"</formula>
    </cfRule>
  </conditionalFormatting>
  <conditionalFormatting sqref="F43:AO43 F27:AO40">
    <cfRule type="cellIs" dxfId="11" priority="11" operator="equal">
      <formula>"EV3.5"</formula>
    </cfRule>
  </conditionalFormatting>
  <conditionalFormatting sqref="R27:R28">
    <cfRule type="cellIs" dxfId="10" priority="10" operator="equal">
      <formula>"EV3.5"</formula>
    </cfRule>
  </conditionalFormatting>
  <conditionalFormatting sqref="I44:AO44">
    <cfRule type="cellIs" dxfId="9" priority="9" operator="equal">
      <formula>"EV3.5"</formula>
    </cfRule>
  </conditionalFormatting>
  <conditionalFormatting sqref="F41:AO42">
    <cfRule type="containsText" dxfId="8" priority="7" stopIfTrue="1" operator="containsText" text="EV4">
      <formula>NOT(ISERROR(SEARCH("EV4",F41)))</formula>
    </cfRule>
    <cfRule type="cellIs" dxfId="7" priority="8" operator="equal">
      <formula>"EV3"</formula>
    </cfRule>
  </conditionalFormatting>
  <conditionalFormatting sqref="F41:AO41">
    <cfRule type="cellIs" dxfId="6" priority="5" operator="equal">
      <formula>"EV3.5"</formula>
    </cfRule>
  </conditionalFormatting>
  <conditionalFormatting sqref="I42:AO42">
    <cfRule type="cellIs" dxfId="5" priority="4" operator="equal">
      <formula>"EV3.5"</formula>
    </cfRule>
  </conditionalFormatting>
  <conditionalFormatting sqref="F46:AO46">
    <cfRule type="containsText" dxfId="4" priority="2" stopIfTrue="1" operator="containsText" text="EV4">
      <formula>NOT(ISERROR(SEARCH("EV4",F46)))</formula>
    </cfRule>
    <cfRule type="cellIs" dxfId="3" priority="3" operator="equal">
      <formula>"EV"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id="{86DB9073-32CC-4D74-9C02-4B078F0B712A}">
            <xm:f>NOT(ISERROR(SEARCH("TE",F27)))</xm:f>
            <xm:f>"TE"</xm:f>
            <x14:dxf>
              <fill>
                <patternFill>
                  <bgColor rgb="FF9999FF"/>
                </patternFill>
              </fill>
            </x14:dxf>
          </x14:cfRule>
          <xm:sqref>G48:G49 F47:AO47 F43:AO45 F27:AO40</xm:sqref>
        </x14:conditionalFormatting>
        <x14:conditionalFormatting xmlns:xm="http://schemas.microsoft.com/office/excel/2006/main">
          <x14:cfRule type="containsText" priority="6" stopIfTrue="1" operator="containsText" id="{6BD25DD4-C594-4070-9611-E70299A46E22}">
            <xm:f>NOT(ISERROR(SEARCH("TE",F41)))</xm:f>
            <xm:f>"TE"</xm:f>
            <x14:dxf>
              <fill>
                <patternFill>
                  <bgColor rgb="FF9999FF"/>
                </patternFill>
              </fill>
            </x14:dxf>
          </x14:cfRule>
          <xm:sqref>F41:AO42</xm:sqref>
        </x14:conditionalFormatting>
        <x14:conditionalFormatting xmlns:xm="http://schemas.microsoft.com/office/excel/2006/main">
          <x14:cfRule type="containsText" priority="1" stopIfTrue="1" operator="containsText" id="{9E61F803-8C41-4C38-B463-FAF6ECB3C4AC}">
            <xm:f>NOT(ISERROR(SEARCH("TE",F46)))</xm:f>
            <xm:f>"TE"</xm:f>
            <x14:dxf>
              <fill>
                <patternFill>
                  <bgColor rgb="FF9999FF"/>
                </patternFill>
              </fill>
            </x14:dxf>
          </x14:cfRule>
          <xm:sqref>F46:AO46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hersComments xmlns="e56365ee-e38d-4936-95ce-c7469f081d4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2D9543DF47141A292060509DA9DAB" ma:contentTypeVersion="13" ma:contentTypeDescription="Create a new document." ma:contentTypeScope="" ma:versionID="2b625c0f757457155383b3bf2d464504">
  <xsd:schema xmlns:xsd="http://www.w3.org/2001/XMLSchema" xmlns:xs="http://www.w3.org/2001/XMLSchema" xmlns:p="http://schemas.microsoft.com/office/2006/metadata/properties" xmlns:ns2="8731f5fb-4cbf-4a0e-8e0e-7a5d58b8a459" xmlns:ns3="e56365ee-e38d-4936-95ce-c7469f081d41" targetNamespace="http://schemas.microsoft.com/office/2006/metadata/properties" ma:root="true" ma:fieldsID="766e17c6fb069fa25b224a954dd6c0f1" ns2:_="" ns3:_="">
    <xsd:import namespace="8731f5fb-4cbf-4a0e-8e0e-7a5d58b8a459"/>
    <xsd:import namespace="e56365ee-e38d-4936-95ce-c7469f081d4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hers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f5fb-4cbf-4a0e-8e0e-7a5d58b8a4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365ee-e38d-4936-95ce-c7469f081d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hersComments" ma:index="20" nillable="true" ma:displayName="Meher's Comments" ma:format="Dropdown" ma:internalName="Mehers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N 4 U u T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3 h S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U u T S i K R 7 g O A A A A E Q A A A B M A H A B G b 3 J t d W x h c y 9 T Z W N 0 a W 9 u M S 5 t I K I Y A C i g F A A A A A A A A A A A A A A A A A A A A A A A A A A A A C t O T S 7 J z M 9 T C I b Q h t Y A U E s B A i 0 A F A A C A A g A N 4 U u T d H d V o y m A A A A + A A A A B I A A A A A A A A A A A A A A A A A A A A A A E N v b m Z p Z y 9 Q Y W N r Y W d l L n h t b F B L A Q I t A B Q A A g A I A D e F L k 0 P y u m r p A A A A O k A A A A T A A A A A A A A A A A A A A A A A P I A A A B b Q 2 9 u d G V u d F 9 U e X B l c 1 0 u e G 1 s U E s B A i 0 A F A A C A A g A N 4 U u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q B T R x C n e Z G s I 9 W A L j Y h z Q A A A A A A g A A A A A A A 2 Y A A M A A A A A Q A A A A N u 1 c q Q V A t O b O g J A M 7 z w s t Q A A A A A E g A A A o A A A A B A A A A D Z / d 3 n Y t L D O a O e I k p P g d 0 6 U A A A A B k 3 h P n J M C V 7 t t I B s o h p d 3 T i 8 E a q 4 T h E m L s h B W 6 9 H m b m D 1 2 L Y F e w R + 1 G k l R Z m 2 V i R P k V C H K k H w 1 d E A 9 f Z j 2 F N 7 P / A I U P + e J Q y o v 2 b w b D 0 L t G F A A A A E n 0 Q 8 I X i M x t r O 6 2 5 b J k j i O y / E P B < / D a t a M a s h u p > 
</file>

<file path=customXml/itemProps1.xml><?xml version="1.0" encoding="utf-8"?>
<ds:datastoreItem xmlns:ds="http://schemas.openxmlformats.org/officeDocument/2006/customXml" ds:itemID="{BBC7DCB5-9D60-4978-B5BA-B5D5502EC59C}"/>
</file>

<file path=customXml/itemProps2.xml><?xml version="1.0" encoding="utf-8"?>
<ds:datastoreItem xmlns:ds="http://schemas.openxmlformats.org/officeDocument/2006/customXml" ds:itemID="{A853CBB1-93D8-4083-99A4-EEC5218CBCFB}"/>
</file>

<file path=customXml/itemProps3.xml><?xml version="1.0" encoding="utf-8"?>
<ds:datastoreItem xmlns:ds="http://schemas.openxmlformats.org/officeDocument/2006/customXml" ds:itemID="{16E6CDF6-5956-467F-AB38-DAFE5B6F5044}"/>
</file>

<file path=customXml/itemProps4.xml><?xml version="1.0" encoding="utf-8"?>
<ds:datastoreItem xmlns:ds="http://schemas.openxmlformats.org/officeDocument/2006/customXml" ds:itemID="{1C264B30-D5A9-46FD-A4EA-117AA175DC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Tesla Motors,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Edward Conry</dc:creator>
  <cp:keywords/>
  <dc:description/>
  <cp:lastModifiedBy/>
  <cp:revision/>
  <dcterms:created xsi:type="dcterms:W3CDTF">2016-03-29T18:16:19Z</dcterms:created>
  <dcterms:modified xsi:type="dcterms:W3CDTF">2019-10-02T20:15:23Z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0x010100C392D9543DF47141A292060509DA9DAB</vt:lpwstr>
  </property>
  <property fmtid="{D5CDD505-2E9C-101B-9397-08002B2CF9AE}" pid="3" name="AuthorIds_UIVersion_512">
    <vt:lpwstr>15</vt:lpwstr>
  </property>
</Properties>
</file>