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d12f936b561d88/Máy tính/Assignment_HT_CHIENTMPH16045_COM107/COM107_chientmph16045_P2_assignment/"/>
    </mc:Choice>
  </mc:AlternateContent>
  <xr:revisionPtr revIDLastSave="25" documentId="8_{0A91646D-D540-4145-A8CD-64E6AE1DB1E4}" xr6:coauthVersionLast="46" xr6:coauthVersionMax="46" xr10:uidLastSave="{CBC52F60-1047-47DE-B8EA-9E8603D16E9C}"/>
  <bookViews>
    <workbookView xWindow="348" yWindow="348" windowWidth="8496" windowHeight="3492" xr2:uid="{C8910EF1-0AA2-4B9B-B2F4-A603203009F9}"/>
  </bookViews>
  <sheets>
    <sheet name="DANH SACH" sheetId="1" r:id="rId1"/>
    <sheet name="TONG KET" sheetId="2" r:id="rId2"/>
    <sheet name="TONG HO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7" i="2"/>
  <c r="J8" i="2"/>
  <c r="J9" i="2"/>
  <c r="J10" i="2"/>
  <c r="J11" i="2"/>
  <c r="J12" i="2"/>
  <c r="J5" i="2"/>
  <c r="C8" i="3"/>
  <c r="F8" i="3"/>
  <c r="G9" i="3"/>
  <c r="G10" i="3"/>
  <c r="G11" i="3"/>
  <c r="G12" i="3"/>
  <c r="G8" i="3"/>
  <c r="D9" i="3"/>
  <c r="D10" i="3"/>
  <c r="D11" i="3"/>
  <c r="D12" i="3"/>
  <c r="D8" i="3"/>
  <c r="F5" i="2" l="1"/>
  <c r="C9" i="3" l="1"/>
  <c r="C10" i="3"/>
  <c r="C11" i="3"/>
  <c r="C12" i="3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5" i="2"/>
  <c r="F9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6" i="1"/>
  <c r="F12" i="3" l="1"/>
  <c r="F11" i="3"/>
  <c r="F10" i="3"/>
</calcChain>
</file>

<file path=xl/sharedStrings.xml><?xml version="1.0" encoding="utf-8"?>
<sst xmlns="http://schemas.openxmlformats.org/spreadsheetml/2006/main" count="312" uniqueCount="154">
  <si>
    <t>DANH SÁCH SINH VIÊN</t>
  </si>
  <si>
    <t>CÁC KHOẢN ĐÓNG GÓP</t>
  </si>
  <si>
    <t>STT</t>
  </si>
  <si>
    <t>Mã sinh viên</t>
  </si>
  <si>
    <t>SĐT</t>
  </si>
  <si>
    <t>PH12963</t>
  </si>
  <si>
    <t>Nguyễn Hoàng Anh</t>
  </si>
  <si>
    <t>PH13007</t>
  </si>
  <si>
    <t>Trần Duy Anh</t>
  </si>
  <si>
    <t>PH12346</t>
  </si>
  <si>
    <t>Trần Thị Phương Anh</t>
  </si>
  <si>
    <t>PH13013</t>
  </si>
  <si>
    <t>Nguyễn Vi An</t>
  </si>
  <si>
    <t>PH12933</t>
  </si>
  <si>
    <t>Bùi Hải Bình</t>
  </si>
  <si>
    <t>PH12975</t>
  </si>
  <si>
    <t>Phạm Đức Cảnh</t>
  </si>
  <si>
    <t>PH13051</t>
  </si>
  <si>
    <t>Nguyễn Đắc Chiến</t>
  </si>
  <si>
    <t>PH13080</t>
  </si>
  <si>
    <t>Nguyễn Xuân Hà Chi</t>
  </si>
  <si>
    <t>PH13079</t>
  </si>
  <si>
    <t>Cao Tiến Đạt</t>
  </si>
  <si>
    <t>PH13130</t>
  </si>
  <si>
    <t>Trần Văn Đạt</t>
  </si>
  <si>
    <t>PH13062</t>
  </si>
  <si>
    <t>Nguyễn Minh Đức</t>
  </si>
  <si>
    <t>PH13118</t>
  </si>
  <si>
    <t>Phạm Ngọc Dũng</t>
  </si>
  <si>
    <t>PH13166</t>
  </si>
  <si>
    <t>Vũ Văn Giang</t>
  </si>
  <si>
    <t>PH13006</t>
  </si>
  <si>
    <t>Bùi Huy Hiệu</t>
  </si>
  <si>
    <t>PH12990</t>
  </si>
  <si>
    <t>Hoàng Văn Hưng</t>
  </si>
  <si>
    <t>PH13104</t>
  </si>
  <si>
    <t>Nguyễn Ngọc Công Hưng</t>
  </si>
  <si>
    <t>PH12966</t>
  </si>
  <si>
    <t>Đỗ Đăng Huynh</t>
  </si>
  <si>
    <t>PH13125</t>
  </si>
  <si>
    <t>Đàm Duy Khánh</t>
  </si>
  <si>
    <t>PH12959</t>
  </si>
  <si>
    <t>Đào Xuân Lộc</t>
  </si>
  <si>
    <t>PH12962</t>
  </si>
  <si>
    <t>Dương Ngọc Minh</t>
  </si>
  <si>
    <t>PH13115</t>
  </si>
  <si>
    <t>Trần Công Minh</t>
  </si>
  <si>
    <t>PH12903</t>
  </si>
  <si>
    <t>Hoàng Hiếu Nghĩa</t>
  </si>
  <si>
    <t>PH13018</t>
  </si>
  <si>
    <t>Phạm Hữu Minh Ngọc</t>
  </si>
  <si>
    <t>PH12955</t>
  </si>
  <si>
    <t>Trần Hữu Thắng</t>
  </si>
  <si>
    <t>PH12968</t>
  </si>
  <si>
    <t>Nguyễn Tiến Thành</t>
  </si>
  <si>
    <t>PH12931</t>
  </si>
  <si>
    <t>Nguyễn Tiến Toàn</t>
  </si>
  <si>
    <t>PH08898</t>
  </si>
  <si>
    <t>Hoàng Mạnh Trường</t>
  </si>
  <si>
    <t>PH13131</t>
  </si>
  <si>
    <t>Nguyễn Anh Tuấn</t>
  </si>
  <si>
    <t>PH13038</t>
  </si>
  <si>
    <t>Phùng Quang Tuấn</t>
  </si>
  <si>
    <t>PH12949</t>
  </si>
  <si>
    <t>Nguyễn Long Vũ</t>
  </si>
  <si>
    <t>PH13167</t>
  </si>
  <si>
    <t>Đào Quốc Vượng</t>
  </si>
  <si>
    <t>PH13134</t>
  </si>
  <si>
    <t>Phạm Long Vũ</t>
  </si>
  <si>
    <t>PH12917</t>
  </si>
  <si>
    <t>Trịnh Đình Như Ý</t>
  </si>
  <si>
    <t>Nam</t>
  </si>
  <si>
    <t>HỌ VÀ TÊN</t>
  </si>
  <si>
    <t xml:space="preserve">GIỚI TÍNH </t>
  </si>
  <si>
    <t>NGÀY SINH</t>
  </si>
  <si>
    <t>ĐỊA CHỈ</t>
  </si>
  <si>
    <t xml:space="preserve">HỌC PHÍ </t>
  </si>
  <si>
    <t>ĐOÀN VIÊN</t>
  </si>
  <si>
    <t>Y TẾ</t>
  </si>
  <si>
    <t>BẢO HIỂM</t>
  </si>
  <si>
    <t xml:space="preserve">TỔNG </t>
  </si>
  <si>
    <t>GHI CHÚ</t>
  </si>
  <si>
    <t xml:space="preserve">Nam </t>
  </si>
  <si>
    <t>NƠI SINH</t>
  </si>
  <si>
    <t>Hải Phòng</t>
  </si>
  <si>
    <t>Hà Nội</t>
  </si>
  <si>
    <t>Nam Định</t>
  </si>
  <si>
    <t>Thái Nguyên</t>
  </si>
  <si>
    <t xml:space="preserve">Thái Bình </t>
  </si>
  <si>
    <t xml:space="preserve">Lạng Sơn </t>
  </si>
  <si>
    <t>Quảng Ninh</t>
  </si>
  <si>
    <t>Hải Dương</t>
  </si>
  <si>
    <t xml:space="preserve">134-Ngô Quyền </t>
  </si>
  <si>
    <t>131-trịnh Văn Bô-Nam Từ Liêm-Hà Nội</t>
  </si>
  <si>
    <t>5-Ý Yên-Nam Định</t>
  </si>
  <si>
    <t>0989731002</t>
  </si>
  <si>
    <t>0365677527</t>
  </si>
  <si>
    <t>0258375948</t>
  </si>
  <si>
    <t>0882429423</t>
  </si>
  <si>
    <t>0916323973</t>
  </si>
  <si>
    <t>0292270498</t>
  </si>
  <si>
    <t>0331782977</t>
  </si>
  <si>
    <t>0955836452</t>
  </si>
  <si>
    <t>0842916944</t>
  </si>
  <si>
    <t>0218863469</t>
  </si>
  <si>
    <t>0405190006</t>
  </si>
  <si>
    <t>0769509915</t>
  </si>
  <si>
    <t>0145456440</t>
  </si>
  <si>
    <t>0478597035</t>
  </si>
  <si>
    <t>1944209836</t>
  </si>
  <si>
    <t>0696102886</t>
  </si>
  <si>
    <t>0072049411</t>
  </si>
  <si>
    <t>0552004064</t>
  </si>
  <si>
    <t>0788484398</t>
  </si>
  <si>
    <t>0164430923</t>
  </si>
  <si>
    <t>0540377448</t>
  </si>
  <si>
    <t>0715077369</t>
  </si>
  <si>
    <t>0991023894</t>
  </si>
  <si>
    <t>0466970419</t>
  </si>
  <si>
    <t>0929243481</t>
  </si>
  <si>
    <t>0641670340</t>
  </si>
  <si>
    <t>0393563390</t>
  </si>
  <si>
    <t>0017616865</t>
  </si>
  <si>
    <t>0102650510</t>
  </si>
  <si>
    <t>0568263311</t>
  </si>
  <si>
    <t>0920156361</t>
  </si>
  <si>
    <t>0118909757</t>
  </si>
  <si>
    <t>0994856282</t>
  </si>
  <si>
    <t xml:space="preserve">                                                                                Học kỳ Fall 2020</t>
  </si>
  <si>
    <t xml:space="preserve">XẾP LOẠI </t>
  </si>
  <si>
    <t xml:space="preserve">XẾP THỨ </t>
  </si>
  <si>
    <t xml:space="preserve">HẠNH KIỂM </t>
  </si>
  <si>
    <t>HỌC BỔNG</t>
  </si>
  <si>
    <t>ĐTB</t>
  </si>
  <si>
    <t>ENT1125</t>
  </si>
  <si>
    <t>COM107</t>
  </si>
  <si>
    <t>MUL1013</t>
  </si>
  <si>
    <t>TỔNG KẾT BLOOK 2- LỚP PT16319-WED</t>
  </si>
  <si>
    <t xml:space="preserve"> HỌC KỲ FALL 2020</t>
  </si>
  <si>
    <t>TB</t>
  </si>
  <si>
    <t>Khá</t>
  </si>
  <si>
    <t>Yếu</t>
  </si>
  <si>
    <t>Tốt</t>
  </si>
  <si>
    <t xml:space="preserve">Bảng Điểm Blook 2 - Lớp PT16319-WEB </t>
  </si>
  <si>
    <t>ĐÁNH GIÁ CHẤT LƯỢNG BLOOK</t>
  </si>
  <si>
    <t>NĂM 2020 - 2021</t>
  </si>
  <si>
    <t>HẠNH KIỂM</t>
  </si>
  <si>
    <t>TỔNG SỐ</t>
  </si>
  <si>
    <t>HỌC LỰC</t>
  </si>
  <si>
    <t xml:space="preserve">TỔNG SỐ </t>
  </si>
  <si>
    <t>Kém</t>
  </si>
  <si>
    <t>Giỏi</t>
  </si>
  <si>
    <t>Nữ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</si>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</sst>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D&quot;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14" fontId="0" fillId="0" borderId="0" xfId="0" applyNumberFormat="1"/>
    <xf numFmtId="14" fontId="4" fillId="0" borderId="11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wrapText="1"/>
    </xf>
    <xf numFmtId="164" fontId="4" fillId="0" borderId="11" xfId="0" applyNumberFormat="1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0" fillId="0" borderId="15" xfId="0" applyBorder="1"/>
    <xf numFmtId="0" fontId="4" fillId="0" borderId="15" xfId="0" applyFont="1" applyBorder="1" applyAlignment="1">
      <alignment wrapText="1"/>
    </xf>
    <xf numFmtId="0" fontId="6" fillId="5" borderId="15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6" fillId="4" borderId="15" xfId="0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972204446175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'TONG HOP'!$C$7</c:f>
              <c:strCache>
                <c:ptCount val="1"/>
                <c:pt idx="0">
                  <c:v>TỔNG SỐ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6-4E25-84CF-0248B4BC1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86-4E25-84CF-0248B4BC11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93-424B-A2A9-0F214FEB5D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C93-424B-A2A9-0F214FEB5D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93-424B-A2A9-0F214FEB5DD1}"/>
              </c:ext>
            </c:extLst>
          </c:dPt>
          <c:dLbls>
            <c:dLbl>
              <c:idx val="2"/>
              <c:layout>
                <c:manualLayout>
                  <c:x val="2.1435129796054591E-2"/>
                  <c:y val="0.1387720545348498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93-424B-A2A9-0F214FEB5DD1}"/>
                </c:ext>
              </c:extLst>
            </c:dLbl>
            <c:dLbl>
              <c:idx val="3"/>
              <c:layout>
                <c:manualLayout>
                  <c:x val="-3.3864643907144117E-2"/>
                  <c:y val="6.32033756197142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93-424B-A2A9-0F214FEB5DD1}"/>
                </c:ext>
              </c:extLst>
            </c:dLbl>
            <c:dLbl>
              <c:idx val="4"/>
              <c:layout>
                <c:manualLayout>
                  <c:x val="1.177751963866702E-2"/>
                  <c:y val="6.320374015748032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93-424B-A2A9-0F214FEB5D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'TONG HOP'!$B$8:$B$12</c:f>
              <c:strCache>
                <c:ptCount val="5"/>
                <c:pt idx="0">
                  <c:v>Tốt</c:v>
                </c:pt>
                <c:pt idx="1">
                  <c:v>Khá</c:v>
                </c:pt>
                <c:pt idx="2">
                  <c:v>TB</c:v>
                </c:pt>
                <c:pt idx="3">
                  <c:v>Yếu</c:v>
                </c:pt>
                <c:pt idx="4">
                  <c:v>Kém</c:v>
                </c:pt>
              </c:strCache>
            </c:strRef>
          </c:cat>
          <c:val>
            <c:numRef>
              <c:f>'TONG HOP'!$C$8:$C$12</c:f>
              <c:numCache>
                <c:formatCode>General</c:formatCode>
                <c:ptCount val="5"/>
                <c:pt idx="0">
                  <c:v>25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3-424B-A2A9-0F214FEB5D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40090456529186"/>
          <c:y val="0.17171296296296298"/>
          <c:w val="0.4711984466853924"/>
          <c:h val="0.6714577865266842"/>
        </c:manualLayout>
      </c:layout>
      <c:pieChart>
        <c:varyColors val="1"/>
        <c:ser>
          <c:idx val="0"/>
          <c:order val="0"/>
          <c:tx>
            <c:strRef>
              <c:f>'TONG HOP'!$F$7</c:f>
              <c:strCache>
                <c:ptCount val="1"/>
                <c:pt idx="0">
                  <c:v>TỔNG SỐ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CBC-4E44-82BF-8EB4465B8D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FC-4867-9ED2-F6E667F70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FC-4867-9ED2-F6E667F70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CBC-4E44-82BF-8EB4465B8D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BC-4E44-82BF-8EB4465B8D2A}"/>
              </c:ext>
            </c:extLst>
          </c:dPt>
          <c:dLbls>
            <c:dLbl>
              <c:idx val="0"/>
              <c:layout>
                <c:manualLayout>
                  <c:x val="-2.7846080643428344E-2"/>
                  <c:y val="0.1502052347623213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CBC-4E44-82BF-8EB4465B8D2A}"/>
                </c:ext>
              </c:extLst>
            </c:dLbl>
            <c:dLbl>
              <c:idx val="3"/>
              <c:layout>
                <c:manualLayout>
                  <c:x val="7.4197377374611795E-2"/>
                  <c:y val="0.1404946777486147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BC-4E44-82BF-8EB4465B8D2A}"/>
                </c:ext>
              </c:extLst>
            </c:dLbl>
            <c:dLbl>
              <c:idx val="4"/>
              <c:layout>
                <c:manualLayout>
                  <c:x val="-1.2790798811562961E-6"/>
                  <c:y val="1.459244677748610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BC-4E44-82BF-8EB4465B8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'TONG HOP'!$E$8:$E$12</c:f>
              <c:strCache>
                <c:ptCount val="5"/>
                <c:pt idx="0">
                  <c:v>Giỏi</c:v>
                </c:pt>
                <c:pt idx="1">
                  <c:v>Khá</c:v>
                </c:pt>
                <c:pt idx="2">
                  <c:v>TB</c:v>
                </c:pt>
                <c:pt idx="3">
                  <c:v>Yếu</c:v>
                </c:pt>
                <c:pt idx="4">
                  <c:v>Kém</c:v>
                </c:pt>
              </c:strCache>
            </c:strRef>
          </c:cat>
          <c:val>
            <c:numRef>
              <c:f>'TONG HOP'!$F$8:$F$12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C-4E44-82BF-8EB4465B8D2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0</xdr:rowOff>
    </xdr:from>
    <xdr:to>
      <xdr:col>2</xdr:col>
      <xdr:colOff>701040</xdr:colOff>
      <xdr:row>2</xdr:row>
      <xdr:rowOff>22860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C5F8543-5404-4B4F-884E-D8B09F71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34874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</xdr:col>
      <xdr:colOff>1181100</xdr:colOff>
      <xdr:row>2</xdr:row>
      <xdr:rowOff>83820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4411B0FB-FC77-43E7-871C-230A90E4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18872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579120</xdr:colOff>
      <xdr:row>3</xdr:row>
      <xdr:rowOff>22860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53C971E-34FD-467D-9B35-25E6EF2F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872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571500</xdr:colOff>
      <xdr:row>12</xdr:row>
      <xdr:rowOff>160020</xdr:rowOff>
    </xdr:from>
    <xdr:to>
      <xdr:col>7</xdr:col>
      <xdr:colOff>586740</xdr:colOff>
      <xdr:row>27</xdr:row>
      <xdr:rowOff>160020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1D848D0B-26F6-4947-BB63-8DAADE91B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15240</xdr:colOff>
      <xdr:row>13</xdr:row>
      <xdr:rowOff>7620</xdr:rowOff>
    </xdr:from>
    <xdr:to>
      <xdr:col>15</xdr:col>
      <xdr:colOff>365760</xdr:colOff>
      <xdr:row>28</xdr:row>
      <xdr:rowOff>7620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99B29A27-2399-4952-B6F5-8867A04A3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3E96-3AD9-4350-BEE5-46FF242D0268}">
  <dimension ref="A1:N40"/>
  <sheetViews>
    <sheetView tabSelected="1" workbookViewId="0">
      <selection activeCell="M6" sqref="M6"/>
    </sheetView>
  </sheetViews>
  <sheetFormatPr defaultRowHeight="14.4" x14ac:dyDescent="0.3"/>
  <cols>
    <col min="1" max="1" width="4.5546875" bestFit="1" customWidth="1"/>
    <col min="2" max="2" width="12.109375" bestFit="1" customWidth="1"/>
    <col min="3" max="3" width="22.109375" bestFit="1" customWidth="1"/>
    <col min="4" max="4" width="11.21875" bestFit="1" customWidth="1"/>
    <col min="5" max="5" width="12.21875" bestFit="1" customWidth="1"/>
    <col min="6" max="6" width="11.44140625" bestFit="1" customWidth="1"/>
    <col min="7" max="7" width="34.33203125" bestFit="1" customWidth="1"/>
    <col min="8" max="8" width="11" bestFit="1" customWidth="1"/>
    <col min="9" max="9" width="14" bestFit="1" customWidth="1"/>
    <col min="10" max="10" width="12.5546875" bestFit="1" customWidth="1"/>
    <col min="11" max="12" width="12.33203125" bestFit="1" customWidth="1"/>
    <col min="13" max="13" width="14" bestFit="1" customWidth="1"/>
    <col min="14" max="14" width="9.88671875" bestFit="1" customWidth="1"/>
  </cols>
  <sheetData>
    <row r="1" spans="1:14" ht="24" customHeight="1" thickBot="1" x14ac:dyDescent="0.35">
      <c r="A1" s="21"/>
      <c r="B1" s="22"/>
      <c r="C1" s="23"/>
      <c r="D1" s="36" t="s">
        <v>143</v>
      </c>
      <c r="E1" s="37"/>
      <c r="F1" s="37"/>
      <c r="G1" s="37"/>
      <c r="H1" s="37"/>
      <c r="I1" s="37"/>
      <c r="J1" s="37"/>
      <c r="K1" s="37"/>
      <c r="L1" s="38"/>
      <c r="M1" s="1"/>
      <c r="N1" s="1"/>
    </row>
    <row r="2" spans="1:14" ht="19.2" customHeight="1" thickBot="1" x14ac:dyDescent="0.35">
      <c r="A2" s="24"/>
      <c r="B2" s="25"/>
      <c r="C2" s="26"/>
      <c r="D2" s="39" t="s">
        <v>128</v>
      </c>
      <c r="E2" s="40"/>
      <c r="F2" s="40"/>
      <c r="G2" s="40"/>
      <c r="H2" s="40"/>
      <c r="I2" s="40"/>
      <c r="J2" s="40"/>
      <c r="K2" s="40"/>
      <c r="L2" s="41"/>
      <c r="M2" s="1"/>
      <c r="N2" s="1"/>
    </row>
    <row r="3" spans="1:14" ht="15" customHeight="1" thickBot="1" x14ac:dyDescent="0.35">
      <c r="A3" s="27"/>
      <c r="B3" s="28"/>
      <c r="C3" s="29"/>
      <c r="D3" s="8"/>
      <c r="E3" s="9"/>
      <c r="F3" s="9"/>
      <c r="G3" s="9"/>
      <c r="H3" s="9"/>
      <c r="I3" s="9"/>
      <c r="J3" s="9"/>
      <c r="K3" s="9"/>
      <c r="L3" s="10"/>
      <c r="M3" s="1"/>
      <c r="N3" s="1"/>
    </row>
    <row r="4" spans="1:14" ht="25.2" customHeight="1" thickBot="1" x14ac:dyDescent="0.35">
      <c r="A4" s="30" t="s">
        <v>0</v>
      </c>
      <c r="B4" s="31"/>
      <c r="C4" s="31"/>
      <c r="D4" s="31"/>
      <c r="E4" s="31"/>
      <c r="F4" s="31"/>
      <c r="G4" s="31"/>
      <c r="H4" s="32"/>
      <c r="I4" s="33" t="s">
        <v>1</v>
      </c>
      <c r="J4" s="34"/>
      <c r="K4" s="34"/>
      <c r="L4" s="34"/>
      <c r="M4" s="34"/>
      <c r="N4" s="35"/>
    </row>
    <row r="5" spans="1:14" ht="30" customHeight="1" thickBot="1" x14ac:dyDescent="0.35">
      <c r="A5" s="11" t="s">
        <v>2</v>
      </c>
      <c r="B5" s="12" t="s">
        <v>3</v>
      </c>
      <c r="C5" s="12" t="s">
        <v>72</v>
      </c>
      <c r="D5" s="12" t="s">
        <v>73</v>
      </c>
      <c r="E5" s="12" t="s">
        <v>74</v>
      </c>
      <c r="F5" s="12" t="s">
        <v>83</v>
      </c>
      <c r="G5" s="12" t="s">
        <v>75</v>
      </c>
      <c r="H5" s="12" t="s">
        <v>4</v>
      </c>
      <c r="I5" s="13" t="s">
        <v>76</v>
      </c>
      <c r="J5" s="13" t="s">
        <v>77</v>
      </c>
      <c r="K5" s="13" t="s">
        <v>78</v>
      </c>
      <c r="L5" s="13" t="s">
        <v>79</v>
      </c>
      <c r="M5" s="13" t="s">
        <v>80</v>
      </c>
      <c r="N5" s="13" t="s">
        <v>81</v>
      </c>
    </row>
    <row r="6" spans="1:14" ht="19.8" customHeight="1" thickBot="1" x14ac:dyDescent="0.35">
      <c r="A6" s="2">
        <v>1</v>
      </c>
      <c r="B6" s="3" t="s">
        <v>5</v>
      </c>
      <c r="C6" s="3" t="s">
        <v>6</v>
      </c>
      <c r="D6" s="3" t="s">
        <v>82</v>
      </c>
      <c r="E6" s="5">
        <v>37347</v>
      </c>
      <c r="F6" s="3" t="s">
        <v>84</v>
      </c>
      <c r="G6" s="3" t="s">
        <v>92</v>
      </c>
      <c r="H6" s="6" t="s">
        <v>95</v>
      </c>
      <c r="I6" s="7">
        <v>7000000</v>
      </c>
      <c r="J6" s="7">
        <v>50000</v>
      </c>
      <c r="K6" s="7">
        <v>300000</v>
      </c>
      <c r="L6" s="7">
        <v>700000</v>
      </c>
      <c r="M6" s="7">
        <f>SUM(I6:L6)</f>
        <v>8050000</v>
      </c>
      <c r="N6" s="3"/>
    </row>
    <row r="7" spans="1:14" ht="19.8" customHeight="1" thickBot="1" x14ac:dyDescent="0.35">
      <c r="A7" s="2">
        <v>2</v>
      </c>
      <c r="B7" s="3" t="s">
        <v>7</v>
      </c>
      <c r="C7" s="3" t="s">
        <v>8</v>
      </c>
      <c r="D7" s="3" t="s">
        <v>71</v>
      </c>
      <c r="E7" s="5">
        <v>37066</v>
      </c>
      <c r="F7" s="3" t="s">
        <v>85</v>
      </c>
      <c r="G7" s="3" t="s">
        <v>93</v>
      </c>
      <c r="H7" s="6" t="s">
        <v>96</v>
      </c>
      <c r="I7" s="7">
        <v>7000000</v>
      </c>
      <c r="J7" s="7">
        <v>50000</v>
      </c>
      <c r="K7" s="7">
        <v>300000</v>
      </c>
      <c r="L7" s="7">
        <v>700000</v>
      </c>
      <c r="M7" s="7">
        <f t="shared" ref="M7:M38" si="0">SUM(I7:L7)</f>
        <v>8050000</v>
      </c>
      <c r="N7" s="3"/>
    </row>
    <row r="8" spans="1:14" ht="19.8" customHeight="1" thickBot="1" x14ac:dyDescent="0.35">
      <c r="A8" s="2">
        <v>3</v>
      </c>
      <c r="B8" s="3" t="s">
        <v>9</v>
      </c>
      <c r="C8" s="3" t="s">
        <v>10</v>
      </c>
      <c r="D8" s="3" t="s">
        <v>152</v>
      </c>
      <c r="E8" s="5">
        <v>37004</v>
      </c>
      <c r="F8" s="3" t="s">
        <v>86</v>
      </c>
      <c r="G8" s="3" t="s">
        <v>94</v>
      </c>
      <c r="H8" s="6" t="s">
        <v>97</v>
      </c>
      <c r="I8" s="7">
        <v>7000000</v>
      </c>
      <c r="J8" s="7">
        <v>50000</v>
      </c>
      <c r="K8" s="7">
        <v>300000</v>
      </c>
      <c r="L8" s="7">
        <v>700000</v>
      </c>
      <c r="M8" s="7">
        <f t="shared" si="0"/>
        <v>8050000</v>
      </c>
      <c r="N8" s="3"/>
    </row>
    <row r="9" spans="1:14" ht="19.8" customHeight="1" thickBot="1" x14ac:dyDescent="0.35">
      <c r="A9" s="2">
        <v>4</v>
      </c>
      <c r="B9" s="3" t="s">
        <v>11</v>
      </c>
      <c r="C9" s="3" t="s">
        <v>12</v>
      </c>
      <c r="D9" s="3" t="s">
        <v>152</v>
      </c>
      <c r="E9" s="5">
        <v>37504</v>
      </c>
      <c r="F9" s="3" t="s">
        <v>87</v>
      </c>
      <c r="G9" s="3" t="s">
        <v>92</v>
      </c>
      <c r="H9" s="6" t="s">
        <v>98</v>
      </c>
      <c r="I9" s="7">
        <v>7000000</v>
      </c>
      <c r="J9" s="7">
        <v>50000</v>
      </c>
      <c r="K9" s="7">
        <v>300000</v>
      </c>
      <c r="L9" s="7">
        <v>700000</v>
      </c>
      <c r="M9" s="7">
        <f t="shared" si="0"/>
        <v>8050000</v>
      </c>
      <c r="N9" s="3"/>
    </row>
    <row r="10" spans="1:14" ht="19.8" customHeight="1" thickBot="1" x14ac:dyDescent="0.35">
      <c r="A10" s="2">
        <v>5</v>
      </c>
      <c r="B10" s="3" t="s">
        <v>13</v>
      </c>
      <c r="C10" s="3" t="s">
        <v>14</v>
      </c>
      <c r="D10" s="3" t="s">
        <v>152</v>
      </c>
      <c r="E10" s="5">
        <v>36888</v>
      </c>
      <c r="F10" s="3" t="s">
        <v>88</v>
      </c>
      <c r="G10" s="3" t="s">
        <v>93</v>
      </c>
      <c r="H10" s="6" t="s">
        <v>113</v>
      </c>
      <c r="I10" s="7">
        <v>7000000</v>
      </c>
      <c r="J10" s="7">
        <v>50000</v>
      </c>
      <c r="K10" s="7">
        <v>300000</v>
      </c>
      <c r="L10" s="7">
        <v>700000</v>
      </c>
      <c r="M10" s="7">
        <f t="shared" si="0"/>
        <v>8050000</v>
      </c>
      <c r="N10" s="3"/>
    </row>
    <row r="11" spans="1:14" ht="19.8" customHeight="1" thickBot="1" x14ac:dyDescent="0.35">
      <c r="A11" s="2">
        <v>6</v>
      </c>
      <c r="B11" s="3" t="s">
        <v>15</v>
      </c>
      <c r="C11" s="3" t="s">
        <v>16</v>
      </c>
      <c r="D11" s="3" t="s">
        <v>71</v>
      </c>
      <c r="E11" s="5">
        <v>37347</v>
      </c>
      <c r="F11" s="3" t="s">
        <v>89</v>
      </c>
      <c r="G11" s="3" t="s">
        <v>94</v>
      </c>
      <c r="H11" s="6" t="s">
        <v>114</v>
      </c>
      <c r="I11" s="7">
        <v>7000000</v>
      </c>
      <c r="J11" s="7">
        <v>50000</v>
      </c>
      <c r="K11" s="7">
        <v>300000</v>
      </c>
      <c r="L11" s="7">
        <v>700000</v>
      </c>
      <c r="M11" s="7">
        <f t="shared" si="0"/>
        <v>8050000</v>
      </c>
      <c r="N11" s="3"/>
    </row>
    <row r="12" spans="1:14" ht="19.8" customHeight="1" thickBot="1" x14ac:dyDescent="0.35">
      <c r="A12" s="2">
        <v>7</v>
      </c>
      <c r="B12" s="3" t="s">
        <v>17</v>
      </c>
      <c r="C12" s="3" t="s">
        <v>18</v>
      </c>
      <c r="D12" s="3" t="s">
        <v>71</v>
      </c>
      <c r="E12" s="5">
        <v>37046</v>
      </c>
      <c r="F12" s="3" t="s">
        <v>90</v>
      </c>
      <c r="G12" s="3" t="s">
        <v>92</v>
      </c>
      <c r="H12" s="6" t="s">
        <v>115</v>
      </c>
      <c r="I12" s="7">
        <v>7000000</v>
      </c>
      <c r="J12" s="7">
        <v>50000</v>
      </c>
      <c r="K12" s="7">
        <v>300000</v>
      </c>
      <c r="L12" s="7">
        <v>700000</v>
      </c>
      <c r="M12" s="7">
        <f t="shared" si="0"/>
        <v>8050000</v>
      </c>
      <c r="N12" s="3"/>
    </row>
    <row r="13" spans="1:14" ht="19.8" customHeight="1" thickBot="1" x14ac:dyDescent="0.35">
      <c r="A13" s="2">
        <v>8</v>
      </c>
      <c r="B13" s="3" t="s">
        <v>19</v>
      </c>
      <c r="C13" s="3" t="s">
        <v>20</v>
      </c>
      <c r="D13" s="3" t="s">
        <v>152</v>
      </c>
      <c r="E13" s="5">
        <v>36983</v>
      </c>
      <c r="F13" s="3" t="s">
        <v>86</v>
      </c>
      <c r="G13" s="3" t="s">
        <v>93</v>
      </c>
      <c r="H13" s="6" t="s">
        <v>99</v>
      </c>
      <c r="I13" s="7">
        <v>7000000</v>
      </c>
      <c r="J13" s="7">
        <v>50000</v>
      </c>
      <c r="K13" s="7">
        <v>300000</v>
      </c>
      <c r="L13" s="7">
        <v>700000</v>
      </c>
      <c r="M13" s="7">
        <f t="shared" si="0"/>
        <v>8050000</v>
      </c>
      <c r="N13" s="3"/>
    </row>
    <row r="14" spans="1:14" ht="19.8" customHeight="1" thickBot="1" x14ac:dyDescent="0.35">
      <c r="A14" s="2">
        <v>9</v>
      </c>
      <c r="B14" s="3" t="s">
        <v>21</v>
      </c>
      <c r="C14" s="3" t="s">
        <v>22</v>
      </c>
      <c r="D14" s="3" t="s">
        <v>71</v>
      </c>
      <c r="E14" s="5">
        <v>37514</v>
      </c>
      <c r="F14" s="3" t="s">
        <v>85</v>
      </c>
      <c r="G14" s="3" t="s">
        <v>94</v>
      </c>
      <c r="H14" s="6" t="s">
        <v>100</v>
      </c>
      <c r="I14" s="7">
        <v>7000000</v>
      </c>
      <c r="J14" s="7">
        <v>50000</v>
      </c>
      <c r="K14" s="7">
        <v>300000</v>
      </c>
      <c r="L14" s="7">
        <v>700000</v>
      </c>
      <c r="M14" s="7">
        <f t="shared" si="0"/>
        <v>8050000</v>
      </c>
      <c r="N14" s="3"/>
    </row>
    <row r="15" spans="1:14" ht="19.8" customHeight="1" thickBot="1" x14ac:dyDescent="0.35">
      <c r="A15" s="2">
        <v>10</v>
      </c>
      <c r="B15" s="3" t="s">
        <v>23</v>
      </c>
      <c r="C15" s="3" t="s">
        <v>24</v>
      </c>
      <c r="D15" s="3" t="s">
        <v>71</v>
      </c>
      <c r="E15" s="5">
        <v>36868</v>
      </c>
      <c r="F15" s="3" t="s">
        <v>84</v>
      </c>
      <c r="G15" s="3" t="s">
        <v>92</v>
      </c>
      <c r="H15" s="6" t="s">
        <v>101</v>
      </c>
      <c r="I15" s="7">
        <v>7000000</v>
      </c>
      <c r="J15" s="7">
        <v>50000</v>
      </c>
      <c r="K15" s="7">
        <v>300000</v>
      </c>
      <c r="L15" s="7">
        <v>700000</v>
      </c>
      <c r="M15" s="7">
        <f t="shared" si="0"/>
        <v>8050000</v>
      </c>
      <c r="N15" s="3"/>
    </row>
    <row r="16" spans="1:14" ht="19.8" customHeight="1" thickBot="1" x14ac:dyDescent="0.35">
      <c r="A16" s="2">
        <v>11</v>
      </c>
      <c r="B16" s="3" t="s">
        <v>25</v>
      </c>
      <c r="C16" s="3" t="s">
        <v>26</v>
      </c>
      <c r="D16" s="3" t="s">
        <v>71</v>
      </c>
      <c r="E16" s="5">
        <v>37357</v>
      </c>
      <c r="F16" s="3" t="s">
        <v>85</v>
      </c>
      <c r="G16" s="3" t="s">
        <v>93</v>
      </c>
      <c r="H16" s="6" t="s">
        <v>102</v>
      </c>
      <c r="I16" s="7">
        <v>7000000</v>
      </c>
      <c r="J16" s="7">
        <v>50000</v>
      </c>
      <c r="K16" s="7">
        <v>300000</v>
      </c>
      <c r="L16" s="7">
        <v>700000</v>
      </c>
      <c r="M16" s="7">
        <f t="shared" si="0"/>
        <v>8050000</v>
      </c>
      <c r="N16" s="3"/>
    </row>
    <row r="17" spans="1:14" ht="19.8" customHeight="1" thickBot="1" x14ac:dyDescent="0.35">
      <c r="A17" s="2">
        <v>12</v>
      </c>
      <c r="B17" s="3" t="s">
        <v>27</v>
      </c>
      <c r="C17" s="3" t="s">
        <v>28</v>
      </c>
      <c r="D17" s="3" t="s">
        <v>71</v>
      </c>
      <c r="E17" s="5">
        <v>37066</v>
      </c>
      <c r="F17" s="3" t="s">
        <v>86</v>
      </c>
      <c r="G17" s="3" t="s">
        <v>94</v>
      </c>
      <c r="H17" s="6" t="s">
        <v>116</v>
      </c>
      <c r="I17" s="7">
        <v>7000000</v>
      </c>
      <c r="J17" s="7">
        <v>50000</v>
      </c>
      <c r="K17" s="7">
        <v>300000</v>
      </c>
      <c r="L17" s="7">
        <v>700000</v>
      </c>
      <c r="M17" s="7">
        <f t="shared" si="0"/>
        <v>8050000</v>
      </c>
      <c r="N17" s="3"/>
    </row>
    <row r="18" spans="1:14" ht="19.8" customHeight="1" thickBot="1" x14ac:dyDescent="0.35">
      <c r="A18" s="2">
        <v>13</v>
      </c>
      <c r="B18" s="3" t="s">
        <v>29</v>
      </c>
      <c r="C18" s="3" t="s">
        <v>30</v>
      </c>
      <c r="D18" s="3" t="s">
        <v>71</v>
      </c>
      <c r="E18" s="5">
        <v>37004</v>
      </c>
      <c r="F18" s="3" t="s">
        <v>87</v>
      </c>
      <c r="G18" s="3" t="s">
        <v>92</v>
      </c>
      <c r="H18" s="6" t="s">
        <v>117</v>
      </c>
      <c r="I18" s="7">
        <v>7000000</v>
      </c>
      <c r="J18" s="7">
        <v>50000</v>
      </c>
      <c r="K18" s="7">
        <v>300000</v>
      </c>
      <c r="L18" s="7">
        <v>700000</v>
      </c>
      <c r="M18" s="7">
        <f t="shared" si="0"/>
        <v>8050000</v>
      </c>
      <c r="N18" s="3"/>
    </row>
    <row r="19" spans="1:14" ht="19.8" customHeight="1" thickBot="1" x14ac:dyDescent="0.35">
      <c r="A19" s="2">
        <v>14</v>
      </c>
      <c r="B19" s="3" t="s">
        <v>31</v>
      </c>
      <c r="C19" s="3" t="s">
        <v>32</v>
      </c>
      <c r="D19" s="3" t="s">
        <v>71</v>
      </c>
      <c r="E19" s="5">
        <v>37504</v>
      </c>
      <c r="F19" s="3" t="s">
        <v>88</v>
      </c>
      <c r="G19" s="3" t="s">
        <v>93</v>
      </c>
      <c r="H19" s="6" t="s">
        <v>118</v>
      </c>
      <c r="I19" s="7">
        <v>7000000</v>
      </c>
      <c r="J19" s="7">
        <v>50000</v>
      </c>
      <c r="K19" s="7">
        <v>300000</v>
      </c>
      <c r="L19" s="7">
        <v>700000</v>
      </c>
      <c r="M19" s="7">
        <f t="shared" si="0"/>
        <v>8050000</v>
      </c>
      <c r="N19" s="3"/>
    </row>
    <row r="20" spans="1:14" ht="19.8" customHeight="1" thickBot="1" x14ac:dyDescent="0.35">
      <c r="A20" s="2">
        <v>15</v>
      </c>
      <c r="B20" s="3" t="s">
        <v>33</v>
      </c>
      <c r="C20" s="3" t="s">
        <v>34</v>
      </c>
      <c r="D20" s="3" t="s">
        <v>71</v>
      </c>
      <c r="E20" s="5">
        <v>36888</v>
      </c>
      <c r="F20" s="3" t="s">
        <v>89</v>
      </c>
      <c r="G20" s="3" t="s">
        <v>94</v>
      </c>
      <c r="H20" s="6" t="s">
        <v>103</v>
      </c>
      <c r="I20" s="7">
        <v>7000000</v>
      </c>
      <c r="J20" s="7">
        <v>50000</v>
      </c>
      <c r="K20" s="7">
        <v>300000</v>
      </c>
      <c r="L20" s="7">
        <v>700000</v>
      </c>
      <c r="M20" s="7">
        <f t="shared" si="0"/>
        <v>8050000</v>
      </c>
      <c r="N20" s="3"/>
    </row>
    <row r="21" spans="1:14" ht="19.8" customHeight="1" thickBot="1" x14ac:dyDescent="0.35">
      <c r="A21" s="2">
        <v>16</v>
      </c>
      <c r="B21" s="3" t="s">
        <v>35</v>
      </c>
      <c r="C21" s="3" t="s">
        <v>36</v>
      </c>
      <c r="D21" s="3" t="s">
        <v>71</v>
      </c>
      <c r="E21" s="5">
        <v>37347</v>
      </c>
      <c r="F21" s="3" t="s">
        <v>90</v>
      </c>
      <c r="G21" s="3" t="s">
        <v>92</v>
      </c>
      <c r="H21" s="6" t="s">
        <v>104</v>
      </c>
      <c r="I21" s="7">
        <v>7000000</v>
      </c>
      <c r="J21" s="7">
        <v>50000</v>
      </c>
      <c r="K21" s="7">
        <v>300000</v>
      </c>
      <c r="L21" s="7">
        <v>700000</v>
      </c>
      <c r="M21" s="7">
        <f t="shared" si="0"/>
        <v>8050000</v>
      </c>
      <c r="N21" s="3"/>
    </row>
    <row r="22" spans="1:14" ht="20.399999999999999" customHeight="1" thickBot="1" x14ac:dyDescent="0.35">
      <c r="A22" s="2">
        <v>17</v>
      </c>
      <c r="B22" s="3" t="s">
        <v>37</v>
      </c>
      <c r="C22" s="3" t="s">
        <v>38</v>
      </c>
      <c r="D22" s="3" t="s">
        <v>71</v>
      </c>
      <c r="E22" s="5">
        <v>37056</v>
      </c>
      <c r="F22" s="3" t="s">
        <v>86</v>
      </c>
      <c r="G22" s="3" t="s">
        <v>93</v>
      </c>
      <c r="H22" s="6" t="s">
        <v>105</v>
      </c>
      <c r="I22" s="7">
        <v>7000000</v>
      </c>
      <c r="J22" s="7">
        <v>50000</v>
      </c>
      <c r="K22" s="7">
        <v>300000</v>
      </c>
      <c r="L22" s="7">
        <v>700000</v>
      </c>
      <c r="M22" s="7">
        <f t="shared" si="0"/>
        <v>8050000</v>
      </c>
      <c r="N22" s="3"/>
    </row>
    <row r="23" spans="1:14" ht="19.2" customHeight="1" thickBot="1" x14ac:dyDescent="0.35">
      <c r="A23" s="2">
        <v>18</v>
      </c>
      <c r="B23" s="3" t="s">
        <v>39</v>
      </c>
      <c r="C23" s="3" t="s">
        <v>40</v>
      </c>
      <c r="D23" s="3" t="s">
        <v>71</v>
      </c>
      <c r="E23" s="5">
        <v>36984</v>
      </c>
      <c r="F23" s="3" t="s">
        <v>85</v>
      </c>
      <c r="G23" s="3" t="s">
        <v>94</v>
      </c>
      <c r="H23" s="6" t="s">
        <v>119</v>
      </c>
      <c r="I23" s="7">
        <v>7000000</v>
      </c>
      <c r="J23" s="7">
        <v>50000</v>
      </c>
      <c r="K23" s="7">
        <v>300000</v>
      </c>
      <c r="L23" s="7">
        <v>700000</v>
      </c>
      <c r="M23" s="7">
        <f t="shared" si="0"/>
        <v>8050000</v>
      </c>
      <c r="N23" s="3"/>
    </row>
    <row r="24" spans="1:14" ht="19.8" customHeight="1" thickBot="1" x14ac:dyDescent="0.35">
      <c r="A24" s="2">
        <v>19</v>
      </c>
      <c r="B24" s="3" t="s">
        <v>41</v>
      </c>
      <c r="C24" s="3" t="s">
        <v>42</v>
      </c>
      <c r="D24" s="3" t="s">
        <v>71</v>
      </c>
      <c r="E24" s="5">
        <v>37504</v>
      </c>
      <c r="F24" s="3" t="s">
        <v>84</v>
      </c>
      <c r="G24" s="3" t="s">
        <v>92</v>
      </c>
      <c r="H24" s="6" t="s">
        <v>120</v>
      </c>
      <c r="I24" s="7">
        <v>7000000</v>
      </c>
      <c r="J24" s="7">
        <v>50000</v>
      </c>
      <c r="K24" s="7">
        <v>300000</v>
      </c>
      <c r="L24" s="7">
        <v>700000</v>
      </c>
      <c r="M24" s="7">
        <f t="shared" si="0"/>
        <v>8050000</v>
      </c>
      <c r="N24" s="3"/>
    </row>
    <row r="25" spans="1:14" ht="19.8" customHeight="1" thickBot="1" x14ac:dyDescent="0.35">
      <c r="A25" s="2">
        <v>20</v>
      </c>
      <c r="B25" s="3" t="s">
        <v>43</v>
      </c>
      <c r="C25" s="3" t="s">
        <v>44</v>
      </c>
      <c r="D25" s="3" t="s">
        <v>152</v>
      </c>
      <c r="E25" s="5">
        <v>36887</v>
      </c>
      <c r="F25" s="3" t="s">
        <v>85</v>
      </c>
      <c r="G25" s="3" t="s">
        <v>93</v>
      </c>
      <c r="H25" s="6" t="s">
        <v>122</v>
      </c>
      <c r="I25" s="7">
        <v>7000000</v>
      </c>
      <c r="J25" s="7">
        <v>50000</v>
      </c>
      <c r="K25" s="7">
        <v>300000</v>
      </c>
      <c r="L25" s="7">
        <v>700000</v>
      </c>
      <c r="M25" s="7">
        <f t="shared" si="0"/>
        <v>8050000</v>
      </c>
      <c r="N25" s="3"/>
    </row>
    <row r="26" spans="1:14" ht="19.8" customHeight="1" thickBot="1" x14ac:dyDescent="0.35">
      <c r="A26" s="2">
        <v>21</v>
      </c>
      <c r="B26" s="3" t="s">
        <v>45</v>
      </c>
      <c r="C26" s="3" t="s">
        <v>46</v>
      </c>
      <c r="D26" s="3" t="s">
        <v>71</v>
      </c>
      <c r="E26" s="5">
        <v>37367</v>
      </c>
      <c r="F26" s="3" t="s">
        <v>86</v>
      </c>
      <c r="G26" s="3" t="s">
        <v>94</v>
      </c>
      <c r="H26" s="6" t="s">
        <v>121</v>
      </c>
      <c r="I26" s="7">
        <v>7000000</v>
      </c>
      <c r="J26" s="7">
        <v>50000</v>
      </c>
      <c r="K26" s="7">
        <v>300000</v>
      </c>
      <c r="L26" s="7">
        <v>700000</v>
      </c>
      <c r="M26" s="7">
        <f t="shared" si="0"/>
        <v>8050000</v>
      </c>
      <c r="N26" s="3"/>
    </row>
    <row r="27" spans="1:14" ht="19.8" customHeight="1" thickBot="1" x14ac:dyDescent="0.35">
      <c r="A27" s="2">
        <v>22</v>
      </c>
      <c r="B27" s="3" t="s">
        <v>47</v>
      </c>
      <c r="C27" s="3" t="s">
        <v>48</v>
      </c>
      <c r="D27" s="3" t="s">
        <v>71</v>
      </c>
      <c r="E27" s="5">
        <v>37044</v>
      </c>
      <c r="F27" s="3" t="s">
        <v>87</v>
      </c>
      <c r="G27" s="3" t="s">
        <v>92</v>
      </c>
      <c r="H27" s="6" t="s">
        <v>106</v>
      </c>
      <c r="I27" s="7">
        <v>7000000</v>
      </c>
      <c r="J27" s="7">
        <v>50000</v>
      </c>
      <c r="K27" s="7">
        <v>300000</v>
      </c>
      <c r="L27" s="7">
        <v>700000</v>
      </c>
      <c r="M27" s="7">
        <f t="shared" si="0"/>
        <v>8050000</v>
      </c>
      <c r="N27" s="3"/>
    </row>
    <row r="28" spans="1:14" ht="19.8" customHeight="1" thickBot="1" x14ac:dyDescent="0.35">
      <c r="A28" s="2">
        <v>23</v>
      </c>
      <c r="B28" s="3" t="s">
        <v>49</v>
      </c>
      <c r="C28" s="3" t="s">
        <v>50</v>
      </c>
      <c r="D28" s="3" t="s">
        <v>152</v>
      </c>
      <c r="E28" s="5">
        <v>36994</v>
      </c>
      <c r="F28" s="3" t="s">
        <v>88</v>
      </c>
      <c r="G28" s="3" t="s">
        <v>93</v>
      </c>
      <c r="H28" s="6" t="s">
        <v>107</v>
      </c>
      <c r="I28" s="7">
        <v>7000000</v>
      </c>
      <c r="J28" s="7">
        <v>50000</v>
      </c>
      <c r="K28" s="7">
        <v>300000</v>
      </c>
      <c r="L28" s="7">
        <v>700000</v>
      </c>
      <c r="M28" s="7">
        <f t="shared" si="0"/>
        <v>8050000</v>
      </c>
      <c r="N28" s="3"/>
    </row>
    <row r="29" spans="1:14" ht="19.8" customHeight="1" thickBot="1" x14ac:dyDescent="0.35">
      <c r="A29" s="2">
        <v>24</v>
      </c>
      <c r="B29" s="3" t="s">
        <v>51</v>
      </c>
      <c r="C29" s="3" t="s">
        <v>52</v>
      </c>
      <c r="D29" s="3" t="s">
        <v>71</v>
      </c>
      <c r="E29" s="5">
        <v>37514</v>
      </c>
      <c r="F29" s="3" t="s">
        <v>89</v>
      </c>
      <c r="G29" s="3" t="s">
        <v>94</v>
      </c>
      <c r="H29" s="6" t="s">
        <v>108</v>
      </c>
      <c r="I29" s="7">
        <v>7000000</v>
      </c>
      <c r="J29" s="7">
        <v>50000</v>
      </c>
      <c r="K29" s="7">
        <v>300000</v>
      </c>
      <c r="L29" s="7">
        <v>700000</v>
      </c>
      <c r="M29" s="7">
        <f t="shared" si="0"/>
        <v>8050000</v>
      </c>
      <c r="N29" s="3"/>
    </row>
    <row r="30" spans="1:14" ht="19.8" customHeight="1" thickBot="1" x14ac:dyDescent="0.35">
      <c r="A30" s="2">
        <v>25</v>
      </c>
      <c r="B30" s="3" t="s">
        <v>53</v>
      </c>
      <c r="C30" s="3" t="s">
        <v>54</v>
      </c>
      <c r="D30" s="3" t="s">
        <v>71</v>
      </c>
      <c r="E30" s="5">
        <v>36868</v>
      </c>
      <c r="F30" s="3" t="s">
        <v>90</v>
      </c>
      <c r="G30" s="3" t="s">
        <v>92</v>
      </c>
      <c r="H30" s="6" t="s">
        <v>123</v>
      </c>
      <c r="I30" s="7">
        <v>7000000</v>
      </c>
      <c r="J30" s="7">
        <v>50000</v>
      </c>
      <c r="K30" s="7">
        <v>300000</v>
      </c>
      <c r="L30" s="7">
        <v>700000</v>
      </c>
      <c r="M30" s="7">
        <f t="shared" si="0"/>
        <v>8050000</v>
      </c>
      <c r="N30" s="3"/>
    </row>
    <row r="31" spans="1:14" ht="19.8" customHeight="1" thickBot="1" x14ac:dyDescent="0.35">
      <c r="A31" s="2">
        <v>26</v>
      </c>
      <c r="B31" s="3" t="s">
        <v>55</v>
      </c>
      <c r="C31" s="3" t="s">
        <v>56</v>
      </c>
      <c r="D31" s="3" t="s">
        <v>71</v>
      </c>
      <c r="E31" s="5">
        <v>37367</v>
      </c>
      <c r="F31" s="3" t="s">
        <v>86</v>
      </c>
      <c r="G31" s="3" t="s">
        <v>93</v>
      </c>
      <c r="H31" s="6" t="s">
        <v>124</v>
      </c>
      <c r="I31" s="7">
        <v>7000000</v>
      </c>
      <c r="J31" s="7">
        <v>50000</v>
      </c>
      <c r="K31" s="7">
        <v>300000</v>
      </c>
      <c r="L31" s="7">
        <v>700000</v>
      </c>
      <c r="M31" s="7">
        <f t="shared" si="0"/>
        <v>8050000</v>
      </c>
      <c r="N31" s="3"/>
    </row>
    <row r="32" spans="1:14" ht="19.8" customHeight="1" thickBot="1" x14ac:dyDescent="0.35">
      <c r="A32" s="2">
        <v>27</v>
      </c>
      <c r="B32" s="3" t="s">
        <v>57</v>
      </c>
      <c r="C32" s="3" t="s">
        <v>58</v>
      </c>
      <c r="D32" s="3" t="s">
        <v>71</v>
      </c>
      <c r="E32" s="5">
        <v>37069</v>
      </c>
      <c r="F32" s="3" t="s">
        <v>85</v>
      </c>
      <c r="G32" s="3" t="s">
        <v>94</v>
      </c>
      <c r="H32" s="6" t="s">
        <v>109</v>
      </c>
      <c r="I32" s="7">
        <v>7000000</v>
      </c>
      <c r="J32" s="7">
        <v>50000</v>
      </c>
      <c r="K32" s="7">
        <v>300000</v>
      </c>
      <c r="L32" s="7">
        <v>700000</v>
      </c>
      <c r="M32" s="7">
        <f t="shared" si="0"/>
        <v>8050000</v>
      </c>
      <c r="N32" s="3"/>
    </row>
    <row r="33" spans="1:14" ht="19.8" customHeight="1" thickBot="1" x14ac:dyDescent="0.35">
      <c r="A33" s="2">
        <v>28</v>
      </c>
      <c r="B33" s="3" t="s">
        <v>59</v>
      </c>
      <c r="C33" s="3" t="s">
        <v>60</v>
      </c>
      <c r="D33" s="3" t="s">
        <v>71</v>
      </c>
      <c r="E33" s="5">
        <v>37000</v>
      </c>
      <c r="F33" s="3" t="s">
        <v>86</v>
      </c>
      <c r="G33" s="3" t="s">
        <v>92</v>
      </c>
      <c r="H33" s="6" t="s">
        <v>125</v>
      </c>
      <c r="I33" s="7">
        <v>7000000</v>
      </c>
      <c r="J33" s="7">
        <v>50000</v>
      </c>
      <c r="K33" s="7">
        <v>300000</v>
      </c>
      <c r="L33" s="7">
        <v>700000</v>
      </c>
      <c r="M33" s="7">
        <f t="shared" si="0"/>
        <v>8050000</v>
      </c>
      <c r="N33" s="3"/>
    </row>
    <row r="34" spans="1:14" ht="19.8" customHeight="1" thickBot="1" x14ac:dyDescent="0.35">
      <c r="A34" s="2">
        <v>29</v>
      </c>
      <c r="B34" s="3" t="s">
        <v>61</v>
      </c>
      <c r="C34" s="3" t="s">
        <v>62</v>
      </c>
      <c r="D34" s="3" t="s">
        <v>71</v>
      </c>
      <c r="E34" s="5">
        <v>37524</v>
      </c>
      <c r="F34" s="3" t="s">
        <v>85</v>
      </c>
      <c r="G34" s="3" t="s">
        <v>93</v>
      </c>
      <c r="H34" s="6" t="s">
        <v>110</v>
      </c>
      <c r="I34" s="7">
        <v>7000000</v>
      </c>
      <c r="J34" s="7">
        <v>50000</v>
      </c>
      <c r="K34" s="7">
        <v>300000</v>
      </c>
      <c r="L34" s="7">
        <v>700000</v>
      </c>
      <c r="M34" s="7">
        <f t="shared" si="0"/>
        <v>8050000</v>
      </c>
      <c r="N34" s="3"/>
    </row>
    <row r="35" spans="1:14" ht="19.8" customHeight="1" thickBot="1" x14ac:dyDescent="0.35">
      <c r="A35" s="2">
        <v>30</v>
      </c>
      <c r="B35" s="3" t="s">
        <v>63</v>
      </c>
      <c r="C35" s="3" t="s">
        <v>64</v>
      </c>
      <c r="D35" s="3" t="s">
        <v>71</v>
      </c>
      <c r="E35" s="5">
        <v>36889</v>
      </c>
      <c r="F35" s="3" t="s">
        <v>84</v>
      </c>
      <c r="G35" s="3" t="s">
        <v>94</v>
      </c>
      <c r="H35" s="6" t="s">
        <v>111</v>
      </c>
      <c r="I35" s="7">
        <v>7000000</v>
      </c>
      <c r="J35" s="7">
        <v>50000</v>
      </c>
      <c r="K35" s="7">
        <v>300000</v>
      </c>
      <c r="L35" s="7">
        <v>700000</v>
      </c>
      <c r="M35" s="7">
        <f t="shared" si="0"/>
        <v>8050000</v>
      </c>
      <c r="N35" s="3"/>
    </row>
    <row r="36" spans="1:14" ht="19.8" customHeight="1" thickBot="1" x14ac:dyDescent="0.35">
      <c r="A36" s="2">
        <v>31</v>
      </c>
      <c r="B36" s="3" t="s">
        <v>65</v>
      </c>
      <c r="C36" s="3" t="s">
        <v>66</v>
      </c>
      <c r="D36" s="3" t="s">
        <v>71</v>
      </c>
      <c r="E36" s="5">
        <v>36310</v>
      </c>
      <c r="F36" s="3" t="s">
        <v>85</v>
      </c>
      <c r="G36" s="3" t="s">
        <v>92</v>
      </c>
      <c r="H36" s="6" t="s">
        <v>112</v>
      </c>
      <c r="I36" s="7">
        <v>7000000</v>
      </c>
      <c r="J36" s="7">
        <v>50000</v>
      </c>
      <c r="K36" s="7">
        <v>300000</v>
      </c>
      <c r="L36" s="7">
        <v>700000</v>
      </c>
      <c r="M36" s="7">
        <f t="shared" si="0"/>
        <v>8050000</v>
      </c>
      <c r="N36" s="3"/>
    </row>
    <row r="37" spans="1:14" ht="19.8" customHeight="1" thickBot="1" x14ac:dyDescent="0.35">
      <c r="A37" s="2">
        <v>32</v>
      </c>
      <c r="B37" s="3" t="s">
        <v>67</v>
      </c>
      <c r="C37" s="3" t="s">
        <v>68</v>
      </c>
      <c r="D37" s="3" t="s">
        <v>71</v>
      </c>
      <c r="E37" s="5">
        <v>37257</v>
      </c>
      <c r="F37" s="3" t="s">
        <v>86</v>
      </c>
      <c r="G37" s="3" t="s">
        <v>93</v>
      </c>
      <c r="H37" s="6" t="s">
        <v>126</v>
      </c>
      <c r="I37" s="7">
        <v>7000000</v>
      </c>
      <c r="J37" s="7">
        <v>50000</v>
      </c>
      <c r="K37" s="7">
        <v>300000</v>
      </c>
      <c r="L37" s="7">
        <v>700000</v>
      </c>
      <c r="M37" s="7">
        <f t="shared" si="0"/>
        <v>8050000</v>
      </c>
      <c r="N37" s="3"/>
    </row>
    <row r="38" spans="1:14" ht="19.8" customHeight="1" thickBot="1" x14ac:dyDescent="0.35">
      <c r="A38" s="2">
        <v>33</v>
      </c>
      <c r="B38" s="3" t="s">
        <v>69</v>
      </c>
      <c r="C38" s="3" t="s">
        <v>70</v>
      </c>
      <c r="D38" s="3" t="s">
        <v>152</v>
      </c>
      <c r="E38" s="5">
        <v>37401</v>
      </c>
      <c r="F38" s="3" t="s">
        <v>91</v>
      </c>
      <c r="G38" s="3" t="s">
        <v>94</v>
      </c>
      <c r="H38" s="6" t="s">
        <v>127</v>
      </c>
      <c r="I38" s="7">
        <v>7000000</v>
      </c>
      <c r="J38" s="7">
        <v>50000</v>
      </c>
      <c r="K38" s="7">
        <v>300000</v>
      </c>
      <c r="L38" s="7">
        <v>700000</v>
      </c>
      <c r="M38" s="7">
        <f t="shared" si="0"/>
        <v>8050000</v>
      </c>
      <c r="N38" s="3"/>
    </row>
    <row r="40" spans="1:14" x14ac:dyDescent="0.3">
      <c r="E40" s="4"/>
    </row>
  </sheetData>
  <mergeCells count="5">
    <mergeCell ref="A1:C3"/>
    <mergeCell ref="A4:H4"/>
    <mergeCell ref="I4:N4"/>
    <mergeCell ref="D1:L1"/>
    <mergeCell ref="D2:L2"/>
  </mergeCells>
  <phoneticPr fontId="5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731F-2BC7-48A9-A397-8284B37C8F72}">
  <dimension ref="A1:J37"/>
  <sheetViews>
    <sheetView topLeftCell="A11" workbookViewId="0">
      <selection activeCell="J16" sqref="J16"/>
    </sheetView>
  </sheetViews>
  <sheetFormatPr defaultRowHeight="14.4" x14ac:dyDescent="0.3"/>
  <cols>
    <col min="1" max="1" width="4" bestFit="1" customWidth="1"/>
    <col min="2" max="2" width="22.109375" bestFit="1" customWidth="1"/>
    <col min="3" max="3" width="8.109375" bestFit="1" customWidth="1"/>
    <col min="5" max="5" width="8.33203125" bestFit="1" customWidth="1"/>
    <col min="6" max="6" width="4.33203125" bestFit="1" customWidth="1"/>
    <col min="7" max="7" width="8.77734375" bestFit="1" customWidth="1"/>
    <col min="8" max="8" width="8.5546875" bestFit="1" customWidth="1"/>
    <col min="9" max="9" width="11" bestFit="1" customWidth="1"/>
    <col min="10" max="10" width="10.109375" bestFit="1" customWidth="1"/>
  </cols>
  <sheetData>
    <row r="1" spans="1:10" ht="20.399999999999999" customHeight="1" x14ac:dyDescent="0.35">
      <c r="A1" s="42"/>
      <c r="B1" s="42"/>
      <c r="D1" s="43" t="s">
        <v>137</v>
      </c>
      <c r="E1" s="44"/>
      <c r="F1" s="44"/>
      <c r="G1" s="44"/>
      <c r="H1" s="44"/>
      <c r="I1" s="44"/>
      <c r="J1" s="44"/>
    </row>
    <row r="2" spans="1:10" ht="18" x14ac:dyDescent="0.35">
      <c r="A2" s="42"/>
      <c r="B2" s="42"/>
      <c r="D2" s="43" t="s">
        <v>138</v>
      </c>
      <c r="E2" s="43"/>
      <c r="F2" s="43"/>
      <c r="G2" s="43"/>
      <c r="H2" s="43"/>
      <c r="I2" s="43"/>
      <c r="J2" s="43"/>
    </row>
    <row r="3" spans="1:10" x14ac:dyDescent="0.3">
      <c r="A3" s="42"/>
      <c r="B3" s="42"/>
    </row>
    <row r="4" spans="1:10" ht="16.8" customHeight="1" x14ac:dyDescent="0.3">
      <c r="A4" s="17" t="s">
        <v>2</v>
      </c>
      <c r="B4" s="18" t="s">
        <v>72</v>
      </c>
      <c r="C4" s="19" t="s">
        <v>135</v>
      </c>
      <c r="D4" s="19" t="s">
        <v>136</v>
      </c>
      <c r="E4" s="19" t="s">
        <v>134</v>
      </c>
      <c r="F4" s="19" t="s">
        <v>133</v>
      </c>
      <c r="G4" s="19" t="s">
        <v>129</v>
      </c>
      <c r="H4" s="19" t="s">
        <v>130</v>
      </c>
      <c r="I4" s="19" t="s">
        <v>131</v>
      </c>
      <c r="J4" s="19" t="s">
        <v>132</v>
      </c>
    </row>
    <row r="5" spans="1:10" x14ac:dyDescent="0.3">
      <c r="A5" s="14">
        <v>1</v>
      </c>
      <c r="B5" s="16" t="s">
        <v>6</v>
      </c>
      <c r="C5" s="15">
        <v>7</v>
      </c>
      <c r="D5" s="15">
        <v>3</v>
      </c>
      <c r="E5" s="15">
        <v>6</v>
      </c>
      <c r="F5" s="15">
        <f>AVERAGE(C5:E5)</f>
        <v>5.333333333333333</v>
      </c>
      <c r="G5" s="15" t="str">
        <f>IF(F5&gt;=8,"GIỎI",IF(F5&gt;=7,"KHÁ",IF(F5&gt;=5,"TB",IF(F5&gt;=3,"YẾU","KÉM"))))</f>
        <v>TB</v>
      </c>
      <c r="H5" s="15">
        <f>RANK(F5,$F$5:$F$37,0)</f>
        <v>28</v>
      </c>
      <c r="I5" s="15" t="s">
        <v>139</v>
      </c>
      <c r="J5" s="15">
        <f>IF(I5:I14="TB",1," ")</f>
        <v>1</v>
      </c>
    </row>
    <row r="6" spans="1:10" x14ac:dyDescent="0.3">
      <c r="A6" s="14">
        <v>2</v>
      </c>
      <c r="B6" s="16" t="s">
        <v>8</v>
      </c>
      <c r="C6" s="15">
        <v>5</v>
      </c>
      <c r="D6" s="15">
        <v>6</v>
      </c>
      <c r="E6" s="15">
        <v>7</v>
      </c>
      <c r="F6" s="15">
        <f t="shared" ref="F6:F37" si="0">AVERAGE(C6:E6)</f>
        <v>6</v>
      </c>
      <c r="G6" s="15" t="str">
        <f t="shared" ref="G6:G37" si="1">IF(F6&gt;=8,"GIỎI",IF(F6&gt;=7,"KHÁ",IF(F6&gt;=5,"TB",IF(F6&gt;=3,"YẾU","KÉM"))))</f>
        <v>TB</v>
      </c>
      <c r="H6" s="15">
        <f t="shared" ref="H6:H37" si="2">RANK(F6,$F$5:$F$37,0)</f>
        <v>23</v>
      </c>
      <c r="I6" s="15" t="s">
        <v>142</v>
      </c>
      <c r="J6" s="15" t="str">
        <f t="shared" ref="J6:J12" si="3">IF(I6:I15="TB",1," ")</f>
        <v xml:space="preserve"> </v>
      </c>
    </row>
    <row r="7" spans="1:10" x14ac:dyDescent="0.3">
      <c r="A7" s="14">
        <v>3</v>
      </c>
      <c r="B7" s="16" t="s">
        <v>10</v>
      </c>
      <c r="C7" s="15">
        <v>8</v>
      </c>
      <c r="D7" s="15">
        <v>7</v>
      </c>
      <c r="E7" s="15">
        <v>8</v>
      </c>
      <c r="F7" s="15">
        <f t="shared" si="0"/>
        <v>7.666666666666667</v>
      </c>
      <c r="G7" s="15" t="str">
        <f t="shared" si="1"/>
        <v>KHÁ</v>
      </c>
      <c r="H7" s="15">
        <f t="shared" si="2"/>
        <v>3</v>
      </c>
      <c r="I7" s="15" t="s">
        <v>142</v>
      </c>
      <c r="J7" s="15" t="str">
        <f t="shared" si="3"/>
        <v xml:space="preserve"> </v>
      </c>
    </row>
    <row r="8" spans="1:10" x14ac:dyDescent="0.3">
      <c r="A8" s="14">
        <v>4</v>
      </c>
      <c r="B8" s="16" t="s">
        <v>12</v>
      </c>
      <c r="C8" s="15">
        <v>9</v>
      </c>
      <c r="D8" s="15">
        <v>8</v>
      </c>
      <c r="E8" s="15">
        <v>6</v>
      </c>
      <c r="F8" s="15">
        <f t="shared" si="0"/>
        <v>7.666666666666667</v>
      </c>
      <c r="G8" s="15" t="str">
        <f t="shared" si="1"/>
        <v>KHÁ</v>
      </c>
      <c r="H8" s="15">
        <f t="shared" si="2"/>
        <v>3</v>
      </c>
      <c r="I8" s="15" t="s">
        <v>142</v>
      </c>
      <c r="J8" s="15" t="str">
        <f t="shared" si="3"/>
        <v xml:space="preserve"> </v>
      </c>
    </row>
    <row r="9" spans="1:10" x14ac:dyDescent="0.3">
      <c r="A9" s="14">
        <v>5</v>
      </c>
      <c r="B9" s="16" t="s">
        <v>14</v>
      </c>
      <c r="C9" s="15">
        <v>6</v>
      </c>
      <c r="D9" s="15">
        <v>6</v>
      </c>
      <c r="E9" s="15">
        <v>7</v>
      </c>
      <c r="F9" s="15">
        <f t="shared" si="0"/>
        <v>6.333333333333333</v>
      </c>
      <c r="G9" s="15" t="str">
        <f t="shared" si="1"/>
        <v>TB</v>
      </c>
      <c r="H9" s="15">
        <f t="shared" si="2"/>
        <v>21</v>
      </c>
      <c r="I9" s="15" t="s">
        <v>142</v>
      </c>
      <c r="J9" s="15" t="str">
        <f t="shared" si="3"/>
        <v xml:space="preserve"> </v>
      </c>
    </row>
    <row r="10" spans="1:10" x14ac:dyDescent="0.3">
      <c r="A10" s="14">
        <v>6</v>
      </c>
      <c r="B10" s="16" t="s">
        <v>16</v>
      </c>
      <c r="C10" s="15">
        <v>8</v>
      </c>
      <c r="D10" s="15">
        <v>7</v>
      </c>
      <c r="E10" s="15">
        <v>3</v>
      </c>
      <c r="F10" s="15">
        <f t="shared" si="0"/>
        <v>6</v>
      </c>
      <c r="G10" s="15" t="str">
        <f t="shared" si="1"/>
        <v>TB</v>
      </c>
      <c r="H10" s="15">
        <f t="shared" si="2"/>
        <v>23</v>
      </c>
      <c r="I10" s="15" t="s">
        <v>140</v>
      </c>
      <c r="J10" s="15" t="str">
        <f t="shared" si="3"/>
        <v xml:space="preserve"> </v>
      </c>
    </row>
    <row r="11" spans="1:10" x14ac:dyDescent="0.3">
      <c r="A11" s="14">
        <v>7</v>
      </c>
      <c r="B11" s="16" t="s">
        <v>18</v>
      </c>
      <c r="C11" s="15">
        <v>3</v>
      </c>
      <c r="D11" s="15">
        <v>7</v>
      </c>
      <c r="E11" s="15">
        <v>4</v>
      </c>
      <c r="F11" s="15">
        <f t="shared" si="0"/>
        <v>4.666666666666667</v>
      </c>
      <c r="G11" s="15" t="str">
        <f t="shared" si="1"/>
        <v>YẾU</v>
      </c>
      <c r="H11" s="15">
        <f t="shared" si="2"/>
        <v>30</v>
      </c>
      <c r="I11" s="15" t="s">
        <v>139</v>
      </c>
      <c r="J11" s="15">
        <f t="shared" si="3"/>
        <v>1</v>
      </c>
    </row>
    <row r="12" spans="1:10" x14ac:dyDescent="0.3">
      <c r="A12" s="14">
        <v>8</v>
      </c>
      <c r="B12" s="16" t="s">
        <v>20</v>
      </c>
      <c r="C12" s="15">
        <v>6</v>
      </c>
      <c r="D12" s="15">
        <v>5</v>
      </c>
      <c r="E12" s="15">
        <v>9</v>
      </c>
      <c r="F12" s="15">
        <f t="shared" si="0"/>
        <v>6.666666666666667</v>
      </c>
      <c r="G12" s="15" t="str">
        <f t="shared" si="1"/>
        <v>TB</v>
      </c>
      <c r="H12" s="15">
        <f t="shared" si="2"/>
        <v>15</v>
      </c>
      <c r="I12" s="15" t="s">
        <v>142</v>
      </c>
      <c r="J12" s="15" t="str">
        <f t="shared" si="3"/>
        <v xml:space="preserve"> </v>
      </c>
    </row>
    <row r="13" spans="1:10" x14ac:dyDescent="0.3">
      <c r="A13" s="14">
        <v>9</v>
      </c>
      <c r="B13" s="16" t="s">
        <v>22</v>
      </c>
      <c r="C13" s="15">
        <v>7</v>
      </c>
      <c r="D13" s="15">
        <v>8</v>
      </c>
      <c r="E13" s="15">
        <v>7</v>
      </c>
      <c r="F13" s="15">
        <f t="shared" si="0"/>
        <v>7.333333333333333</v>
      </c>
      <c r="G13" s="15" t="str">
        <f t="shared" si="1"/>
        <v>KHÁ</v>
      </c>
      <c r="H13" s="15">
        <f t="shared" si="2"/>
        <v>9</v>
      </c>
      <c r="I13" s="15" t="s">
        <v>142</v>
      </c>
      <c r="J13" s="15" t="str">
        <f t="shared" ref="J6:J37" si="4">IF(AND(G13="giỏi",I13="tốt"),200000," ")</f>
        <v xml:space="preserve"> </v>
      </c>
    </row>
    <row r="14" spans="1:10" x14ac:dyDescent="0.3">
      <c r="A14" s="14">
        <v>10</v>
      </c>
      <c r="B14" s="16" t="s">
        <v>24</v>
      </c>
      <c r="C14" s="15">
        <v>8</v>
      </c>
      <c r="D14" s="15">
        <v>9</v>
      </c>
      <c r="E14" s="15">
        <v>5</v>
      </c>
      <c r="F14" s="15">
        <f t="shared" si="0"/>
        <v>7.333333333333333</v>
      </c>
      <c r="G14" s="15" t="str">
        <f t="shared" si="1"/>
        <v>KHÁ</v>
      </c>
      <c r="H14" s="15">
        <f t="shared" si="2"/>
        <v>9</v>
      </c>
      <c r="I14" s="15" t="s">
        <v>142</v>
      </c>
      <c r="J14" s="15" t="str">
        <f t="shared" si="4"/>
        <v xml:space="preserve"> </v>
      </c>
    </row>
    <row r="15" spans="1:10" x14ac:dyDescent="0.3">
      <c r="A15" s="14">
        <v>11</v>
      </c>
      <c r="B15" s="16" t="s">
        <v>26</v>
      </c>
      <c r="C15" s="15">
        <v>6</v>
      </c>
      <c r="D15" s="15">
        <v>6</v>
      </c>
      <c r="E15" s="15">
        <v>8</v>
      </c>
      <c r="F15" s="15">
        <f t="shared" si="0"/>
        <v>6.666666666666667</v>
      </c>
      <c r="G15" s="15" t="str">
        <f t="shared" si="1"/>
        <v>TB</v>
      </c>
      <c r="H15" s="15">
        <f t="shared" si="2"/>
        <v>15</v>
      </c>
      <c r="I15" s="15" t="s">
        <v>142</v>
      </c>
      <c r="J15" s="15" t="str">
        <f t="shared" si="4"/>
        <v xml:space="preserve"> </v>
      </c>
    </row>
    <row r="16" spans="1:10" x14ac:dyDescent="0.3">
      <c r="A16" s="14">
        <v>12</v>
      </c>
      <c r="B16" s="16" t="s">
        <v>28</v>
      </c>
      <c r="C16" s="15">
        <v>7</v>
      </c>
      <c r="D16" s="15">
        <v>8</v>
      </c>
      <c r="E16" s="15">
        <v>9</v>
      </c>
      <c r="F16" s="15">
        <f t="shared" si="0"/>
        <v>8</v>
      </c>
      <c r="G16" s="15" t="str">
        <f t="shared" si="1"/>
        <v>GIỎI</v>
      </c>
      <c r="H16" s="15">
        <f t="shared" si="2"/>
        <v>1</v>
      </c>
      <c r="I16" s="15" t="s">
        <v>142</v>
      </c>
      <c r="J16" s="15">
        <f t="shared" si="4"/>
        <v>200000</v>
      </c>
    </row>
    <row r="17" spans="1:10" x14ac:dyDescent="0.3">
      <c r="A17" s="14">
        <v>13</v>
      </c>
      <c r="B17" s="16" t="s">
        <v>30</v>
      </c>
      <c r="C17" s="15">
        <v>3</v>
      </c>
      <c r="D17" s="15">
        <v>3</v>
      </c>
      <c r="E17" s="15">
        <v>6</v>
      </c>
      <c r="F17" s="15">
        <f t="shared" si="0"/>
        <v>4</v>
      </c>
      <c r="G17" s="15" t="str">
        <f t="shared" si="1"/>
        <v>YẾU</v>
      </c>
      <c r="H17" s="15">
        <f t="shared" si="2"/>
        <v>33</v>
      </c>
      <c r="I17" s="15" t="s">
        <v>142</v>
      </c>
      <c r="J17" s="15" t="str">
        <f t="shared" si="4"/>
        <v xml:space="preserve"> </v>
      </c>
    </row>
    <row r="18" spans="1:10" x14ac:dyDescent="0.3">
      <c r="A18" s="14">
        <v>14</v>
      </c>
      <c r="B18" s="16" t="s">
        <v>32</v>
      </c>
      <c r="C18" s="15">
        <v>4</v>
      </c>
      <c r="D18" s="15">
        <v>6</v>
      </c>
      <c r="E18" s="15">
        <v>6</v>
      </c>
      <c r="F18" s="15">
        <f t="shared" si="0"/>
        <v>5.333333333333333</v>
      </c>
      <c r="G18" s="15" t="str">
        <f t="shared" si="1"/>
        <v>TB</v>
      </c>
      <c r="H18" s="15">
        <f t="shared" si="2"/>
        <v>28</v>
      </c>
      <c r="I18" s="15" t="s">
        <v>142</v>
      </c>
      <c r="J18" s="15" t="str">
        <f t="shared" si="4"/>
        <v xml:space="preserve"> </v>
      </c>
    </row>
    <row r="19" spans="1:10" x14ac:dyDescent="0.3">
      <c r="A19" s="14">
        <v>15</v>
      </c>
      <c r="B19" s="16" t="s">
        <v>34</v>
      </c>
      <c r="C19" s="15">
        <v>9</v>
      </c>
      <c r="D19" s="15">
        <v>7</v>
      </c>
      <c r="E19" s="15">
        <v>7</v>
      </c>
      <c r="F19" s="15">
        <f t="shared" si="0"/>
        <v>7.666666666666667</v>
      </c>
      <c r="G19" s="15" t="str">
        <f t="shared" si="1"/>
        <v>KHÁ</v>
      </c>
      <c r="H19" s="15">
        <f t="shared" si="2"/>
        <v>3</v>
      </c>
      <c r="I19" s="15" t="s">
        <v>140</v>
      </c>
      <c r="J19" s="15" t="str">
        <f t="shared" si="4"/>
        <v xml:space="preserve"> </v>
      </c>
    </row>
    <row r="20" spans="1:10" x14ac:dyDescent="0.3">
      <c r="A20" s="14">
        <v>16</v>
      </c>
      <c r="B20" s="16" t="s">
        <v>36</v>
      </c>
      <c r="C20" s="15">
        <v>7</v>
      </c>
      <c r="D20" s="15">
        <v>6</v>
      </c>
      <c r="E20" s="15">
        <v>8</v>
      </c>
      <c r="F20" s="15">
        <f t="shared" si="0"/>
        <v>7</v>
      </c>
      <c r="G20" s="15" t="str">
        <f t="shared" si="1"/>
        <v>KHÁ</v>
      </c>
      <c r="H20" s="15">
        <f t="shared" si="2"/>
        <v>14</v>
      </c>
      <c r="I20" s="15" t="s">
        <v>142</v>
      </c>
      <c r="J20" s="15" t="str">
        <f t="shared" si="4"/>
        <v xml:space="preserve"> </v>
      </c>
    </row>
    <row r="21" spans="1:10" x14ac:dyDescent="0.3">
      <c r="A21" s="14">
        <v>17</v>
      </c>
      <c r="B21" s="16" t="s">
        <v>38</v>
      </c>
      <c r="C21" s="15">
        <v>5</v>
      </c>
      <c r="D21" s="15">
        <v>7</v>
      </c>
      <c r="E21" s="15">
        <v>6</v>
      </c>
      <c r="F21" s="15">
        <f t="shared" si="0"/>
        <v>6</v>
      </c>
      <c r="G21" s="15" t="str">
        <f t="shared" si="1"/>
        <v>TB</v>
      </c>
      <c r="H21" s="15">
        <f t="shared" si="2"/>
        <v>23</v>
      </c>
      <c r="I21" s="15" t="s">
        <v>142</v>
      </c>
      <c r="J21" s="15" t="str">
        <f t="shared" si="4"/>
        <v xml:space="preserve"> </v>
      </c>
    </row>
    <row r="22" spans="1:10" x14ac:dyDescent="0.3">
      <c r="A22" s="14">
        <v>18</v>
      </c>
      <c r="B22" s="16" t="s">
        <v>40</v>
      </c>
      <c r="C22" s="15">
        <v>8</v>
      </c>
      <c r="D22" s="15">
        <v>8</v>
      </c>
      <c r="E22" s="15">
        <v>7</v>
      </c>
      <c r="F22" s="15">
        <f t="shared" si="0"/>
        <v>7.666666666666667</v>
      </c>
      <c r="G22" s="15" t="str">
        <f t="shared" si="1"/>
        <v>KHÁ</v>
      </c>
      <c r="H22" s="15">
        <f t="shared" si="2"/>
        <v>3</v>
      </c>
      <c r="I22" s="15" t="s">
        <v>142</v>
      </c>
      <c r="J22" s="15" t="str">
        <f t="shared" si="4"/>
        <v xml:space="preserve"> </v>
      </c>
    </row>
    <row r="23" spans="1:10" x14ac:dyDescent="0.3">
      <c r="A23" s="14">
        <v>19</v>
      </c>
      <c r="B23" s="16" t="s">
        <v>42</v>
      </c>
      <c r="C23" s="15">
        <v>9</v>
      </c>
      <c r="D23" s="15">
        <v>6</v>
      </c>
      <c r="E23" s="15">
        <v>3</v>
      </c>
      <c r="F23" s="15">
        <f t="shared" si="0"/>
        <v>6</v>
      </c>
      <c r="G23" s="15" t="str">
        <f t="shared" si="1"/>
        <v>TB</v>
      </c>
      <c r="H23" s="15">
        <f t="shared" si="2"/>
        <v>23</v>
      </c>
      <c r="I23" s="15" t="s">
        <v>140</v>
      </c>
      <c r="J23" s="15" t="str">
        <f t="shared" si="4"/>
        <v xml:space="preserve"> </v>
      </c>
    </row>
    <row r="24" spans="1:10" x14ac:dyDescent="0.3">
      <c r="A24" s="14">
        <v>20</v>
      </c>
      <c r="B24" s="16" t="s">
        <v>44</v>
      </c>
      <c r="C24" s="15">
        <v>6</v>
      </c>
      <c r="D24" s="15">
        <v>7</v>
      </c>
      <c r="E24" s="15">
        <v>4</v>
      </c>
      <c r="F24" s="15">
        <f t="shared" si="0"/>
        <v>5.666666666666667</v>
      </c>
      <c r="G24" s="15" t="str">
        <f t="shared" si="1"/>
        <v>TB</v>
      </c>
      <c r="H24" s="15">
        <f t="shared" si="2"/>
        <v>27</v>
      </c>
      <c r="I24" s="15" t="s">
        <v>142</v>
      </c>
      <c r="J24" s="15" t="str">
        <f t="shared" si="4"/>
        <v xml:space="preserve"> </v>
      </c>
    </row>
    <row r="25" spans="1:10" x14ac:dyDescent="0.3">
      <c r="A25" s="14">
        <v>21</v>
      </c>
      <c r="B25" s="16" t="s">
        <v>46</v>
      </c>
      <c r="C25" s="15">
        <v>8</v>
      </c>
      <c r="D25" s="15">
        <v>3</v>
      </c>
      <c r="E25" s="15">
        <v>9</v>
      </c>
      <c r="F25" s="15">
        <f t="shared" si="0"/>
        <v>6.666666666666667</v>
      </c>
      <c r="G25" s="15" t="str">
        <f t="shared" si="1"/>
        <v>TB</v>
      </c>
      <c r="H25" s="15">
        <f t="shared" si="2"/>
        <v>15</v>
      </c>
      <c r="I25" s="15" t="s">
        <v>142</v>
      </c>
      <c r="J25" s="15" t="str">
        <f t="shared" si="4"/>
        <v xml:space="preserve"> </v>
      </c>
    </row>
    <row r="26" spans="1:10" x14ac:dyDescent="0.3">
      <c r="A26" s="14">
        <v>22</v>
      </c>
      <c r="B26" s="16" t="s">
        <v>48</v>
      </c>
      <c r="C26" s="15">
        <v>3</v>
      </c>
      <c r="D26" s="15">
        <v>4</v>
      </c>
      <c r="E26" s="15">
        <v>7</v>
      </c>
      <c r="F26" s="15">
        <f t="shared" si="0"/>
        <v>4.666666666666667</v>
      </c>
      <c r="G26" s="15" t="str">
        <f t="shared" si="1"/>
        <v>YẾU</v>
      </c>
      <c r="H26" s="15">
        <f t="shared" si="2"/>
        <v>30</v>
      </c>
      <c r="I26" s="15" t="s">
        <v>140</v>
      </c>
      <c r="J26" s="15" t="str">
        <f t="shared" si="4"/>
        <v xml:space="preserve"> </v>
      </c>
    </row>
    <row r="27" spans="1:10" x14ac:dyDescent="0.3">
      <c r="A27" s="14">
        <v>23</v>
      </c>
      <c r="B27" s="16" t="s">
        <v>50</v>
      </c>
      <c r="C27" s="15">
        <v>6</v>
      </c>
      <c r="D27" s="15">
        <v>9</v>
      </c>
      <c r="E27" s="15">
        <v>5</v>
      </c>
      <c r="F27" s="15">
        <f t="shared" si="0"/>
        <v>6.666666666666667</v>
      </c>
      <c r="G27" s="15" t="str">
        <f t="shared" si="1"/>
        <v>TB</v>
      </c>
      <c r="H27" s="15">
        <f t="shared" si="2"/>
        <v>15</v>
      </c>
      <c r="I27" s="15" t="s">
        <v>142</v>
      </c>
      <c r="J27" s="15" t="str">
        <f t="shared" si="4"/>
        <v xml:space="preserve"> </v>
      </c>
    </row>
    <row r="28" spans="1:10" x14ac:dyDescent="0.3">
      <c r="A28" s="14">
        <v>24</v>
      </c>
      <c r="B28" s="16" t="s">
        <v>52</v>
      </c>
      <c r="C28" s="15">
        <v>7</v>
      </c>
      <c r="D28" s="15">
        <v>7</v>
      </c>
      <c r="E28" s="15">
        <v>8</v>
      </c>
      <c r="F28" s="15">
        <f t="shared" si="0"/>
        <v>7.333333333333333</v>
      </c>
      <c r="G28" s="15" t="str">
        <f t="shared" si="1"/>
        <v>KHÁ</v>
      </c>
      <c r="H28" s="15">
        <f t="shared" si="2"/>
        <v>9</v>
      </c>
      <c r="I28" s="15" t="s">
        <v>142</v>
      </c>
      <c r="J28" s="15" t="str">
        <f t="shared" si="4"/>
        <v xml:space="preserve"> </v>
      </c>
    </row>
    <row r="29" spans="1:10" x14ac:dyDescent="0.3">
      <c r="A29" s="14">
        <v>25</v>
      </c>
      <c r="B29" s="16" t="s">
        <v>54</v>
      </c>
      <c r="C29" s="15">
        <v>8</v>
      </c>
      <c r="D29" s="15">
        <v>5</v>
      </c>
      <c r="E29" s="15">
        <v>9</v>
      </c>
      <c r="F29" s="15">
        <f t="shared" si="0"/>
        <v>7.333333333333333</v>
      </c>
      <c r="G29" s="15" t="str">
        <f t="shared" si="1"/>
        <v>KHÁ</v>
      </c>
      <c r="H29" s="15">
        <f t="shared" si="2"/>
        <v>9</v>
      </c>
      <c r="I29" s="15" t="s">
        <v>140</v>
      </c>
      <c r="J29" s="15" t="str">
        <f t="shared" si="4"/>
        <v xml:space="preserve"> </v>
      </c>
    </row>
    <row r="30" spans="1:10" x14ac:dyDescent="0.3">
      <c r="A30" s="14">
        <v>26</v>
      </c>
      <c r="B30" s="16" t="s">
        <v>56</v>
      </c>
      <c r="C30" s="15">
        <v>6</v>
      </c>
      <c r="D30" s="15">
        <v>8</v>
      </c>
      <c r="E30" s="15">
        <v>6</v>
      </c>
      <c r="F30" s="15">
        <f t="shared" si="0"/>
        <v>6.666666666666667</v>
      </c>
      <c r="G30" s="15" t="str">
        <f t="shared" si="1"/>
        <v>TB</v>
      </c>
      <c r="H30" s="15">
        <f t="shared" si="2"/>
        <v>15</v>
      </c>
      <c r="I30" s="15" t="s">
        <v>142</v>
      </c>
      <c r="J30" s="15" t="str">
        <f t="shared" si="4"/>
        <v xml:space="preserve"> </v>
      </c>
    </row>
    <row r="31" spans="1:10" x14ac:dyDescent="0.3">
      <c r="A31" s="14">
        <v>27</v>
      </c>
      <c r="B31" s="16" t="s">
        <v>58</v>
      </c>
      <c r="C31" s="15">
        <v>7</v>
      </c>
      <c r="D31" s="15">
        <v>9</v>
      </c>
      <c r="E31" s="15">
        <v>8</v>
      </c>
      <c r="F31" s="15">
        <f t="shared" si="0"/>
        <v>8</v>
      </c>
      <c r="G31" s="15" t="str">
        <f t="shared" si="1"/>
        <v>GIỎI</v>
      </c>
      <c r="H31" s="15">
        <f t="shared" si="2"/>
        <v>1</v>
      </c>
      <c r="I31" s="15" t="s">
        <v>142</v>
      </c>
      <c r="J31" s="15">
        <f t="shared" si="4"/>
        <v>200000</v>
      </c>
    </row>
    <row r="32" spans="1:10" x14ac:dyDescent="0.3">
      <c r="A32" s="14">
        <v>28</v>
      </c>
      <c r="B32" s="16" t="s">
        <v>60</v>
      </c>
      <c r="C32" s="15">
        <v>8</v>
      </c>
      <c r="D32" s="15">
        <v>6</v>
      </c>
      <c r="E32" s="15">
        <v>9</v>
      </c>
      <c r="F32" s="15">
        <f t="shared" si="0"/>
        <v>7.666666666666667</v>
      </c>
      <c r="G32" s="15" t="str">
        <f t="shared" si="1"/>
        <v>KHÁ</v>
      </c>
      <c r="H32" s="15">
        <f t="shared" si="2"/>
        <v>3</v>
      </c>
      <c r="I32" s="15" t="s">
        <v>142</v>
      </c>
      <c r="J32" s="15" t="str">
        <f t="shared" si="4"/>
        <v xml:space="preserve"> </v>
      </c>
    </row>
    <row r="33" spans="1:10" x14ac:dyDescent="0.3">
      <c r="A33" s="14">
        <v>29</v>
      </c>
      <c r="B33" s="16" t="s">
        <v>62</v>
      </c>
      <c r="C33" s="15">
        <v>3</v>
      </c>
      <c r="D33" s="15">
        <v>5</v>
      </c>
      <c r="E33" s="15">
        <v>6</v>
      </c>
      <c r="F33" s="15">
        <f t="shared" si="0"/>
        <v>4.666666666666667</v>
      </c>
      <c r="G33" s="15" t="str">
        <f t="shared" si="1"/>
        <v>YẾU</v>
      </c>
      <c r="H33" s="15">
        <f t="shared" si="2"/>
        <v>30</v>
      </c>
      <c r="I33" s="15" t="s">
        <v>140</v>
      </c>
      <c r="J33" s="15" t="str">
        <f t="shared" si="4"/>
        <v xml:space="preserve"> </v>
      </c>
    </row>
    <row r="34" spans="1:10" x14ac:dyDescent="0.3">
      <c r="A34" s="14">
        <v>30</v>
      </c>
      <c r="B34" s="16" t="s">
        <v>64</v>
      </c>
      <c r="C34" s="15">
        <v>6</v>
      </c>
      <c r="D34" s="15">
        <v>8</v>
      </c>
      <c r="E34" s="15">
        <v>8</v>
      </c>
      <c r="F34" s="15">
        <f t="shared" si="0"/>
        <v>7.333333333333333</v>
      </c>
      <c r="G34" s="15" t="str">
        <f t="shared" si="1"/>
        <v>KHÁ</v>
      </c>
      <c r="H34" s="15">
        <f t="shared" si="2"/>
        <v>9</v>
      </c>
      <c r="I34" s="15" t="s">
        <v>142</v>
      </c>
      <c r="J34" s="15" t="str">
        <f t="shared" si="4"/>
        <v xml:space="preserve"> </v>
      </c>
    </row>
    <row r="35" spans="1:10" x14ac:dyDescent="0.3">
      <c r="A35" s="14">
        <v>31</v>
      </c>
      <c r="B35" s="16" t="s">
        <v>66</v>
      </c>
      <c r="C35" s="15">
        <v>7</v>
      </c>
      <c r="D35" s="15">
        <v>9</v>
      </c>
      <c r="E35" s="15">
        <v>3</v>
      </c>
      <c r="F35" s="15">
        <f t="shared" si="0"/>
        <v>6.333333333333333</v>
      </c>
      <c r="G35" s="15" t="str">
        <f t="shared" si="1"/>
        <v>TB</v>
      </c>
      <c r="H35" s="15">
        <f t="shared" si="2"/>
        <v>21</v>
      </c>
      <c r="I35" s="15" t="s">
        <v>142</v>
      </c>
      <c r="J35" s="15" t="str">
        <f t="shared" si="4"/>
        <v xml:space="preserve"> </v>
      </c>
    </row>
    <row r="36" spans="1:10" x14ac:dyDescent="0.3">
      <c r="A36" s="14">
        <v>32</v>
      </c>
      <c r="B36" s="16" t="s">
        <v>68</v>
      </c>
      <c r="C36" s="15">
        <v>8</v>
      </c>
      <c r="D36" s="15">
        <v>6</v>
      </c>
      <c r="E36" s="15">
        <v>6</v>
      </c>
      <c r="F36" s="15">
        <f t="shared" si="0"/>
        <v>6.666666666666667</v>
      </c>
      <c r="G36" s="15" t="str">
        <f t="shared" si="1"/>
        <v>TB</v>
      </c>
      <c r="H36" s="15">
        <f t="shared" si="2"/>
        <v>15</v>
      </c>
      <c r="I36" s="15" t="s">
        <v>142</v>
      </c>
      <c r="J36" s="15" t="str">
        <f t="shared" si="4"/>
        <v xml:space="preserve"> </v>
      </c>
    </row>
    <row r="37" spans="1:10" x14ac:dyDescent="0.3">
      <c r="A37" s="14">
        <v>33</v>
      </c>
      <c r="B37" s="16" t="s">
        <v>70</v>
      </c>
      <c r="C37" s="15">
        <v>6</v>
      </c>
      <c r="D37" s="15">
        <v>8</v>
      </c>
      <c r="E37" s="15">
        <v>9</v>
      </c>
      <c r="F37" s="15">
        <f t="shared" si="0"/>
        <v>7.666666666666667</v>
      </c>
      <c r="G37" s="15" t="str">
        <f t="shared" si="1"/>
        <v>KHÁ</v>
      </c>
      <c r="H37" s="15">
        <f t="shared" si="2"/>
        <v>3</v>
      </c>
      <c r="I37" s="15" t="s">
        <v>142</v>
      </c>
      <c r="J37" s="15" t="str">
        <f t="shared" si="4"/>
        <v xml:space="preserve"> </v>
      </c>
    </row>
  </sheetData>
  <mergeCells count="3">
    <mergeCell ref="A1:B3"/>
    <mergeCell ref="D1:J1"/>
    <mergeCell ref="D2:J2"/>
  </mergeCells>
  <dataValidations count="1">
    <dataValidation type="list" allowBlank="1" showInputMessage="1" showErrorMessage="1" errorTitle="Thông báo" error="Nhập sai, nhập lại!" sqref="I5:I37" xr:uid="{68AF256C-4169-4FDC-880E-A49ED8AA5547}">
      <formula1>"Tốt,Khá,TB,Yếu,Kém"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4C9D-8BE7-437C-8B1E-2751C432F3BF}">
  <dimension ref="A1:G12"/>
  <sheetViews>
    <sheetView workbookViewId="0">
      <selection activeCell="C8" sqref="C8"/>
    </sheetView>
  </sheetViews>
  <sheetFormatPr defaultRowHeight="14.4" x14ac:dyDescent="0.3"/>
  <cols>
    <col min="2" max="2" width="10.88671875" bestFit="1" customWidth="1"/>
    <col min="3" max="3" width="8.6640625" bestFit="1" customWidth="1"/>
    <col min="4" max="4" width="8.109375" customWidth="1"/>
    <col min="5" max="5" width="8.6640625" bestFit="1" customWidth="1"/>
    <col min="6" max="6" width="9.109375" bestFit="1" customWidth="1"/>
    <col min="7" max="7" width="7.88671875" customWidth="1"/>
  </cols>
  <sheetData>
    <row r="1" spans="1:7" x14ac:dyDescent="0.3">
      <c r="A1" s="44"/>
      <c r="B1" s="44"/>
    </row>
    <row r="2" spans="1:7" x14ac:dyDescent="0.3">
      <c r="A2" s="44"/>
      <c r="B2" s="44"/>
    </row>
    <row r="3" spans="1:7" x14ac:dyDescent="0.3">
      <c r="A3" s="44"/>
      <c r="B3" s="44"/>
    </row>
    <row r="4" spans="1:7" x14ac:dyDescent="0.3">
      <c r="C4" s="45" t="s">
        <v>144</v>
      </c>
      <c r="D4" s="45"/>
      <c r="E4" s="45"/>
      <c r="F4" s="45"/>
      <c r="G4" s="45"/>
    </row>
    <row r="5" spans="1:7" x14ac:dyDescent="0.3">
      <c r="C5" s="45" t="s">
        <v>145</v>
      </c>
      <c r="D5" s="45"/>
      <c r="E5" s="45"/>
      <c r="F5" s="45"/>
      <c r="G5" s="45"/>
    </row>
    <row r="7" spans="1:7" x14ac:dyDescent="0.3">
      <c r="B7" s="20" t="s">
        <v>146</v>
      </c>
      <c r="C7" s="20" t="s">
        <v>147</v>
      </c>
      <c r="D7" s="20" t="s">
        <v>153</v>
      </c>
      <c r="E7" s="20" t="s">
        <v>148</v>
      </c>
      <c r="F7" s="20" t="s">
        <v>149</v>
      </c>
      <c r="G7" s="20" t="s">
        <v>153</v>
      </c>
    </row>
    <row r="8" spans="1:7" x14ac:dyDescent="0.3">
      <c r="B8" s="15" t="s">
        <v>142</v>
      </c>
      <c r="C8" s="15">
        <f>COUNTIF('TONG KET'!$I$5:$I$37,'TONG HOP'!B8)</f>
        <v>25</v>
      </c>
      <c r="D8" s="15">
        <f>COUNTIFS('TONG KET'!$I$5:$I$37,'TONG HOP'!B8,'DANH SACH'!$D$6:$D$38,"Nữ")</f>
        <v>7</v>
      </c>
      <c r="E8" s="15" t="s">
        <v>151</v>
      </c>
      <c r="F8" s="15">
        <f>COUNTIF('TONG KET'!$G$5:$G$37,'TONG HOP'!E8)</f>
        <v>2</v>
      </c>
      <c r="G8" s="15">
        <f>COUNTIFS('DANH SACH'!$D$6:$D$38,"Nữ",'TONG KET'!G$5:G$37,'TONG HOP'!E8)</f>
        <v>0</v>
      </c>
    </row>
    <row r="9" spans="1:7" x14ac:dyDescent="0.3">
      <c r="B9" s="15" t="s">
        <v>140</v>
      </c>
      <c r="C9" s="15">
        <f>COUNTIF('TONG KET'!$I$5:$I$37,'TONG HOP'!B9)</f>
        <v>6</v>
      </c>
      <c r="D9" s="15">
        <f>COUNTIFS('TONG KET'!$I$5:$I$37,'TONG HOP'!B9,'DANH SACH'!$D$6:$D$38,"Nữ")</f>
        <v>0</v>
      </c>
      <c r="E9" s="15" t="s">
        <v>140</v>
      </c>
      <c r="F9" s="15">
        <f>COUNTIF('TONG KET'!$G$5:$G$37,'TONG HOP'!E9)</f>
        <v>12</v>
      </c>
      <c r="G9" s="15">
        <f>COUNTIFS('DANH SACH'!$D$6:$D$38,"Nữ",'TONG KET'!G$5:G$37,'TONG HOP'!E9)</f>
        <v>3</v>
      </c>
    </row>
    <row r="10" spans="1:7" x14ac:dyDescent="0.3">
      <c r="B10" s="15" t="s">
        <v>139</v>
      </c>
      <c r="C10" s="15">
        <f>COUNTIF('TONG KET'!$I$5:$I$37,'TONG HOP'!B10)</f>
        <v>2</v>
      </c>
      <c r="D10" s="15">
        <f>COUNTIFS('TONG KET'!$I$5:$I$37,'TONG HOP'!B10,'DANH SACH'!$D$6:$D$38,"Nữ")</f>
        <v>0</v>
      </c>
      <c r="E10" s="15" t="s">
        <v>139</v>
      </c>
      <c r="F10" s="15">
        <f>COUNTIF('TONG KET'!$G$5:$G$37,'TONG HOP'!E10)</f>
        <v>15</v>
      </c>
      <c r="G10" s="15">
        <f>COUNTIFS('DANH SACH'!$D$6:$D$38,"Nữ",'TONG KET'!G$5:G$37,'TONG HOP'!E10)</f>
        <v>4</v>
      </c>
    </row>
    <row r="11" spans="1:7" x14ac:dyDescent="0.3">
      <c r="B11" s="15" t="s">
        <v>141</v>
      </c>
      <c r="C11" s="15">
        <f>COUNTIF('TONG KET'!$I$5:$I$37,'TONG HOP'!B11)</f>
        <v>0</v>
      </c>
      <c r="D11" s="15">
        <f>COUNTIFS('TONG KET'!$I$5:$I$37,'TONG HOP'!B11,'DANH SACH'!$D$6:$D$38,"Nữ")</f>
        <v>0</v>
      </c>
      <c r="E11" s="15" t="s">
        <v>141</v>
      </c>
      <c r="F11" s="15">
        <f>COUNTIF('TONG KET'!$G$5:$G$37,'TONG HOP'!E11)</f>
        <v>4</v>
      </c>
      <c r="G11" s="15">
        <f>COUNTIFS('DANH SACH'!$D$6:$D$38,"Nữ",'TONG KET'!G$5:G$37,'TONG HOP'!E11)</f>
        <v>0</v>
      </c>
    </row>
    <row r="12" spans="1:7" x14ac:dyDescent="0.3">
      <c r="B12" s="15" t="s">
        <v>150</v>
      </c>
      <c r="C12" s="15">
        <f>COUNTIF('TONG KET'!$I$5:$I$37,'TONG HOP'!B12)</f>
        <v>0</v>
      </c>
      <c r="D12" s="15">
        <f>COUNTIFS('TONG KET'!$I$5:$I$37,'TONG HOP'!B12,'DANH SACH'!$D$6:$D$38,"Nữ")</f>
        <v>0</v>
      </c>
      <c r="E12" s="15" t="s">
        <v>150</v>
      </c>
      <c r="F12" s="15">
        <f>COUNTIF('TONG KET'!$G$5:$G$37,'TONG HOP'!E12)</f>
        <v>0</v>
      </c>
      <c r="G12" s="15">
        <f>COUNTIFS('DANH SACH'!$D$6:$D$38,"Nữ",'TONG KET'!G$5:G$37,'TONG HOP'!E12)</f>
        <v>0</v>
      </c>
    </row>
  </sheetData>
  <mergeCells count="3">
    <mergeCell ref="A1:B3"/>
    <mergeCell ref="C4:G4"/>
    <mergeCell ref="C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DANH SACH</vt:lpstr>
      <vt:lpstr>TONG KET</vt:lpstr>
      <vt:lpstr>TONG 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Chiến Tạ</cp:lastModifiedBy>
  <dcterms:created xsi:type="dcterms:W3CDTF">2020-11-24T04:11:55Z</dcterms:created>
  <dcterms:modified xsi:type="dcterms:W3CDTF">2021-03-04T14:57:12Z</dcterms:modified>
</cp:coreProperties>
</file>