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skyworksinc-my.sharepoint.com/personal/chienshyong_lee_skyworksinc_com/Documents/Documents/houou-statistics/results/"/>
    </mc:Choice>
  </mc:AlternateContent>
  <xr:revisionPtr revIDLastSave="1333" documentId="13_ncr:1_{1DC85DDE-48F7-4BE3-93F4-426D48742905}" xr6:coauthVersionLast="46" xr6:coauthVersionMax="47" xr10:uidLastSave="{F1B3B787-FF58-41B0-AC2F-BE9773524539}"/>
  <bookViews>
    <workbookView xWindow="-120" yWindow="-120" windowWidth="29040" windowHeight="15840" xr2:uid="{00000000-000D-0000-FFFF-FFFF00000000}"/>
  </bookViews>
  <sheets>
    <sheet name="Dora &amp; Dorasoba Danger" sheetId="4" r:id="rId1"/>
    <sheet name="Riichi &amp; Open Wait Distribution" sheetId="1" r:id="rId2"/>
    <sheet name="Riichi Win, Draw &amp; Dealin Rate" sheetId="3" r:id="rId3"/>
    <sheet name="Mentanpi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G30" i="4"/>
  <c r="M30" i="4"/>
  <c r="Y62" i="4"/>
  <c r="V62" i="4"/>
  <c r="X62" i="4"/>
  <c r="S62" i="4"/>
  <c r="R62" i="4"/>
  <c r="Q62" i="4"/>
  <c r="T62" i="4"/>
  <c r="W62" i="4"/>
  <c r="L61" i="4"/>
  <c r="L62" i="4" s="1"/>
  <c r="K61" i="4"/>
  <c r="J61" i="4"/>
  <c r="I61" i="4"/>
  <c r="I62" i="4" s="1"/>
  <c r="H61" i="4"/>
  <c r="H62" i="4" s="1"/>
  <c r="G61" i="4"/>
  <c r="F61" i="4"/>
  <c r="F62" i="4" s="1"/>
  <c r="E61" i="4"/>
  <c r="E62" i="4" s="1"/>
  <c r="D61" i="4"/>
  <c r="D62" i="4" s="1"/>
  <c r="F6" i="1"/>
  <c r="E6" i="1"/>
  <c r="D24" i="1"/>
  <c r="E24" i="1"/>
  <c r="F24" i="1"/>
  <c r="G24" i="1"/>
  <c r="H24" i="1"/>
  <c r="I24" i="1"/>
  <c r="J24" i="1"/>
  <c r="K24" i="1"/>
  <c r="L24" i="1"/>
  <c r="M24" i="1"/>
  <c r="N24" i="1"/>
  <c r="C24" i="1"/>
  <c r="D19" i="1"/>
  <c r="E19" i="1"/>
  <c r="F19" i="1"/>
  <c r="G19" i="1"/>
  <c r="H19" i="1"/>
  <c r="I19" i="1"/>
  <c r="J19" i="1"/>
  <c r="K19" i="1"/>
  <c r="C19" i="1"/>
  <c r="AB24" i="1"/>
  <c r="AA24" i="1"/>
  <c r="Z24" i="1"/>
  <c r="Y24" i="1"/>
  <c r="X24" i="1"/>
  <c r="W24" i="1"/>
  <c r="V24" i="1"/>
  <c r="U24" i="1"/>
  <c r="T24" i="1"/>
  <c r="S24" i="1"/>
  <c r="R24" i="1"/>
  <c r="Q24" i="1"/>
  <c r="Y19" i="1"/>
  <c r="X19" i="1"/>
  <c r="W19" i="1"/>
  <c r="V19" i="1"/>
  <c r="U19" i="1"/>
  <c r="T19" i="1"/>
  <c r="S19" i="1"/>
  <c r="R19" i="1"/>
  <c r="Y14" i="1"/>
  <c r="U14" i="1"/>
  <c r="Q19" i="1"/>
  <c r="Z29" i="1"/>
  <c r="Y29" i="1"/>
  <c r="X29" i="1"/>
  <c r="W29" i="1"/>
  <c r="V29" i="1"/>
  <c r="U29" i="1"/>
  <c r="T29" i="1"/>
  <c r="S29" i="1"/>
  <c r="R29" i="1"/>
  <c r="Q29" i="1"/>
  <c r="Z14" i="1"/>
  <c r="X14" i="1"/>
  <c r="W14" i="1"/>
  <c r="V14" i="1"/>
  <c r="S14" i="1"/>
  <c r="R14" i="1"/>
  <c r="Q14" i="1"/>
  <c r="D55" i="4"/>
  <c r="D57" i="4" s="1"/>
  <c r="L14" i="1"/>
  <c r="L29" i="1"/>
  <c r="D29" i="1"/>
  <c r="E29" i="1"/>
  <c r="F29" i="1"/>
  <c r="G29" i="1"/>
  <c r="H29" i="1"/>
  <c r="I29" i="1"/>
  <c r="J29" i="1"/>
  <c r="K29" i="1"/>
  <c r="C29" i="1"/>
  <c r="G14" i="1"/>
  <c r="H14" i="1"/>
  <c r="I14" i="1"/>
  <c r="J14" i="1"/>
  <c r="K14" i="1"/>
  <c r="D14" i="1"/>
  <c r="E14" i="1"/>
  <c r="C14" i="1"/>
  <c r="R28" i="4"/>
  <c r="S28" i="4"/>
  <c r="S30" i="4" s="1"/>
  <c r="S48" i="4" s="1"/>
  <c r="S47" i="4" s="1"/>
  <c r="T28" i="4"/>
  <c r="T30" i="4" s="1"/>
  <c r="T48" i="4" s="1"/>
  <c r="T47" i="4" s="1"/>
  <c r="U28" i="4"/>
  <c r="U30" i="4" s="1"/>
  <c r="U48" i="4" s="1"/>
  <c r="U47" i="4" s="1"/>
  <c r="V28" i="4"/>
  <c r="V30" i="4" s="1"/>
  <c r="V48" i="4" s="1"/>
  <c r="V47" i="4" s="1"/>
  <c r="W28" i="4"/>
  <c r="X28" i="4"/>
  <c r="X30" i="4" s="1"/>
  <c r="X48" i="4" s="1"/>
  <c r="X47" i="4" s="1"/>
  <c r="Y28" i="4"/>
  <c r="Q28" i="4"/>
  <c r="Z56" i="4"/>
  <c r="Z55" i="4"/>
  <c r="M56" i="4"/>
  <c r="M55" i="4"/>
  <c r="M23" i="4"/>
  <c r="Q23" i="4"/>
  <c r="Q30" i="4" s="1"/>
  <c r="Q48" i="4" s="1"/>
  <c r="Q47" i="4" s="1"/>
  <c r="R23" i="4"/>
  <c r="R30" i="4" s="1"/>
  <c r="R48" i="4" s="1"/>
  <c r="R47" i="4" s="1"/>
  <c r="S23" i="4"/>
  <c r="T23" i="4"/>
  <c r="U23" i="4"/>
  <c r="V23" i="4"/>
  <c r="W23" i="4"/>
  <c r="W30" i="4" s="1"/>
  <c r="W48" i="4" s="1"/>
  <c r="W47" i="4" s="1"/>
  <c r="X23" i="4"/>
  <c r="Y23" i="4"/>
  <c r="Y30" i="4" s="1"/>
  <c r="Y48" i="4" s="1"/>
  <c r="Y47" i="4" s="1"/>
  <c r="Q57" i="4"/>
  <c r="R57" i="4"/>
  <c r="S57" i="4"/>
  <c r="T57" i="4"/>
  <c r="U57" i="4"/>
  <c r="V57" i="4"/>
  <c r="W57" i="4"/>
  <c r="X57" i="4"/>
  <c r="Y57" i="4"/>
  <c r="U62" i="4"/>
  <c r="G62" i="4"/>
  <c r="J62" i="4"/>
  <c r="K62" i="4"/>
  <c r="E57" i="4"/>
  <c r="F57" i="4"/>
  <c r="G57" i="4"/>
  <c r="H57" i="4"/>
  <c r="I57" i="4"/>
  <c r="J57" i="4"/>
  <c r="K57" i="4"/>
  <c r="L57" i="4"/>
  <c r="E28" i="4"/>
  <c r="E30" i="4" s="1"/>
  <c r="F28" i="4"/>
  <c r="G28" i="4"/>
  <c r="H28" i="4"/>
  <c r="I28" i="4"/>
  <c r="J28" i="4"/>
  <c r="K28" i="4"/>
  <c r="L28" i="4"/>
  <c r="D28" i="4"/>
  <c r="D30" i="4" s="1"/>
  <c r="E23" i="4"/>
  <c r="F23" i="4"/>
  <c r="G23" i="4"/>
  <c r="H23" i="4"/>
  <c r="H30" i="4" s="1"/>
  <c r="I23" i="4"/>
  <c r="I30" i="4" s="1"/>
  <c r="J23" i="4"/>
  <c r="J30" i="4" s="1"/>
  <c r="K23" i="4"/>
  <c r="K30" i="4" s="1"/>
  <c r="L23" i="4"/>
  <c r="L30" i="4" s="1"/>
  <c r="D23" i="4"/>
  <c r="R11" i="3"/>
  <c r="Z57" i="4" l="1"/>
  <c r="Y36" i="4"/>
  <c r="Y68" i="4" s="1"/>
  <c r="J42" i="4"/>
  <c r="J73" i="4" s="1"/>
  <c r="U41" i="4"/>
  <c r="G48" i="4"/>
  <c r="G47" i="4" s="1"/>
  <c r="W36" i="4"/>
  <c r="W68" i="4" s="1"/>
  <c r="S43" i="4"/>
  <c r="S74" i="4" s="1"/>
  <c r="M57" i="4"/>
  <c r="T43" i="4"/>
  <c r="T74" i="4" s="1"/>
  <c r="V42" i="4"/>
  <c r="V73" i="4" s="1"/>
  <c r="V41" i="4"/>
  <c r="V37" i="4"/>
  <c r="V69" i="4" s="1"/>
  <c r="V44" i="4"/>
  <c r="V75" i="4" s="1"/>
  <c r="V43" i="4"/>
  <c r="V74" i="4" s="1"/>
  <c r="V36" i="4"/>
  <c r="V68" i="4" s="1"/>
  <c r="V35" i="4"/>
  <c r="V67" i="4" s="1"/>
  <c r="V34" i="4"/>
  <c r="V38" i="4"/>
  <c r="V70" i="4" s="1"/>
  <c r="U42" i="4"/>
  <c r="U73" i="4" s="1"/>
  <c r="U37" i="4"/>
  <c r="U69" i="4" s="1"/>
  <c r="U43" i="4"/>
  <c r="U74" i="4" s="1"/>
  <c r="U36" i="4"/>
  <c r="U68" i="4" s="1"/>
  <c r="U35" i="4"/>
  <c r="U67" i="4" s="1"/>
  <c r="U34" i="4"/>
  <c r="W38" i="4"/>
  <c r="W70" i="4" s="1"/>
  <c r="Y41" i="4"/>
  <c r="Y44" i="4"/>
  <c r="Y35" i="4"/>
  <c r="Y67" i="4" s="1"/>
  <c r="R36" i="4"/>
  <c r="R68" i="4" s="1"/>
  <c r="S41" i="4"/>
  <c r="S35" i="4"/>
  <c r="S67" i="4" s="1"/>
  <c r="Z23" i="4"/>
  <c r="Z30" i="4" s="1"/>
  <c r="Z48" i="4" s="1"/>
  <c r="Z47" i="4" s="1"/>
  <c r="F36" i="4"/>
  <c r="F68" i="4" s="1"/>
  <c r="L34" i="4"/>
  <c r="K35" i="4"/>
  <c r="I34" i="4"/>
  <c r="H43" i="4"/>
  <c r="H74" i="4" s="1"/>
  <c r="E42" i="4"/>
  <c r="G37" i="4"/>
  <c r="G69" i="4" s="1"/>
  <c r="G35" i="4"/>
  <c r="J48" i="4"/>
  <c r="J47" i="4" s="1"/>
  <c r="J38" i="4"/>
  <c r="J70" i="4" s="1"/>
  <c r="J35" i="4"/>
  <c r="M37" i="4"/>
  <c r="M48" i="4"/>
  <c r="M47" i="4" s="1"/>
  <c r="M38" i="4"/>
  <c r="M70" i="4" s="1"/>
  <c r="M34" i="4"/>
  <c r="K38" i="4"/>
  <c r="K70" i="4" s="1"/>
  <c r="G34" i="4"/>
  <c r="K41" i="4"/>
  <c r="J36" i="4"/>
  <c r="J68" i="4" s="1"/>
  <c r="K44" i="4"/>
  <c r="K75" i="4" s="1"/>
  <c r="J41" i="4"/>
  <c r="J43" i="4"/>
  <c r="J74" i="4" s="1"/>
  <c r="K36" i="4"/>
  <c r="K68" i="4" s="1"/>
  <c r="J44" i="4"/>
  <c r="J75" i="4" s="1"/>
  <c r="K37" i="4"/>
  <c r="K69" i="4" s="1"/>
  <c r="K34" i="4"/>
  <c r="K42" i="4"/>
  <c r="J37" i="4"/>
  <c r="J69" i="4" s="1"/>
  <c r="J34" i="4"/>
  <c r="K43" i="4"/>
  <c r="K74" i="4" s="1"/>
  <c r="K48" i="4"/>
  <c r="K47" i="4" s="1"/>
  <c r="G42" i="4" l="1"/>
  <c r="G73" i="4" s="1"/>
  <c r="S44" i="4"/>
  <c r="S75" i="4" s="1"/>
  <c r="Y37" i="4"/>
  <c r="Y69" i="4" s="1"/>
  <c r="G41" i="4"/>
  <c r="Y38" i="4"/>
  <c r="Y70" i="4" s="1"/>
  <c r="G43" i="4"/>
  <c r="G74" i="4" s="1"/>
  <c r="G38" i="4"/>
  <c r="G70" i="4" s="1"/>
  <c r="G44" i="4"/>
  <c r="G75" i="4" s="1"/>
  <c r="Y34" i="4"/>
  <c r="U44" i="4"/>
  <c r="U75" i="4" s="1"/>
  <c r="I48" i="4"/>
  <c r="I47" i="4" s="1"/>
  <c r="G36" i="4"/>
  <c r="G68" i="4" s="1"/>
  <c r="U38" i="4"/>
  <c r="U70" i="4" s="1"/>
  <c r="T34" i="4"/>
  <c r="T36" i="4"/>
  <c r="T68" i="4" s="1"/>
  <c r="T38" i="4"/>
  <c r="T70" i="4" s="1"/>
  <c r="W43" i="4"/>
  <c r="W74" i="4" s="1"/>
  <c r="R35" i="4"/>
  <c r="R67" i="4" s="1"/>
  <c r="T37" i="4"/>
  <c r="T69" i="4" s="1"/>
  <c r="R44" i="4"/>
  <c r="R75" i="4" s="1"/>
  <c r="W41" i="4"/>
  <c r="R34" i="4"/>
  <c r="W35" i="4"/>
  <c r="W67" i="4" s="1"/>
  <c r="S37" i="4"/>
  <c r="S69" i="4" s="1"/>
  <c r="T44" i="4"/>
  <c r="T75" i="4" s="1"/>
  <c r="W42" i="4"/>
  <c r="W73" i="4" s="1"/>
  <c r="W44" i="4"/>
  <c r="W75" i="4" s="1"/>
  <c r="S34" i="4"/>
  <c r="S42" i="4"/>
  <c r="S73" i="4" s="1"/>
  <c r="T41" i="4"/>
  <c r="S38" i="4"/>
  <c r="S70" i="4" s="1"/>
  <c r="X42" i="4"/>
  <c r="X73" i="4" s="1"/>
  <c r="T42" i="4"/>
  <c r="T73" i="4" s="1"/>
  <c r="W34" i="4"/>
  <c r="W39" i="4" s="1"/>
  <c r="S36" i="4"/>
  <c r="S68" i="4" s="1"/>
  <c r="T35" i="4"/>
  <c r="T67" i="4" s="1"/>
  <c r="W37" i="4"/>
  <c r="W69" i="4" s="1"/>
  <c r="R37" i="4"/>
  <c r="R69" i="4" s="1"/>
  <c r="R41" i="4"/>
  <c r="Y46" i="4"/>
  <c r="Y76" i="4" s="1"/>
  <c r="Y75" i="4"/>
  <c r="X34" i="4"/>
  <c r="Q34" i="4"/>
  <c r="Q41" i="4"/>
  <c r="Q44" i="4"/>
  <c r="Q38" i="4"/>
  <c r="Q70" i="4" s="1"/>
  <c r="Q36" i="4"/>
  <c r="Q68" i="4" s="1"/>
  <c r="Q37" i="4"/>
  <c r="Q69" i="4" s="1"/>
  <c r="Q35" i="4"/>
  <c r="R42" i="4"/>
  <c r="R73" i="4" s="1"/>
  <c r="R38" i="4"/>
  <c r="R70" i="4" s="1"/>
  <c r="R43" i="4"/>
  <c r="R74" i="4" s="1"/>
  <c r="G46" i="4"/>
  <c r="G76" i="4" s="1"/>
  <c r="K45" i="4"/>
  <c r="E73" i="4"/>
  <c r="K73" i="4"/>
  <c r="K46" i="4"/>
  <c r="K76" i="4" s="1"/>
  <c r="K39" i="4"/>
  <c r="J39" i="4"/>
  <c r="J45" i="4"/>
  <c r="J46" i="4"/>
  <c r="J76" i="4" s="1"/>
  <c r="X36" i="4"/>
  <c r="X68" i="4" s="1"/>
  <c r="X43" i="4"/>
  <c r="X44" i="4"/>
  <c r="X75" i="4" s="1"/>
  <c r="X37" i="4"/>
  <c r="X69" i="4" s="1"/>
  <c r="M39" i="4"/>
  <c r="X35" i="4"/>
  <c r="X67" i="4" s="1"/>
  <c r="X41" i="4"/>
  <c r="X38" i="4"/>
  <c r="X70" i="4" s="1"/>
  <c r="V39" i="4"/>
  <c r="V46" i="4"/>
  <c r="V76" i="4" s="1"/>
  <c r="V40" i="4"/>
  <c r="V71" i="4" s="1"/>
  <c r="U40" i="4"/>
  <c r="U71" i="4" s="1"/>
  <c r="V45" i="4"/>
  <c r="Z34" i="4"/>
  <c r="Z37" i="4"/>
  <c r="Z69" i="4" s="1"/>
  <c r="Z38" i="4"/>
  <c r="Z70" i="4" s="1"/>
  <c r="Y45" i="4"/>
  <c r="U45" i="4"/>
  <c r="U39" i="4"/>
  <c r="U46" i="4"/>
  <c r="U76" i="4" s="1"/>
  <c r="W40" i="4"/>
  <c r="W71" i="4" s="1"/>
  <c r="F35" i="4"/>
  <c r="F67" i="4" s="1"/>
  <c r="F34" i="4"/>
  <c r="F38" i="4"/>
  <c r="F70" i="4" s="1"/>
  <c r="F37" i="4"/>
  <c r="F69" i="4" s="1"/>
  <c r="F44" i="4"/>
  <c r="F75" i="4" s="1"/>
  <c r="F41" i="4"/>
  <c r="F42" i="4"/>
  <c r="F48" i="4"/>
  <c r="F47" i="4" s="1"/>
  <c r="F43" i="4"/>
  <c r="F74" i="4" s="1"/>
  <c r="L48" i="4"/>
  <c r="L47" i="4" s="1"/>
  <c r="L36" i="4"/>
  <c r="L68" i="4" s="1"/>
  <c r="L37" i="4"/>
  <c r="L69" i="4" s="1"/>
  <c r="J40" i="4"/>
  <c r="J71" i="4" s="1"/>
  <c r="J67" i="4"/>
  <c r="L35" i="4"/>
  <c r="L41" i="4"/>
  <c r="E48" i="4"/>
  <c r="E47" i="4" s="1"/>
  <c r="M69" i="4"/>
  <c r="M40" i="4"/>
  <c r="M71" i="4" s="1"/>
  <c r="G67" i="4"/>
  <c r="K40" i="4"/>
  <c r="K71" i="4" s="1"/>
  <c r="K67" i="4"/>
  <c r="L38" i="4"/>
  <c r="L70" i="4" s="1"/>
  <c r="L44" i="4"/>
  <c r="H34" i="4"/>
  <c r="H35" i="4"/>
  <c r="H48" i="4"/>
  <c r="H47" i="4" s="1"/>
  <c r="E43" i="4"/>
  <c r="E74" i="4" s="1"/>
  <c r="H36" i="4"/>
  <c r="H68" i="4" s="1"/>
  <c r="I35" i="4"/>
  <c r="I36" i="4"/>
  <c r="I68" i="4" s="1"/>
  <c r="I38" i="4"/>
  <c r="I70" i="4" s="1"/>
  <c r="H38" i="4"/>
  <c r="H70" i="4" s="1"/>
  <c r="I37" i="4"/>
  <c r="I69" i="4" s="1"/>
  <c r="H44" i="4"/>
  <c r="H75" i="4" s="1"/>
  <c r="H37" i="4"/>
  <c r="H69" i="4" s="1"/>
  <c r="I42" i="4"/>
  <c r="H41" i="4"/>
  <c r="I41" i="4"/>
  <c r="I44" i="4"/>
  <c r="I75" i="4" s="1"/>
  <c r="H42" i="4"/>
  <c r="I43" i="4"/>
  <c r="I74" i="4" s="1"/>
  <c r="D36" i="4"/>
  <c r="D68" i="4" s="1"/>
  <c r="D41" i="4"/>
  <c r="D37" i="4"/>
  <c r="D69" i="4" s="1"/>
  <c r="D34" i="4"/>
  <c r="D38" i="4"/>
  <c r="D70" i="4" s="1"/>
  <c r="D35" i="4"/>
  <c r="D48" i="4"/>
  <c r="D47" i="4" s="1"/>
  <c r="D44" i="4"/>
  <c r="E36" i="4"/>
  <c r="E68" i="4" s="1"/>
  <c r="E44" i="4"/>
  <c r="E75" i="4" s="1"/>
  <c r="E38" i="4"/>
  <c r="E70" i="4" s="1"/>
  <c r="E41" i="4"/>
  <c r="E35" i="4"/>
  <c r="E37" i="4"/>
  <c r="E69" i="4" s="1"/>
  <c r="E34" i="4"/>
  <c r="R39" i="4" l="1"/>
  <c r="Y39" i="4"/>
  <c r="R45" i="4"/>
  <c r="G45" i="4"/>
  <c r="Y40" i="4"/>
  <c r="Y71" i="4" s="1"/>
  <c r="G40" i="4"/>
  <c r="G71" i="4" s="1"/>
  <c r="G39" i="4"/>
  <c r="T46" i="4"/>
  <c r="T76" i="4" s="1"/>
  <c r="S40" i="4"/>
  <c r="S71" i="4" s="1"/>
  <c r="W45" i="4"/>
  <c r="W46" i="4"/>
  <c r="W76" i="4" s="1"/>
  <c r="S46" i="4"/>
  <c r="S76" i="4" s="1"/>
  <c r="T45" i="4"/>
  <c r="Q45" i="4"/>
  <c r="R46" i="4"/>
  <c r="R76" i="4" s="1"/>
  <c r="T40" i="4"/>
  <c r="T71" i="4" s="1"/>
  <c r="S45" i="4"/>
  <c r="S39" i="4"/>
  <c r="T39" i="4"/>
  <c r="X46" i="4"/>
  <c r="X76" i="4" s="1"/>
  <c r="X74" i="4"/>
  <c r="Q39" i="4"/>
  <c r="X45" i="4"/>
  <c r="Q67" i="4"/>
  <c r="Q40" i="4"/>
  <c r="Q71" i="4" s="1"/>
  <c r="R40" i="4"/>
  <c r="R71" i="4" s="1"/>
  <c r="Q46" i="4"/>
  <c r="Q76" i="4" s="1"/>
  <c r="Q75" i="4"/>
  <c r="E45" i="4"/>
  <c r="H39" i="4"/>
  <c r="I39" i="4"/>
  <c r="L45" i="4"/>
  <c r="D45" i="4"/>
  <c r="L39" i="4"/>
  <c r="I45" i="4"/>
  <c r="F45" i="4"/>
  <c r="H45" i="4"/>
  <c r="E39" i="4"/>
  <c r="D75" i="4"/>
  <c r="D46" i="4"/>
  <c r="D76" i="4" s="1"/>
  <c r="I73" i="4"/>
  <c r="I46" i="4"/>
  <c r="I76" i="4" s="1"/>
  <c r="L75" i="4"/>
  <c r="L46" i="4"/>
  <c r="L76" i="4" s="1"/>
  <c r="E46" i="4"/>
  <c r="E76" i="4" s="1"/>
  <c r="F73" i="4"/>
  <c r="F46" i="4"/>
  <c r="F76" i="4" s="1"/>
  <c r="F40" i="4"/>
  <c r="F71" i="4" s="1"/>
  <c r="H73" i="4"/>
  <c r="H46" i="4"/>
  <c r="H76" i="4" s="1"/>
  <c r="F39" i="4"/>
  <c r="D39" i="4"/>
  <c r="X40" i="4"/>
  <c r="X71" i="4" s="1"/>
  <c r="X39" i="4"/>
  <c r="Z40" i="4"/>
  <c r="Z71" i="4" s="1"/>
  <c r="Z39" i="4"/>
  <c r="D67" i="4"/>
  <c r="D40" i="4"/>
  <c r="D71" i="4" s="1"/>
  <c r="L40" i="4"/>
  <c r="L71" i="4" s="1"/>
  <c r="L67" i="4"/>
  <c r="E40" i="4"/>
  <c r="E71" i="4" s="1"/>
  <c r="E67" i="4"/>
  <c r="H67" i="4"/>
  <c r="H40" i="4"/>
  <c r="H71" i="4" s="1"/>
  <c r="I67" i="4"/>
  <c r="I40" i="4"/>
  <c r="I71" i="4" s="1"/>
</calcChain>
</file>

<file path=xl/sharedStrings.xml><?xml version="1.0" encoding="utf-8"?>
<sst xmlns="http://schemas.openxmlformats.org/spreadsheetml/2006/main" count="487" uniqueCount="143">
  <si>
    <t>Sanmenchan</t>
  </si>
  <si>
    <t>Ryanmen</t>
  </si>
  <si>
    <t>Total</t>
  </si>
  <si>
    <t>Single</t>
  </si>
  <si>
    <t>Honor</t>
  </si>
  <si>
    <t>Shanpon (11s + 11m are double counted)</t>
  </si>
  <si>
    <t>Shanpon</t>
  </si>
  <si>
    <t>Complex</t>
  </si>
  <si>
    <t>Sample</t>
  </si>
  <si>
    <t>Same Suit</t>
  </si>
  <si>
    <t>Different Suit</t>
  </si>
  <si>
    <t>Multiple Suit/Honor</t>
  </si>
  <si>
    <t>Twice Called Suit</t>
  </si>
  <si>
    <t>Once Called Suit</t>
  </si>
  <si>
    <t>2 Calls, 2 Suits</t>
  </si>
  <si>
    <t>3 Calls, 2 Suits 1 Honor</t>
  </si>
  <si>
    <t>3 Calls, 2 Suits</t>
  </si>
  <si>
    <t>Chance of waiting in last suit when 2 different suits are called</t>
  </si>
  <si>
    <t>Avg</t>
  </si>
  <si>
    <t>1st riichi</t>
  </si>
  <si>
    <t>2nd riichi</t>
  </si>
  <si>
    <t>3rd riichi</t>
  </si>
  <si>
    <t>4th riichi</t>
  </si>
  <si>
    <t>Turn</t>
  </si>
  <si>
    <t>1st Riichi wait type by turn</t>
  </si>
  <si>
    <t>1st Riichi relative wait distribution by turn</t>
  </si>
  <si>
    <t>Sanmenchan+</t>
  </si>
  <si>
    <t>1st Riichi Win Rate</t>
  </si>
  <si>
    <t>1st Riichi Dealin Rate</t>
  </si>
  <si>
    <t>1st Riichi Draw Rate</t>
  </si>
  <si>
    <t>All</t>
  </si>
  <si>
    <t>2nd Riichi wait type by turn</t>
  </si>
  <si>
    <t>2nd Riichi relative wait distribution by turn</t>
  </si>
  <si>
    <t>2nd Riichi Win Rate</t>
  </si>
  <si>
    <t>2nd Riichi Draw Rate</t>
  </si>
  <si>
    <t>2nd Riichi Dealin Rate</t>
  </si>
  <si>
    <t>3rd Riichi wait type by turn</t>
  </si>
  <si>
    <t>3rd Riichi relative wait distribution by turn</t>
  </si>
  <si>
    <t>3rd Riichi Win Rate</t>
  </si>
  <si>
    <t>3rd Riichi Draw Rate</t>
  </si>
  <si>
    <t>3rd Riichi Dealin Rate</t>
  </si>
  <si>
    <t>Win</t>
  </si>
  <si>
    <t>Dealin</t>
  </si>
  <si>
    <t>Draw</t>
  </si>
  <si>
    <t>1st Riichi</t>
  </si>
  <si>
    <t>3rd Riichi</t>
  </si>
  <si>
    <t>2nd Riichi</t>
  </si>
  <si>
    <t>Full Data</t>
  </si>
  <si>
    <t>Data for 3rd riichi condensed due to small sample size.</t>
  </si>
  <si>
    <t>For chasing riichi, does not include deal-ins on the riichi tile. All waits with an Honor categorized as Honor, else width &gt;8 categorized as Sanmenchan, 5-8 as Ryanmen, &lt;4 as Single.</t>
  </si>
  <si>
    <t>Win, Draw and Dealin Rates for 1st, 2nd and 3rd Riichi, by turn of Riichi</t>
  </si>
  <si>
    <t>8 (avg)</t>
  </si>
  <si>
    <t>Dora</t>
  </si>
  <si>
    <t>Dorasoba</t>
  </si>
  <si>
    <t>Z</t>
  </si>
  <si>
    <t>Control</t>
  </si>
  <si>
    <t>Control-soba</t>
  </si>
  <si>
    <t>Riichi Wait</t>
  </si>
  <si>
    <t>Control (Danger of waits not considering dora)</t>
  </si>
  <si>
    <t>Open Wait</t>
  </si>
  <si>
    <t>Relative danger (% increase due to being dora/dorasoba)</t>
  </si>
  <si>
    <t>Waits around Dora by Dora type</t>
  </si>
  <si>
    <t>% Waits around Dora by Dora type</t>
  </si>
  <si>
    <t>Total - Cplx</t>
  </si>
  <si>
    <t>Not Dora/Dorasoba</t>
  </si>
  <si>
    <t>Riichi</t>
  </si>
  <si>
    <t>1 suit</t>
  </si>
  <si>
    <t>Open</t>
  </si>
  <si>
    <t>All suits</t>
  </si>
  <si>
    <t>Relative Dealin rate of Dora &amp; Dorasoba by Dora type</t>
  </si>
  <si>
    <t>23,1234</t>
  </si>
  <si>
    <t>34,2345</t>
  </si>
  <si>
    <t>45,3456</t>
  </si>
  <si>
    <t>23,56,1234,4567</t>
  </si>
  <si>
    <t>34,67,2345,5678</t>
  </si>
  <si>
    <t>45,78,3456,6789</t>
  </si>
  <si>
    <t>56,4567</t>
  </si>
  <si>
    <t>67,5678</t>
  </si>
  <si>
    <t>78,6789</t>
  </si>
  <si>
    <t>1</t>
  </si>
  <si>
    <t>2,13</t>
  </si>
  <si>
    <t>3,12,24</t>
  </si>
  <si>
    <t>4,35</t>
  </si>
  <si>
    <t>5,46</t>
  </si>
  <si>
    <t>6,57</t>
  </si>
  <si>
    <t>7,68</t>
  </si>
  <si>
    <t>8,79</t>
  </si>
  <si>
    <t>9</t>
  </si>
  <si>
    <t>11+??</t>
  </si>
  <si>
    <t>22+??</t>
  </si>
  <si>
    <t>33+??</t>
  </si>
  <si>
    <t>44+??</t>
  </si>
  <si>
    <t>55+??</t>
  </si>
  <si>
    <t>66+??</t>
  </si>
  <si>
    <t>77+??</t>
  </si>
  <si>
    <t>88+??</t>
  </si>
  <si>
    <t>99+??</t>
  </si>
  <si>
    <t>ZZ+??</t>
  </si>
  <si>
    <t>All other shapes, not included in control</t>
  </si>
  <si>
    <t>All of the above</t>
  </si>
  <si>
    <t>12,13</t>
  </si>
  <si>
    <t>12,24</t>
  </si>
  <si>
    <t>13,35</t>
  </si>
  <si>
    <t>24,46</t>
  </si>
  <si>
    <t>35,57</t>
  </si>
  <si>
    <t>46,68</t>
  </si>
  <si>
    <t>57,79</t>
  </si>
  <si>
    <t>68,89</t>
  </si>
  <si>
    <t>23456</t>
  </si>
  <si>
    <t>23456,34567</t>
  </si>
  <si>
    <t>34567,45678</t>
  </si>
  <si>
    <t>23456,45678</t>
  </si>
  <si>
    <t>45678</t>
  </si>
  <si>
    <t>34,45</t>
  </si>
  <si>
    <t>23</t>
  </si>
  <si>
    <t>23,34</t>
  </si>
  <si>
    <t>45,56</t>
  </si>
  <si>
    <t>56,67</t>
  </si>
  <si>
    <t>67,78</t>
  </si>
  <si>
    <t>78</t>
  </si>
  <si>
    <t>79,89</t>
  </si>
  <si>
    <t>Joints counted in the Control</t>
  </si>
  <si>
    <t>Appendix</t>
  </si>
  <si>
    <t>Compares the dealin rate of dora and dorasoba (+- 2 of the dora) with the control dealin rate (see Riichi &amp; Open Wait Distribution). For dorasoba, only joints that include the dora are counted. See appendix table for more details.</t>
  </si>
  <si>
    <t>Kanchan</t>
  </si>
  <si>
    <t>Tanki</t>
  </si>
  <si>
    <t>Summary - Riichi hands</t>
  </si>
  <si>
    <t>Summary - Open hands</t>
  </si>
  <si>
    <t>Distribution of waits across Riichi and Open hands (when first Tenpai)</t>
  </si>
  <si>
    <t>Riichi Hands</t>
  </si>
  <si>
    <t>Kanchan / Penchan</t>
  </si>
  <si>
    <t>3 (pen)</t>
  </si>
  <si>
    <t>3 (kan)</t>
  </si>
  <si>
    <t>7 (pen)</t>
  </si>
  <si>
    <t>7 (kan)</t>
  </si>
  <si>
    <t>Open Hands</t>
  </si>
  <si>
    <t>Honor 2o</t>
  </si>
  <si>
    <t>Honor 1o</t>
  </si>
  <si>
    <t>Dora/Dorasoba</t>
  </si>
  <si>
    <t>Total Waits</t>
  </si>
  <si>
    <t>Relative Rate</t>
  </si>
  <si>
    <t>Summary -Dealin Rate to relative to overall Dealin Rate</t>
  </si>
  <si>
    <t>Summary - % of total waits by Dora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</si>
</sst>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164" fontId="1" fillId="0" borderId="1" xfId="1" applyNumberFormat="1" applyFont="1" applyBorder="1"/>
    <xf numFmtId="164" fontId="0" fillId="0" borderId="1" xfId="0" applyNumberFormat="1" applyFont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/>
    <xf numFmtId="10" fontId="0" fillId="0" borderId="0" xfId="0" applyNumberFormat="1"/>
    <xf numFmtId="9" fontId="0" fillId="0" borderId="0" xfId="1" applyFont="1"/>
    <xf numFmtId="164" fontId="1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 applyAlignment="1">
      <alignment vertical="center"/>
    </xf>
    <xf numFmtId="0" fontId="0" fillId="4" borderId="1" xfId="0" applyFill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4" borderId="1" xfId="0" applyNumberFormat="1" applyFont="1" applyFill="1" applyBorder="1"/>
    <xf numFmtId="0" fontId="0" fillId="3" borderId="1" xfId="0" applyFill="1" applyBorder="1" applyAlignment="1">
      <alignment vertical="center" wrapText="1"/>
    </xf>
    <xf numFmtId="164" fontId="4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0" fontId="0" fillId="0" borderId="0" xfId="0" applyNumberFormat="1" applyFont="1"/>
    <xf numFmtId="10" fontId="0" fillId="0" borderId="1" xfId="0" applyNumberFormat="1" applyFont="1" applyBorder="1"/>
    <xf numFmtId="0" fontId="0" fillId="3" borderId="1" xfId="0" applyFill="1" applyBorder="1" applyAlignment="1"/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wrapText="1"/>
    </xf>
    <xf numFmtId="49" fontId="0" fillId="4" borderId="3" xfId="0" applyNumberFormat="1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49" fontId="0" fillId="0" borderId="1" xfId="1" applyNumberFormat="1" applyFont="1" applyFill="1" applyBorder="1" applyAlignment="1">
      <alignment vertical="top" wrapText="1"/>
    </xf>
    <xf numFmtId="49" fontId="0" fillId="4" borderId="1" xfId="1" applyNumberFormat="1" applyFont="1" applyFill="1" applyBorder="1" applyAlignment="1">
      <alignment vertical="top" wrapText="1"/>
    </xf>
    <xf numFmtId="49" fontId="4" fillId="0" borderId="1" xfId="1" applyNumberFormat="1" applyFont="1" applyFill="1" applyBorder="1" applyAlignment="1">
      <alignment vertical="top" wrapText="1"/>
    </xf>
    <xf numFmtId="49" fontId="0" fillId="0" borderId="2" xfId="1" applyNumberFormat="1" applyFont="1" applyBorder="1" applyAlignment="1">
      <alignment horizontal="center" vertical="top" wrapText="1"/>
    </xf>
    <xf numFmtId="49" fontId="0" fillId="0" borderId="3" xfId="1" applyNumberFormat="1" applyFont="1" applyBorder="1" applyAlignment="1">
      <alignment horizontal="center" vertical="top" wrapText="1"/>
    </xf>
    <xf numFmtId="49" fontId="0" fillId="0" borderId="4" xfId="1" applyNumberFormat="1" applyFont="1" applyBorder="1" applyAlignment="1">
      <alignment horizontal="center" vertical="top" wrapText="1"/>
    </xf>
    <xf numFmtId="49" fontId="0" fillId="4" borderId="2" xfId="1" applyNumberFormat="1" applyFont="1" applyFill="1" applyBorder="1" applyAlignment="1">
      <alignment horizontal="center" vertical="top" wrapText="1"/>
    </xf>
    <xf numFmtId="49" fontId="0" fillId="4" borderId="3" xfId="1" applyNumberFormat="1" applyFont="1" applyFill="1" applyBorder="1" applyAlignment="1">
      <alignment horizontal="center" vertical="top" wrapText="1"/>
    </xf>
    <xf numFmtId="49" fontId="0" fillId="4" borderId="4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right"/>
    </xf>
    <xf numFmtId="164" fontId="0" fillId="0" borderId="0" xfId="1" applyNumberFormat="1" applyFont="1"/>
    <xf numFmtId="49" fontId="0" fillId="3" borderId="1" xfId="1" applyNumberFormat="1" applyFont="1" applyFill="1" applyBorder="1" applyAlignment="1">
      <alignment vertical="top" wrapText="1"/>
    </xf>
    <xf numFmtId="0" fontId="0" fillId="0" borderId="7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21B8-3043-4A43-A54E-78484076E539}">
  <dimension ref="B2:AC93"/>
  <sheetViews>
    <sheetView tabSelected="1" zoomScaleNormal="100" workbookViewId="0">
      <selection activeCell="AB14" sqref="AB14"/>
    </sheetView>
  </sheetViews>
  <sheetFormatPr defaultRowHeight="15" x14ac:dyDescent="0.25"/>
  <cols>
    <col min="3" max="3" width="9.42578125" customWidth="1"/>
    <col min="16" max="16" width="9.140625" customWidth="1"/>
  </cols>
  <sheetData>
    <row r="2" spans="2:29" ht="18.75" x14ac:dyDescent="0.3">
      <c r="B2" s="11" t="s">
        <v>69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9" x14ac:dyDescent="0.25">
      <c r="B3" s="42" t="s">
        <v>123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2:29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6" spans="2:29" x14ac:dyDescent="0.25">
      <c r="B6" s="38" t="s">
        <v>139</v>
      </c>
      <c r="C6" s="38"/>
      <c r="D6" s="10" t="s">
        <v>142</v>
      </c>
      <c r="E6" s="10"/>
      <c r="F6" s="10"/>
      <c r="G6" s="10"/>
      <c r="H6" s="10"/>
      <c r="I6" s="10"/>
      <c r="J6" s="10"/>
      <c r="K6" s="10"/>
      <c r="L6" s="10"/>
      <c r="M6" s="10"/>
      <c r="O6" s="38" t="s">
        <v>140</v>
      </c>
      <c r="P6" s="38"/>
      <c r="Q6" s="10" t="s">
        <v>141</v>
      </c>
      <c r="R6" s="10"/>
      <c r="S6" s="10"/>
      <c r="T6" s="10"/>
      <c r="U6" s="10"/>
      <c r="V6" s="10"/>
      <c r="W6" s="10"/>
      <c r="X6" s="10"/>
      <c r="Y6" s="10"/>
      <c r="Z6" s="10"/>
      <c r="AB6" s="10" t="s">
        <v>8</v>
      </c>
      <c r="AC6" s="10"/>
    </row>
    <row r="7" spans="2:29" x14ac:dyDescent="0.25">
      <c r="B7" s="38"/>
      <c r="C7" s="38"/>
      <c r="D7" s="30">
        <v>1</v>
      </c>
      <c r="E7" s="30">
        <v>2</v>
      </c>
      <c r="F7" s="30">
        <v>3</v>
      </c>
      <c r="G7" s="30">
        <v>4</v>
      </c>
      <c r="H7" s="30">
        <v>5</v>
      </c>
      <c r="I7" s="30">
        <v>6</v>
      </c>
      <c r="J7" s="30">
        <v>7</v>
      </c>
      <c r="K7" s="30">
        <v>8</v>
      </c>
      <c r="L7" s="30">
        <v>9</v>
      </c>
      <c r="M7" s="30" t="s">
        <v>4</v>
      </c>
      <c r="O7" s="38"/>
      <c r="P7" s="38"/>
      <c r="Q7" s="30">
        <v>1</v>
      </c>
      <c r="R7" s="30">
        <v>2</v>
      </c>
      <c r="S7" s="30">
        <v>3</v>
      </c>
      <c r="T7" s="30">
        <v>4</v>
      </c>
      <c r="U7" s="30">
        <v>5</v>
      </c>
      <c r="V7" s="30">
        <v>6</v>
      </c>
      <c r="W7" s="30">
        <v>7</v>
      </c>
      <c r="X7" s="30">
        <v>8</v>
      </c>
      <c r="Y7" s="30">
        <v>9</v>
      </c>
      <c r="Z7" s="30" t="s">
        <v>4</v>
      </c>
      <c r="AB7" s="3" t="s">
        <v>65</v>
      </c>
      <c r="AC7" s="3" t="s">
        <v>67</v>
      </c>
    </row>
    <row r="8" spans="2:29" x14ac:dyDescent="0.25">
      <c r="B8" s="66" t="s">
        <v>65</v>
      </c>
      <c r="C8" s="5" t="s">
        <v>52</v>
      </c>
      <c r="D8" s="4">
        <v>7.0339704403002384E-2</v>
      </c>
      <c r="E8" s="4">
        <v>8.5095094278018119E-2</v>
      </c>
      <c r="F8" s="4">
        <v>9.7061696239622339E-2</v>
      </c>
      <c r="G8" s="4">
        <v>0.11054218111244168</v>
      </c>
      <c r="H8" s="4">
        <v>0.11469593889561334</v>
      </c>
      <c r="I8" s="4">
        <v>0.10917629457235474</v>
      </c>
      <c r="J8" s="4">
        <v>9.5489753106341779E-2</v>
      </c>
      <c r="K8" s="4">
        <v>8.004251492110212E-2</v>
      </c>
      <c r="L8" s="4">
        <v>6.2951051145277687E-2</v>
      </c>
      <c r="M8" s="4">
        <v>3.8817787001806367E-2</v>
      </c>
      <c r="O8" s="66" t="s">
        <v>65</v>
      </c>
      <c r="P8" s="5" t="s">
        <v>52</v>
      </c>
      <c r="Q8" s="8">
        <v>1.6081406730233705</v>
      </c>
      <c r="R8" s="8">
        <v>1.402697611995338</v>
      </c>
      <c r="S8" s="8">
        <v>1.2721244514825005</v>
      </c>
      <c r="T8" s="8">
        <v>1.1281813904334803</v>
      </c>
      <c r="U8" s="8">
        <v>1.1373379817264702</v>
      </c>
      <c r="V8" s="8">
        <v>1.096456816875885</v>
      </c>
      <c r="W8" s="8">
        <v>1.2553742679999886</v>
      </c>
      <c r="X8" s="8">
        <v>1.3478542353188123</v>
      </c>
      <c r="Y8" s="8">
        <v>1.4414667597507729</v>
      </c>
      <c r="Z8" s="8">
        <v>5.3010192755928811</v>
      </c>
      <c r="AB8" s="5">
        <v>273951</v>
      </c>
      <c r="AC8" s="5">
        <v>357644</v>
      </c>
    </row>
    <row r="9" spans="2:29" x14ac:dyDescent="0.25">
      <c r="B9" s="67"/>
      <c r="C9" s="5" t="s">
        <v>53</v>
      </c>
      <c r="D9" s="4">
        <v>5.2503288710051846E-2</v>
      </c>
      <c r="E9" s="4">
        <v>9.1339482491225199E-2</v>
      </c>
      <c r="F9" s="4">
        <v>0.11741006023115741</v>
      </c>
      <c r="G9" s="4">
        <v>0.12615105091464673</v>
      </c>
      <c r="H9" s="4">
        <v>0.14458032472139906</v>
      </c>
      <c r="I9" s="4">
        <v>0.13357160668273627</v>
      </c>
      <c r="J9" s="4">
        <v>0.11771825076649992</v>
      </c>
      <c r="K9" s="4">
        <v>8.5152481399722008E-2</v>
      </c>
      <c r="L9" s="4">
        <v>4.6360213366802634E-2</v>
      </c>
      <c r="M9" s="35"/>
      <c r="O9" s="67"/>
      <c r="P9" s="5" t="s">
        <v>53</v>
      </c>
      <c r="Q9" s="8">
        <v>2.8784480833263846</v>
      </c>
      <c r="R9" s="8">
        <v>1.5669231463744862</v>
      </c>
      <c r="S9" s="8">
        <v>1.1394779754804716</v>
      </c>
      <c r="T9" s="8">
        <v>1.1078548070151157</v>
      </c>
      <c r="U9" s="8">
        <v>1.203298524489701</v>
      </c>
      <c r="V9" s="8">
        <v>1.165942826888628</v>
      </c>
      <c r="W9" s="8">
        <v>1.1170393099738736</v>
      </c>
      <c r="X9" s="8">
        <v>1.4200096988397688</v>
      </c>
      <c r="Y9" s="8">
        <v>2.4612642637900808</v>
      </c>
      <c r="Z9" s="35"/>
    </row>
    <row r="10" spans="2:29" x14ac:dyDescent="0.25">
      <c r="B10" s="66" t="s">
        <v>67</v>
      </c>
      <c r="C10" s="5" t="s">
        <v>52</v>
      </c>
      <c r="D10" s="4">
        <v>6.7747427068018257E-2</v>
      </c>
      <c r="E10" s="4">
        <v>9.1911541956982742E-2</v>
      </c>
      <c r="F10" s="4">
        <v>0.10142148357836422</v>
      </c>
      <c r="G10" s="4">
        <v>0.10392623438429506</v>
      </c>
      <c r="H10" s="4">
        <v>0.10931344540342225</v>
      </c>
      <c r="I10" s="4">
        <v>0.10278607571785649</v>
      </c>
      <c r="J10" s="4">
        <v>9.9933215955315402E-2</v>
      </c>
      <c r="K10" s="4">
        <v>8.5633511673151752E-2</v>
      </c>
      <c r="L10" s="4">
        <v>5.201336940951775E-2</v>
      </c>
      <c r="M10" s="4">
        <v>7.1586041824137067E-2</v>
      </c>
      <c r="O10" s="66" t="s">
        <v>67</v>
      </c>
      <c r="P10" s="5" t="s">
        <v>52</v>
      </c>
      <c r="Q10" s="8">
        <v>2.4361499137740825</v>
      </c>
      <c r="R10" s="8">
        <v>1.7240563552648391</v>
      </c>
      <c r="S10" s="8">
        <v>1.3610817056040343</v>
      </c>
      <c r="T10" s="8">
        <v>1.1905345107387413</v>
      </c>
      <c r="U10" s="8">
        <v>1.1641701723808344</v>
      </c>
      <c r="V10" s="8">
        <v>1.1680530951180812</v>
      </c>
      <c r="W10" s="8">
        <v>1.3504304614502167</v>
      </c>
      <c r="X10" s="8">
        <v>1.6307686592169639</v>
      </c>
      <c r="Y10" s="8">
        <v>1.8991736002029211</v>
      </c>
      <c r="Z10" s="8">
        <v>7.0698398731677576</v>
      </c>
    </row>
    <row r="11" spans="2:29" x14ac:dyDescent="0.25">
      <c r="B11" s="67"/>
      <c r="C11" s="5" t="s">
        <v>53</v>
      </c>
      <c r="D11" s="4">
        <v>6.5232531146018721E-2</v>
      </c>
      <c r="E11" s="4">
        <v>8.894274462284156E-2</v>
      </c>
      <c r="F11" s="4">
        <v>0.11587982832618025</v>
      </c>
      <c r="G11" s="4">
        <v>0.14657941701368232</v>
      </c>
      <c r="H11" s="4">
        <v>0.16500766848103932</v>
      </c>
      <c r="I11" s="4">
        <v>0.14948485033225628</v>
      </c>
      <c r="J11" s="4">
        <v>0.11234897698986096</v>
      </c>
      <c r="K11" s="4">
        <v>8.2715223735408572E-2</v>
      </c>
      <c r="L11" s="4">
        <v>5.0071621836702211E-2</v>
      </c>
      <c r="M11" s="35"/>
      <c r="O11" s="67"/>
      <c r="P11" s="5" t="s">
        <v>53</v>
      </c>
      <c r="Q11" s="8">
        <v>3.6377434596043026</v>
      </c>
      <c r="R11" s="8">
        <v>1.9201637429445033</v>
      </c>
      <c r="S11" s="8">
        <v>1.4145709050502069</v>
      </c>
      <c r="T11" s="8">
        <v>1.4031139454926336</v>
      </c>
      <c r="U11" s="8">
        <v>1.4616143619367594</v>
      </c>
      <c r="V11" s="8">
        <v>1.4376142475481453</v>
      </c>
      <c r="W11" s="8">
        <v>1.3784057835583312</v>
      </c>
      <c r="X11" s="8">
        <v>1.7789875628346972</v>
      </c>
      <c r="Y11" s="8">
        <v>2.8667596100604298</v>
      </c>
      <c r="Z11" s="35"/>
    </row>
    <row r="14" spans="2:29" ht="18.75" x14ac:dyDescent="0.3">
      <c r="B14" s="11" t="s">
        <v>47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6" spans="2:29" ht="15" customHeight="1" x14ac:dyDescent="0.25">
      <c r="B16" s="38" t="s">
        <v>57</v>
      </c>
      <c r="C16" s="38"/>
      <c r="D16" s="10" t="s">
        <v>61</v>
      </c>
      <c r="E16" s="10"/>
      <c r="F16" s="10"/>
      <c r="G16" s="10"/>
      <c r="H16" s="10"/>
      <c r="I16" s="10"/>
      <c r="J16" s="10"/>
      <c r="K16" s="10"/>
      <c r="L16" s="10"/>
      <c r="M16" s="10"/>
      <c r="N16" s="25"/>
      <c r="O16" s="38" t="s">
        <v>59</v>
      </c>
      <c r="P16" s="38"/>
      <c r="Q16" s="10" t="s">
        <v>61</v>
      </c>
      <c r="R16" s="10"/>
      <c r="S16" s="10"/>
      <c r="T16" s="10"/>
      <c r="U16" s="10"/>
      <c r="V16" s="10"/>
      <c r="W16" s="10"/>
      <c r="X16" s="10"/>
      <c r="Y16" s="10"/>
      <c r="Z16" s="10"/>
      <c r="AC16" s="25"/>
    </row>
    <row r="17" spans="2:27" ht="15" customHeight="1" x14ac:dyDescent="0.25">
      <c r="B17" s="38"/>
      <c r="C17" s="38"/>
      <c r="D17" s="3">
        <v>1</v>
      </c>
      <c r="E17" s="3">
        <v>2</v>
      </c>
      <c r="F17" s="3">
        <v>3</v>
      </c>
      <c r="G17" s="3">
        <v>4</v>
      </c>
      <c r="H17" s="3">
        <v>5</v>
      </c>
      <c r="I17" s="3">
        <v>6</v>
      </c>
      <c r="J17" s="3">
        <v>7</v>
      </c>
      <c r="K17" s="3">
        <v>8</v>
      </c>
      <c r="L17" s="3">
        <v>9</v>
      </c>
      <c r="M17" s="30" t="s">
        <v>4</v>
      </c>
      <c r="N17" s="25"/>
      <c r="O17" s="38"/>
      <c r="P17" s="38"/>
      <c r="Q17" s="3">
        <v>1</v>
      </c>
      <c r="R17" s="3">
        <v>2</v>
      </c>
      <c r="S17" s="3">
        <v>3</v>
      </c>
      <c r="T17" s="3">
        <v>4</v>
      </c>
      <c r="U17" s="3">
        <v>5</v>
      </c>
      <c r="V17" s="3">
        <v>6</v>
      </c>
      <c r="W17" s="3">
        <v>7</v>
      </c>
      <c r="X17" s="3">
        <v>8</v>
      </c>
      <c r="Y17" s="3">
        <v>9</v>
      </c>
      <c r="Z17" s="30" t="s">
        <v>4</v>
      </c>
    </row>
    <row r="18" spans="2:27" x14ac:dyDescent="0.25">
      <c r="B18" s="29" t="s">
        <v>52</v>
      </c>
      <c r="C18" s="31" t="s">
        <v>7</v>
      </c>
      <c r="D18" s="5">
        <v>75</v>
      </c>
      <c r="E18" s="5">
        <v>89</v>
      </c>
      <c r="F18" s="5">
        <v>99</v>
      </c>
      <c r="G18" s="5">
        <v>116</v>
      </c>
      <c r="H18" s="5">
        <v>125</v>
      </c>
      <c r="I18" s="5">
        <v>116</v>
      </c>
      <c r="J18" s="5">
        <v>85</v>
      </c>
      <c r="K18" s="5">
        <v>52</v>
      </c>
      <c r="L18" s="5">
        <v>54</v>
      </c>
      <c r="M18" s="5">
        <v>55</v>
      </c>
      <c r="O18" s="29" t="s">
        <v>52</v>
      </c>
      <c r="P18" s="31" t="s">
        <v>7</v>
      </c>
      <c r="Q18" s="5">
        <v>37</v>
      </c>
      <c r="R18" s="5">
        <v>85</v>
      </c>
      <c r="S18" s="5">
        <v>87</v>
      </c>
      <c r="T18" s="5">
        <v>120</v>
      </c>
      <c r="U18" s="5">
        <v>100</v>
      </c>
      <c r="V18" s="5">
        <v>138</v>
      </c>
      <c r="W18" s="5">
        <v>87</v>
      </c>
      <c r="X18" s="5">
        <v>76</v>
      </c>
      <c r="Y18" s="5">
        <v>38</v>
      </c>
      <c r="Z18" s="5">
        <v>58</v>
      </c>
    </row>
    <row r="19" spans="2:27" x14ac:dyDescent="0.25">
      <c r="B19" s="29"/>
      <c r="C19" s="31" t="s">
        <v>0</v>
      </c>
      <c r="D19" s="5">
        <v>200</v>
      </c>
      <c r="E19" s="5">
        <v>198</v>
      </c>
      <c r="F19" s="5">
        <v>157</v>
      </c>
      <c r="G19" s="5">
        <v>159</v>
      </c>
      <c r="H19" s="5">
        <v>151</v>
      </c>
      <c r="I19" s="5">
        <v>142</v>
      </c>
      <c r="J19" s="5">
        <v>161</v>
      </c>
      <c r="K19" s="5">
        <v>157</v>
      </c>
      <c r="L19" s="5">
        <v>147</v>
      </c>
      <c r="M19" s="32"/>
      <c r="O19" s="29"/>
      <c r="P19" s="31" t="s">
        <v>0</v>
      </c>
      <c r="Q19" s="5">
        <v>78</v>
      </c>
      <c r="R19" s="5">
        <v>115</v>
      </c>
      <c r="S19" s="5">
        <v>86</v>
      </c>
      <c r="T19" s="5">
        <v>66</v>
      </c>
      <c r="U19" s="5">
        <v>93</v>
      </c>
      <c r="V19" s="5">
        <v>69</v>
      </c>
      <c r="W19" s="5">
        <v>81</v>
      </c>
      <c r="X19" s="5">
        <v>106</v>
      </c>
      <c r="Y19" s="5">
        <v>48</v>
      </c>
      <c r="Z19" s="32"/>
    </row>
    <row r="20" spans="2:27" x14ac:dyDescent="0.25">
      <c r="B20" s="29"/>
      <c r="C20" s="31" t="s">
        <v>1</v>
      </c>
      <c r="D20" s="5">
        <v>868</v>
      </c>
      <c r="E20" s="5">
        <v>932</v>
      </c>
      <c r="F20" s="5">
        <v>1019</v>
      </c>
      <c r="G20" s="5">
        <v>1624</v>
      </c>
      <c r="H20" s="5">
        <v>1696</v>
      </c>
      <c r="I20" s="5">
        <v>1648</v>
      </c>
      <c r="J20" s="5">
        <v>836</v>
      </c>
      <c r="K20" s="5">
        <v>778</v>
      </c>
      <c r="L20" s="5">
        <v>757</v>
      </c>
      <c r="M20" s="32"/>
      <c r="O20" s="29"/>
      <c r="P20" s="31" t="s">
        <v>1</v>
      </c>
      <c r="Q20" s="5">
        <v>708</v>
      </c>
      <c r="R20" s="5">
        <v>1160</v>
      </c>
      <c r="S20" s="5">
        <v>1203</v>
      </c>
      <c r="T20" s="5">
        <v>1767</v>
      </c>
      <c r="U20" s="5">
        <v>1908</v>
      </c>
      <c r="V20" s="5">
        <v>1605</v>
      </c>
      <c r="W20" s="5">
        <v>988</v>
      </c>
      <c r="X20" s="5">
        <v>940</v>
      </c>
      <c r="Y20" s="5">
        <v>628</v>
      </c>
      <c r="Z20" s="32"/>
    </row>
    <row r="21" spans="2:27" x14ac:dyDescent="0.25">
      <c r="B21" s="29"/>
      <c r="C21" s="31" t="s">
        <v>3</v>
      </c>
      <c r="D21" s="5">
        <v>248</v>
      </c>
      <c r="E21" s="5">
        <v>543</v>
      </c>
      <c r="F21" s="5">
        <v>842</v>
      </c>
      <c r="G21" s="5">
        <v>485</v>
      </c>
      <c r="H21" s="5">
        <v>471</v>
      </c>
      <c r="I21" s="5">
        <v>441</v>
      </c>
      <c r="J21" s="5">
        <v>993</v>
      </c>
      <c r="K21" s="5">
        <v>638</v>
      </c>
      <c r="L21" s="5">
        <v>243</v>
      </c>
      <c r="M21" s="5">
        <v>1019</v>
      </c>
      <c r="O21" s="29"/>
      <c r="P21" s="31" t="s">
        <v>3</v>
      </c>
      <c r="Q21" s="5">
        <v>306</v>
      </c>
      <c r="R21" s="5">
        <v>663</v>
      </c>
      <c r="S21" s="5">
        <v>1080</v>
      </c>
      <c r="T21" s="5">
        <v>675</v>
      </c>
      <c r="U21" s="5">
        <v>636</v>
      </c>
      <c r="V21" s="5">
        <v>697</v>
      </c>
      <c r="W21" s="5">
        <v>1199</v>
      </c>
      <c r="X21" s="5">
        <v>672</v>
      </c>
      <c r="Y21" s="5">
        <v>323</v>
      </c>
      <c r="Z21" s="5">
        <v>1543</v>
      </c>
    </row>
    <row r="22" spans="2:27" x14ac:dyDescent="0.25">
      <c r="B22" s="29"/>
      <c r="C22" s="31" t="s">
        <v>6</v>
      </c>
      <c r="D22" s="5">
        <v>427</v>
      </c>
      <c r="E22" s="5">
        <v>323</v>
      </c>
      <c r="F22" s="5">
        <v>268</v>
      </c>
      <c r="G22" s="5">
        <v>293</v>
      </c>
      <c r="H22" s="5">
        <v>305</v>
      </c>
      <c r="I22" s="5">
        <v>280</v>
      </c>
      <c r="J22" s="5">
        <v>292</v>
      </c>
      <c r="K22" s="5">
        <v>333</v>
      </c>
      <c r="L22" s="5">
        <v>404</v>
      </c>
      <c r="M22" s="5">
        <v>946</v>
      </c>
      <c r="O22" s="29"/>
      <c r="P22" s="31" t="s">
        <v>6</v>
      </c>
      <c r="Q22" s="5">
        <v>622</v>
      </c>
      <c r="R22" s="5">
        <v>1011</v>
      </c>
      <c r="S22" s="5">
        <v>876</v>
      </c>
      <c r="T22" s="5">
        <v>866</v>
      </c>
      <c r="U22" s="5">
        <v>898</v>
      </c>
      <c r="V22" s="5">
        <v>863</v>
      </c>
      <c r="W22" s="5">
        <v>937</v>
      </c>
      <c r="X22" s="5">
        <v>1023</v>
      </c>
      <c r="Y22" s="5">
        <v>597</v>
      </c>
      <c r="Z22" s="5">
        <v>2945</v>
      </c>
    </row>
    <row r="23" spans="2:27" x14ac:dyDescent="0.25">
      <c r="B23" s="29"/>
      <c r="C23" s="31" t="s">
        <v>2</v>
      </c>
      <c r="D23" s="5">
        <f>SUM(D18:D22)</f>
        <v>1818</v>
      </c>
      <c r="E23" s="5">
        <f t="shared" ref="E23:M23" si="0">SUM(E18:E22)</f>
        <v>2085</v>
      </c>
      <c r="F23" s="5">
        <f t="shared" si="0"/>
        <v>2385</v>
      </c>
      <c r="G23" s="5">
        <f t="shared" si="0"/>
        <v>2677</v>
      </c>
      <c r="H23" s="5">
        <f t="shared" si="0"/>
        <v>2748</v>
      </c>
      <c r="I23" s="5">
        <f t="shared" si="0"/>
        <v>2627</v>
      </c>
      <c r="J23" s="5">
        <f t="shared" si="0"/>
        <v>2367</v>
      </c>
      <c r="K23" s="5">
        <f t="shared" si="0"/>
        <v>1958</v>
      </c>
      <c r="L23" s="5">
        <f t="shared" si="0"/>
        <v>1605</v>
      </c>
      <c r="M23" s="5">
        <f t="shared" si="0"/>
        <v>2020</v>
      </c>
      <c r="O23" s="29"/>
      <c r="P23" s="31" t="s">
        <v>2</v>
      </c>
      <c r="Q23" s="5">
        <f>SUM(Q18:Q22)</f>
        <v>1751</v>
      </c>
      <c r="R23" s="5">
        <f t="shared" ref="R23" si="1">SUM(R18:R22)</f>
        <v>3034</v>
      </c>
      <c r="S23" s="5">
        <f t="shared" ref="S23" si="2">SUM(S18:S22)</f>
        <v>3332</v>
      </c>
      <c r="T23" s="5">
        <f t="shared" ref="T23" si="3">SUM(T18:T22)</f>
        <v>3494</v>
      </c>
      <c r="U23" s="5">
        <f t="shared" ref="U23" si="4">SUM(U18:U22)</f>
        <v>3635</v>
      </c>
      <c r="V23" s="5">
        <f t="shared" ref="V23" si="5">SUM(V18:V22)</f>
        <v>3372</v>
      </c>
      <c r="W23" s="5">
        <f t="shared" ref="W23" si="6">SUM(W18:W22)</f>
        <v>3292</v>
      </c>
      <c r="X23" s="5">
        <f t="shared" ref="X23" si="7">SUM(X18:X22)</f>
        <v>2817</v>
      </c>
      <c r="Y23" s="5">
        <f t="shared" ref="Y23" si="8">SUM(Y18:Y22)</f>
        <v>1634</v>
      </c>
      <c r="Z23" s="5">
        <f t="shared" ref="Z23" si="9">SUM(Z18:Z22)</f>
        <v>4546</v>
      </c>
    </row>
    <row r="24" spans="2:27" x14ac:dyDescent="0.25">
      <c r="B24" s="29" t="s">
        <v>53</v>
      </c>
      <c r="C24" s="31" t="s">
        <v>7</v>
      </c>
      <c r="D24" s="5">
        <v>26</v>
      </c>
      <c r="E24" s="5">
        <v>50</v>
      </c>
      <c r="F24" s="5">
        <v>55</v>
      </c>
      <c r="G24" s="5">
        <v>71</v>
      </c>
      <c r="H24" s="5">
        <v>89</v>
      </c>
      <c r="I24" s="5">
        <v>83</v>
      </c>
      <c r="J24" s="5">
        <v>81</v>
      </c>
      <c r="K24" s="5">
        <v>68</v>
      </c>
      <c r="L24" s="5">
        <v>38</v>
      </c>
      <c r="M24" s="32"/>
      <c r="O24" s="29" t="s">
        <v>53</v>
      </c>
      <c r="P24" s="31" t="s">
        <v>7</v>
      </c>
      <c r="Q24">
        <v>27</v>
      </c>
      <c r="R24">
        <v>50</v>
      </c>
      <c r="S24">
        <v>62</v>
      </c>
      <c r="T24">
        <v>90</v>
      </c>
      <c r="U24">
        <v>97</v>
      </c>
      <c r="V24">
        <v>74</v>
      </c>
      <c r="W24">
        <v>85</v>
      </c>
      <c r="X24">
        <v>51</v>
      </c>
      <c r="Y24">
        <v>19</v>
      </c>
      <c r="Z24" s="32"/>
    </row>
    <row r="25" spans="2:27" x14ac:dyDescent="0.25">
      <c r="B25" s="29"/>
      <c r="C25" s="31" t="s">
        <v>0</v>
      </c>
      <c r="D25" s="32"/>
      <c r="E25" s="5">
        <v>186</v>
      </c>
      <c r="F25" s="5">
        <v>333</v>
      </c>
      <c r="G25" s="5">
        <v>301</v>
      </c>
      <c r="H25" s="5">
        <v>285</v>
      </c>
      <c r="I25" s="5">
        <v>290</v>
      </c>
      <c r="J25" s="5">
        <v>281</v>
      </c>
      <c r="K25" s="5">
        <v>150</v>
      </c>
      <c r="L25" s="32"/>
      <c r="M25" s="32"/>
      <c r="O25" s="29"/>
      <c r="P25" s="31" t="s">
        <v>0</v>
      </c>
      <c r="Q25" s="32"/>
      <c r="R25" s="5">
        <v>105</v>
      </c>
      <c r="S25" s="5">
        <v>205</v>
      </c>
      <c r="T25" s="5">
        <v>195</v>
      </c>
      <c r="U25" s="5">
        <v>155</v>
      </c>
      <c r="V25" s="5">
        <v>172</v>
      </c>
      <c r="W25" s="5">
        <v>154</v>
      </c>
      <c r="X25" s="5">
        <v>68</v>
      </c>
      <c r="Y25" s="32"/>
      <c r="Z25" s="32"/>
    </row>
    <row r="26" spans="2:27" x14ac:dyDescent="0.25">
      <c r="B26" s="29"/>
      <c r="C26" s="31" t="s">
        <v>1</v>
      </c>
      <c r="D26" s="32"/>
      <c r="E26" s="5">
        <v>905</v>
      </c>
      <c r="F26" s="5">
        <v>1638</v>
      </c>
      <c r="G26" s="5">
        <v>1589</v>
      </c>
      <c r="H26" s="5">
        <v>1782</v>
      </c>
      <c r="I26" s="5">
        <v>1690</v>
      </c>
      <c r="J26" s="5">
        <v>1589</v>
      </c>
      <c r="K26" s="5">
        <v>716</v>
      </c>
      <c r="L26" s="32"/>
      <c r="M26" s="32"/>
      <c r="O26" s="29"/>
      <c r="P26" s="31" t="s">
        <v>1</v>
      </c>
      <c r="Q26" s="32"/>
      <c r="R26" s="5">
        <v>901</v>
      </c>
      <c r="S26" s="5">
        <v>1874</v>
      </c>
      <c r="T26" s="5">
        <v>2218</v>
      </c>
      <c r="U26" s="5">
        <v>2403</v>
      </c>
      <c r="V26" s="5">
        <v>2210</v>
      </c>
      <c r="W26" s="5">
        <v>1770</v>
      </c>
      <c r="X26" s="5">
        <v>635</v>
      </c>
      <c r="Y26" s="32"/>
      <c r="Z26" s="32"/>
    </row>
    <row r="27" spans="2:27" x14ac:dyDescent="0.25">
      <c r="B27" s="29"/>
      <c r="C27" s="31" t="s">
        <v>3</v>
      </c>
      <c r="D27" s="5">
        <v>1331</v>
      </c>
      <c r="E27" s="5">
        <v>1097</v>
      </c>
      <c r="F27" s="5">
        <v>859</v>
      </c>
      <c r="G27" s="5">
        <v>1094</v>
      </c>
      <c r="H27" s="5">
        <v>1308</v>
      </c>
      <c r="I27" s="5">
        <v>1151</v>
      </c>
      <c r="J27" s="5">
        <v>967</v>
      </c>
      <c r="K27" s="5">
        <v>1149</v>
      </c>
      <c r="L27" s="5">
        <v>1144</v>
      </c>
      <c r="M27" s="32"/>
      <c r="O27" s="29"/>
      <c r="P27" s="31" t="s">
        <v>3</v>
      </c>
      <c r="Q27" s="5">
        <v>1659</v>
      </c>
      <c r="R27" s="5">
        <v>1880</v>
      </c>
      <c r="S27" s="5">
        <v>1666</v>
      </c>
      <c r="T27" s="5">
        <v>2425</v>
      </c>
      <c r="U27" s="5">
        <v>2832</v>
      </c>
      <c r="V27" s="5">
        <v>2448</v>
      </c>
      <c r="W27" s="5">
        <v>1692</v>
      </c>
      <c r="X27" s="5">
        <v>1967</v>
      </c>
      <c r="Y27" s="5">
        <v>1554</v>
      </c>
      <c r="Z27" s="32"/>
    </row>
    <row r="28" spans="2:27" x14ac:dyDescent="0.25">
      <c r="B28" s="29"/>
      <c r="C28" s="31" t="s">
        <v>2</v>
      </c>
      <c r="D28" s="5">
        <f>SUM(D24:D27)</f>
        <v>1357</v>
      </c>
      <c r="E28" s="5">
        <f t="shared" ref="E28:L28" si="10">SUM(E24:E27)</f>
        <v>2238</v>
      </c>
      <c r="F28" s="5">
        <f t="shared" si="10"/>
        <v>2885</v>
      </c>
      <c r="G28" s="5">
        <f t="shared" si="10"/>
        <v>3055</v>
      </c>
      <c r="H28" s="5">
        <f t="shared" si="10"/>
        <v>3464</v>
      </c>
      <c r="I28" s="5">
        <f t="shared" si="10"/>
        <v>3214</v>
      </c>
      <c r="J28" s="5">
        <f t="shared" si="10"/>
        <v>2918</v>
      </c>
      <c r="K28" s="5">
        <f t="shared" si="10"/>
        <v>2083</v>
      </c>
      <c r="L28" s="5">
        <f t="shared" si="10"/>
        <v>1182</v>
      </c>
      <c r="M28" s="32"/>
      <c r="O28" s="29"/>
      <c r="P28" s="31" t="s">
        <v>2</v>
      </c>
      <c r="Q28" s="5">
        <f>SUM(Q24:Q27)</f>
        <v>1686</v>
      </c>
      <c r="R28" s="5">
        <f t="shared" ref="R28:Y28" si="11">SUM(R24:R27)</f>
        <v>2936</v>
      </c>
      <c r="S28" s="5">
        <f t="shared" si="11"/>
        <v>3807</v>
      </c>
      <c r="T28" s="5">
        <f t="shared" si="11"/>
        <v>4928</v>
      </c>
      <c r="U28" s="5">
        <f t="shared" si="11"/>
        <v>5487</v>
      </c>
      <c r="V28" s="5">
        <f t="shared" si="11"/>
        <v>4904</v>
      </c>
      <c r="W28" s="5">
        <f t="shared" si="11"/>
        <v>3701</v>
      </c>
      <c r="X28" s="5">
        <f t="shared" si="11"/>
        <v>2721</v>
      </c>
      <c r="Y28" s="5">
        <f t="shared" si="11"/>
        <v>1573</v>
      </c>
      <c r="Z28" s="32"/>
    </row>
    <row r="29" spans="2:27" x14ac:dyDescent="0.25">
      <c r="B29" s="29" t="s">
        <v>64</v>
      </c>
      <c r="C29" s="29"/>
      <c r="D29" s="5">
        <v>22671</v>
      </c>
      <c r="E29" s="5">
        <v>20179</v>
      </c>
      <c r="F29" s="5">
        <v>19302</v>
      </c>
      <c r="G29" s="5">
        <v>18485</v>
      </c>
      <c r="H29" s="5">
        <v>17747</v>
      </c>
      <c r="I29" s="5">
        <v>18221</v>
      </c>
      <c r="J29" s="5">
        <v>19503</v>
      </c>
      <c r="K29" s="5">
        <v>20421</v>
      </c>
      <c r="L29" s="5">
        <v>22709</v>
      </c>
      <c r="M29" s="5">
        <v>50018</v>
      </c>
      <c r="O29" s="29" t="s">
        <v>64</v>
      </c>
      <c r="P29" s="29"/>
      <c r="Q29" s="5">
        <v>27904</v>
      </c>
      <c r="R29" s="5">
        <v>27040</v>
      </c>
      <c r="S29" s="5">
        <v>25714</v>
      </c>
      <c r="T29" s="5">
        <v>25198</v>
      </c>
      <c r="U29" s="5">
        <v>24131</v>
      </c>
      <c r="V29" s="5">
        <v>24530</v>
      </c>
      <c r="W29" s="5">
        <v>25949</v>
      </c>
      <c r="X29" s="5">
        <v>27358</v>
      </c>
      <c r="Y29" s="5">
        <v>28208</v>
      </c>
      <c r="Z29" s="5">
        <v>58958</v>
      </c>
    </row>
    <row r="30" spans="2:27" x14ac:dyDescent="0.25">
      <c r="B30" s="18" t="s">
        <v>2</v>
      </c>
      <c r="C30" s="18"/>
      <c r="D30" s="5">
        <f>D23+D28+D29</f>
        <v>25846</v>
      </c>
      <c r="E30" s="5">
        <f t="shared" ref="E30:M30" si="12">E23+E28+E29</f>
        <v>24502</v>
      </c>
      <c r="F30" s="5">
        <f t="shared" si="12"/>
        <v>24572</v>
      </c>
      <c r="G30" s="5">
        <f t="shared" si="12"/>
        <v>24217</v>
      </c>
      <c r="H30" s="5">
        <f t="shared" si="12"/>
        <v>23959</v>
      </c>
      <c r="I30" s="5">
        <f t="shared" si="12"/>
        <v>24062</v>
      </c>
      <c r="J30" s="5">
        <f t="shared" si="12"/>
        <v>24788</v>
      </c>
      <c r="K30" s="5">
        <f t="shared" si="12"/>
        <v>24462</v>
      </c>
      <c r="L30" s="5">
        <f t="shared" si="12"/>
        <v>25496</v>
      </c>
      <c r="M30" s="5">
        <f t="shared" si="12"/>
        <v>52038</v>
      </c>
      <c r="N30" s="65"/>
      <c r="O30" s="18" t="s">
        <v>2</v>
      </c>
      <c r="P30" s="18"/>
      <c r="Q30" s="5">
        <f>Q23+Q28+Q29</f>
        <v>31341</v>
      </c>
      <c r="R30" s="5">
        <f t="shared" ref="R30:Z30" si="13">R23+R28+R29</f>
        <v>33010</v>
      </c>
      <c r="S30" s="5">
        <f t="shared" si="13"/>
        <v>32853</v>
      </c>
      <c r="T30" s="5">
        <f t="shared" si="13"/>
        <v>33620</v>
      </c>
      <c r="U30" s="5">
        <f t="shared" si="13"/>
        <v>33253</v>
      </c>
      <c r="V30" s="5">
        <f t="shared" si="13"/>
        <v>32806</v>
      </c>
      <c r="W30" s="5">
        <f t="shared" si="13"/>
        <v>32942</v>
      </c>
      <c r="X30" s="5">
        <f t="shared" si="13"/>
        <v>32896</v>
      </c>
      <c r="Y30" s="5">
        <f t="shared" si="13"/>
        <v>31415</v>
      </c>
      <c r="Z30" s="5">
        <f t="shared" si="13"/>
        <v>63504</v>
      </c>
    </row>
    <row r="32" spans="2:27" ht="15" customHeight="1" x14ac:dyDescent="0.25">
      <c r="B32" s="38" t="s">
        <v>57</v>
      </c>
      <c r="C32" s="38"/>
      <c r="D32" s="10" t="s">
        <v>62</v>
      </c>
      <c r="E32" s="10"/>
      <c r="F32" s="10"/>
      <c r="G32" s="10"/>
      <c r="H32" s="10"/>
      <c r="I32" s="10"/>
      <c r="J32" s="10"/>
      <c r="K32" s="10"/>
      <c r="L32" s="10"/>
      <c r="M32" s="10"/>
      <c r="O32" s="38" t="s">
        <v>59</v>
      </c>
      <c r="P32" s="38"/>
      <c r="Q32" s="10" t="s">
        <v>62</v>
      </c>
      <c r="R32" s="10"/>
      <c r="S32" s="10"/>
      <c r="T32" s="10"/>
      <c r="U32" s="10"/>
      <c r="V32" s="10"/>
      <c r="W32" s="10"/>
      <c r="X32" s="10"/>
      <c r="Y32" s="10"/>
      <c r="Z32" s="10"/>
      <c r="AA32" s="25"/>
    </row>
    <row r="33" spans="2:27" ht="15" customHeight="1" x14ac:dyDescent="0.25">
      <c r="B33" s="38"/>
      <c r="C33" s="38"/>
      <c r="D33" s="3">
        <v>1</v>
      </c>
      <c r="E33" s="3">
        <v>2</v>
      </c>
      <c r="F33" s="3">
        <v>3</v>
      </c>
      <c r="G33" s="3">
        <v>4</v>
      </c>
      <c r="H33" s="3">
        <v>5</v>
      </c>
      <c r="I33" s="3">
        <v>6</v>
      </c>
      <c r="J33" s="3">
        <v>7</v>
      </c>
      <c r="K33" s="3">
        <v>8</v>
      </c>
      <c r="L33" s="3">
        <v>9</v>
      </c>
      <c r="M33" s="30" t="s">
        <v>4</v>
      </c>
      <c r="O33" s="38"/>
      <c r="P33" s="38"/>
      <c r="Q33" s="3">
        <v>1</v>
      </c>
      <c r="R33" s="3">
        <v>2</v>
      </c>
      <c r="S33" s="3">
        <v>3</v>
      </c>
      <c r="T33" s="3">
        <v>4</v>
      </c>
      <c r="U33" s="3">
        <v>5</v>
      </c>
      <c r="V33" s="3">
        <v>6</v>
      </c>
      <c r="W33" s="3">
        <v>7</v>
      </c>
      <c r="X33" s="3">
        <v>8</v>
      </c>
      <c r="Y33" s="3">
        <v>9</v>
      </c>
      <c r="Z33" s="30" t="s">
        <v>4</v>
      </c>
    </row>
    <row r="34" spans="2:27" x14ac:dyDescent="0.25">
      <c r="B34" s="29" t="s">
        <v>52</v>
      </c>
      <c r="C34" s="31" t="s">
        <v>7</v>
      </c>
      <c r="D34" s="8">
        <f>D18/$D$30</f>
        <v>2.9018029869225413E-3</v>
      </c>
      <c r="E34" s="8">
        <f>E18/E$30</f>
        <v>3.6323565423230755E-3</v>
      </c>
      <c r="F34" s="8">
        <f>F18/F$30</f>
        <v>4.0289760703239455E-3</v>
      </c>
      <c r="G34" s="8">
        <f>G18/G$30</f>
        <v>4.7900235371846223E-3</v>
      </c>
      <c r="H34" s="8">
        <f>H18/H$30</f>
        <v>5.2172461288033725E-3</v>
      </c>
      <c r="I34" s="8">
        <f>I18/I$30</f>
        <v>4.8208793948965175E-3</v>
      </c>
      <c r="J34" s="8">
        <f>J18/J$30</f>
        <v>3.4290785864127802E-3</v>
      </c>
      <c r="K34" s="8">
        <f>K18/K$30</f>
        <v>2.1257460551058786E-3</v>
      </c>
      <c r="L34" s="8">
        <f>L18/L$30</f>
        <v>2.1179792908691559E-3</v>
      </c>
      <c r="M34" s="8">
        <f>M18/M$30</f>
        <v>1.0569199431184903E-3</v>
      </c>
      <c r="O34" s="29" t="s">
        <v>52</v>
      </c>
      <c r="P34" s="31" t="s">
        <v>7</v>
      </c>
      <c r="Q34" s="8">
        <f>Q18/$D$30</f>
        <v>1.4315561402151204E-3</v>
      </c>
      <c r="R34" s="8">
        <f>R18/R$30</f>
        <v>2.5749772796122387E-3</v>
      </c>
      <c r="S34" s="8">
        <f>S18/S$30</f>
        <v>2.6481599853894621E-3</v>
      </c>
      <c r="T34" s="8">
        <f>T18/T$30</f>
        <v>3.569303985722784E-3</v>
      </c>
      <c r="U34" s="8">
        <f>U18/U$30</f>
        <v>3.0072474663940096E-3</v>
      </c>
      <c r="V34" s="8">
        <f>V18/V$30</f>
        <v>4.2065475827592512E-3</v>
      </c>
      <c r="W34" s="8">
        <f>W18/W$30</f>
        <v>2.6410054034363426E-3</v>
      </c>
      <c r="X34" s="8">
        <f>X18/X$30</f>
        <v>2.3103112840466926E-3</v>
      </c>
      <c r="Y34" s="8">
        <f>Y18/Y$30</f>
        <v>1.2096132420818079E-3</v>
      </c>
      <c r="Z34" s="8">
        <f>Z18/Z$30</f>
        <v>9.1332829428067528E-4</v>
      </c>
    </row>
    <row r="35" spans="2:27" x14ac:dyDescent="0.25">
      <c r="B35" s="29"/>
      <c r="C35" s="31" t="s">
        <v>0</v>
      </c>
      <c r="D35" s="8">
        <f>D19/$D$30</f>
        <v>7.7381412984601095E-3</v>
      </c>
      <c r="E35" s="8">
        <f>E19/E$30</f>
        <v>8.0809729817974043E-3</v>
      </c>
      <c r="F35" s="8">
        <f>F19/F$30</f>
        <v>6.3893862933420151E-3</v>
      </c>
      <c r="G35" s="8">
        <f>G19/G$30</f>
        <v>6.565635710451336E-3</v>
      </c>
      <c r="H35" s="8">
        <f>H19/H$30</f>
        <v>6.3024333235944738E-3</v>
      </c>
      <c r="I35" s="8">
        <f>I19/I$30</f>
        <v>5.9014213282353916E-3</v>
      </c>
      <c r="J35" s="8">
        <f>J19/J$30</f>
        <v>6.4950782636759722E-3</v>
      </c>
      <c r="K35" s="8">
        <f>K19/K$30</f>
        <v>6.418117897146595E-3</v>
      </c>
      <c r="L35" s="8">
        <f>L19/L$30</f>
        <v>5.7656102918104803E-3</v>
      </c>
      <c r="M35" s="35"/>
      <c r="O35" s="29"/>
      <c r="P35" s="31" t="s">
        <v>0</v>
      </c>
      <c r="Q35" s="8">
        <f>Q19/$D$30</f>
        <v>3.0178751063994428E-3</v>
      </c>
      <c r="R35" s="8">
        <f>R19/R$30</f>
        <v>3.4837927900636173E-3</v>
      </c>
      <c r="S35" s="8">
        <f>S19/S$30</f>
        <v>2.617721364867744E-3</v>
      </c>
      <c r="T35" s="8">
        <f>T19/T$30</f>
        <v>1.9631171921475313E-3</v>
      </c>
      <c r="U35" s="8">
        <f>U19/U$30</f>
        <v>2.7967401437464291E-3</v>
      </c>
      <c r="V35" s="8">
        <f>V19/V$30</f>
        <v>2.1032737913796256E-3</v>
      </c>
      <c r="W35" s="8">
        <f>W19/W$30</f>
        <v>2.4588670997510776E-3</v>
      </c>
      <c r="X35" s="8">
        <f>X19/X$30</f>
        <v>3.2222762645914395E-3</v>
      </c>
      <c r="Y35" s="8">
        <f>Y19/Y$30</f>
        <v>1.5279325163138628E-3</v>
      </c>
      <c r="Z35" s="35"/>
      <c r="AA35" s="26"/>
    </row>
    <row r="36" spans="2:27" x14ac:dyDescent="0.25">
      <c r="B36" s="29"/>
      <c r="C36" s="31" t="s">
        <v>1</v>
      </c>
      <c r="D36" s="8">
        <f>D20/$D$30</f>
        <v>3.3583533235316876E-2</v>
      </c>
      <c r="E36" s="8">
        <f>E20/E$30</f>
        <v>3.8037711207248387E-2</v>
      </c>
      <c r="F36" s="8">
        <f>F20/F$30</f>
        <v>4.1469965814748495E-2</v>
      </c>
      <c r="G36" s="8">
        <f>G20/G$30</f>
        <v>6.7060329520584716E-2</v>
      </c>
      <c r="H36" s="8">
        <f>H20/H$30</f>
        <v>7.0787595475604162E-2</v>
      </c>
      <c r="I36" s="8">
        <f>I20/I$30</f>
        <v>6.8489734851633274E-2</v>
      </c>
      <c r="J36" s="8">
        <f>J20/J$30</f>
        <v>3.3725996449895108E-2</v>
      </c>
      <c r="K36" s="8">
        <f>K20/K$30</f>
        <v>3.1804431362930256E-2</v>
      </c>
      <c r="L36" s="8">
        <f>L20/L$30</f>
        <v>2.9690931910887983E-2</v>
      </c>
      <c r="M36" s="35"/>
      <c r="O36" s="29"/>
      <c r="P36" s="31" t="s">
        <v>1</v>
      </c>
      <c r="Q36" s="8">
        <f>Q20/$D$30</f>
        <v>2.7393020196548788E-2</v>
      </c>
      <c r="R36" s="8">
        <f>R20/R$30</f>
        <v>3.5140866404119966E-2</v>
      </c>
      <c r="S36" s="8">
        <f>S20/S$30</f>
        <v>3.6617660487626699E-2</v>
      </c>
      <c r="T36" s="8">
        <f>T20/T$30</f>
        <v>5.2558001189767993E-2</v>
      </c>
      <c r="U36" s="8">
        <f>U20/U$30</f>
        <v>5.73782816587977E-2</v>
      </c>
      <c r="V36" s="8">
        <f>V20/V$30</f>
        <v>4.892397732122173E-2</v>
      </c>
      <c r="W36" s="8">
        <f>W20/W$30</f>
        <v>2.999210734017364E-2</v>
      </c>
      <c r="X36" s="8">
        <f>X20/X$30</f>
        <v>2.8574902723735408E-2</v>
      </c>
      <c r="Y36" s="8">
        <f>Y20/Y$30</f>
        <v>1.999045042177304E-2</v>
      </c>
      <c r="Z36" s="35"/>
      <c r="AA36" s="26"/>
    </row>
    <row r="37" spans="2:27" x14ac:dyDescent="0.25">
      <c r="B37" s="29"/>
      <c r="C37" s="31" t="s">
        <v>3</v>
      </c>
      <c r="D37" s="8">
        <f>D21/$D$30</f>
        <v>9.5952952100905355E-3</v>
      </c>
      <c r="E37" s="8">
        <f>E21/E$30</f>
        <v>2.2161456207656516E-2</v>
      </c>
      <c r="F37" s="8">
        <f>F21/F$30</f>
        <v>3.4266644961745078E-2</v>
      </c>
      <c r="G37" s="8">
        <f>G21/G$30</f>
        <v>2.0027253582194326E-2</v>
      </c>
      <c r="H37" s="8">
        <f>H21/H$30</f>
        <v>1.9658583413331106E-2</v>
      </c>
      <c r="I37" s="8">
        <f>I21/I$30</f>
        <v>1.8327653561632448E-2</v>
      </c>
      <c r="J37" s="8">
        <f>J21/J$30</f>
        <v>4.0059706309504596E-2</v>
      </c>
      <c r="K37" s="8">
        <f>K21/K$30</f>
        <v>2.6081268906875971E-2</v>
      </c>
      <c r="L37" s="8">
        <f>L21/L$30</f>
        <v>9.5309068089112024E-3</v>
      </c>
      <c r="M37" s="8">
        <f>M21/M$30</f>
        <v>1.9581844037049847E-2</v>
      </c>
      <c r="O37" s="29"/>
      <c r="P37" s="31" t="s">
        <v>3</v>
      </c>
      <c r="Q37" s="8">
        <f>Q21/$D$30</f>
        <v>1.1839356186643968E-2</v>
      </c>
      <c r="R37" s="8">
        <f>R21/R$30</f>
        <v>2.0084822780975464E-2</v>
      </c>
      <c r="S37" s="8">
        <f>S21/S$30</f>
        <v>3.2873710163455395E-2</v>
      </c>
      <c r="T37" s="8">
        <f>T21/T$30</f>
        <v>2.0077334919690659E-2</v>
      </c>
      <c r="U37" s="8">
        <f>U21/U$30</f>
        <v>1.9126093886265901E-2</v>
      </c>
      <c r="V37" s="8">
        <f>V21/V$30</f>
        <v>2.1246113515820276E-2</v>
      </c>
      <c r="W37" s="8">
        <f>W21/W$30</f>
        <v>3.639730435310546E-2</v>
      </c>
      <c r="X37" s="8">
        <f>X21/X$30</f>
        <v>2.0428015564202335E-2</v>
      </c>
      <c r="Y37" s="8">
        <f>Y21/Y$30</f>
        <v>1.0281712557695369E-2</v>
      </c>
      <c r="Z37" s="8">
        <f>Z21/Z$30</f>
        <v>2.4297682035777275E-2</v>
      </c>
      <c r="AA37" s="28"/>
    </row>
    <row r="38" spans="2:27" x14ac:dyDescent="0.25">
      <c r="B38" s="29"/>
      <c r="C38" s="31" t="s">
        <v>6</v>
      </c>
      <c r="D38" s="8">
        <f>D22/$D$30</f>
        <v>1.6520931672212334E-2</v>
      </c>
      <c r="E38" s="8">
        <f>E22/E$30</f>
        <v>1.3182597338992736E-2</v>
      </c>
      <c r="F38" s="8">
        <f>F22/F$30</f>
        <v>1.0906723099462803E-2</v>
      </c>
      <c r="G38" s="8">
        <f>G22/G$30</f>
        <v>1.2098938762026676E-2</v>
      </c>
      <c r="H38" s="8">
        <f>H22/H$30</f>
        <v>1.2730080554280229E-2</v>
      </c>
      <c r="I38" s="8">
        <f>I22/I$30</f>
        <v>1.163660543595711E-2</v>
      </c>
      <c r="J38" s="8">
        <f>J22/J$30</f>
        <v>1.1779893496853317E-2</v>
      </c>
      <c r="K38" s="8">
        <f>K22/K$30</f>
        <v>1.3612950699043414E-2</v>
      </c>
      <c r="L38" s="8">
        <f>L22/L$30</f>
        <v>1.5845622842798869E-2</v>
      </c>
      <c r="M38" s="8">
        <f>M22/M$30</f>
        <v>1.8179023021638034E-2</v>
      </c>
      <c r="O38" s="29"/>
      <c r="P38" s="31" t="s">
        <v>6</v>
      </c>
      <c r="Q38" s="8">
        <f>Q22/$D$30</f>
        <v>2.4065619438210943E-2</v>
      </c>
      <c r="R38" s="8">
        <f>R22/R$30</f>
        <v>3.0627082702211452E-2</v>
      </c>
      <c r="S38" s="8">
        <f>S22/S$30</f>
        <v>2.6664231577024928E-2</v>
      </c>
      <c r="T38" s="8">
        <f>T22/T$30</f>
        <v>2.5758477096966093E-2</v>
      </c>
      <c r="U38" s="8">
        <f>U22/U$30</f>
        <v>2.7005082248218206E-2</v>
      </c>
      <c r="V38" s="8">
        <f>V22/V$30</f>
        <v>2.6306163506675608E-2</v>
      </c>
      <c r="W38" s="8">
        <f>W22/W$30</f>
        <v>2.8443931758848885E-2</v>
      </c>
      <c r="X38" s="8">
        <f>X22/X$30</f>
        <v>3.1098005836575876E-2</v>
      </c>
      <c r="Y38" s="8">
        <f>Y22/Y$30</f>
        <v>1.9003660671653669E-2</v>
      </c>
      <c r="Z38" s="8">
        <f>Z22/Z$30</f>
        <v>4.6375031494079115E-2</v>
      </c>
      <c r="AA38" s="28"/>
    </row>
    <row r="39" spans="2:27" x14ac:dyDescent="0.25">
      <c r="B39" s="29"/>
      <c r="C39" s="31" t="s">
        <v>2</v>
      </c>
      <c r="D39" s="4">
        <f>SUM(D34:D38)</f>
        <v>7.0339704403002384E-2</v>
      </c>
      <c r="E39" s="4">
        <f t="shared" ref="E39:M39" si="14">SUM(E34:E38)</f>
        <v>8.5095094278018119E-2</v>
      </c>
      <c r="F39" s="4">
        <f t="shared" si="14"/>
        <v>9.7061696239622339E-2</v>
      </c>
      <c r="G39" s="4">
        <f t="shared" si="14"/>
        <v>0.11054218111244168</v>
      </c>
      <c r="H39" s="4">
        <f t="shared" si="14"/>
        <v>0.11469593889561334</v>
      </c>
      <c r="I39" s="4">
        <f t="shared" si="14"/>
        <v>0.10917629457235474</v>
      </c>
      <c r="J39" s="4">
        <f t="shared" si="14"/>
        <v>9.5489753106341779E-2</v>
      </c>
      <c r="K39" s="4">
        <f t="shared" si="14"/>
        <v>8.004251492110212E-2</v>
      </c>
      <c r="L39" s="4">
        <f t="shared" si="14"/>
        <v>6.2951051145277687E-2</v>
      </c>
      <c r="M39" s="4">
        <f t="shared" si="14"/>
        <v>3.8817787001806367E-2</v>
      </c>
      <c r="O39" s="29"/>
      <c r="P39" s="31" t="s">
        <v>2</v>
      </c>
      <c r="Q39" s="4">
        <f>SUM(Q34:Q38)</f>
        <v>6.7747427068018257E-2</v>
      </c>
      <c r="R39" s="4">
        <f t="shared" ref="R39" si="15">SUM(R34:R38)</f>
        <v>9.1911541956982742E-2</v>
      </c>
      <c r="S39" s="4">
        <f t="shared" ref="S39" si="16">SUM(S34:S38)</f>
        <v>0.10142148357836422</v>
      </c>
      <c r="T39" s="4">
        <f t="shared" ref="T39" si="17">SUM(T34:T38)</f>
        <v>0.10392623438429506</v>
      </c>
      <c r="U39" s="4">
        <f t="shared" ref="U39" si="18">SUM(U34:U38)</f>
        <v>0.10931344540342225</v>
      </c>
      <c r="V39" s="4">
        <f t="shared" ref="V39" si="19">SUM(V34:V38)</f>
        <v>0.10278607571785649</v>
      </c>
      <c r="W39" s="4">
        <f t="shared" ref="W39" si="20">SUM(W34:W38)</f>
        <v>9.9933215955315402E-2</v>
      </c>
      <c r="X39" s="4">
        <f t="shared" ref="X39" si="21">SUM(X34:X38)</f>
        <v>8.5633511673151752E-2</v>
      </c>
      <c r="Y39" s="4">
        <f t="shared" ref="Y39" si="22">SUM(Y34:Y38)</f>
        <v>5.201336940951775E-2</v>
      </c>
      <c r="Z39" s="4">
        <f t="shared" ref="Z39" si="23">SUM(Z34:Z38)</f>
        <v>7.1586041824137067E-2</v>
      </c>
    </row>
    <row r="40" spans="2:27" x14ac:dyDescent="0.25">
      <c r="B40" s="29"/>
      <c r="C40" s="31" t="s">
        <v>63</v>
      </c>
      <c r="D40" s="8">
        <f>SUM(D35:D38)</f>
        <v>6.7437901416079846E-2</v>
      </c>
      <c r="E40" s="8">
        <f>SUM(E35:E38)</f>
        <v>8.1462737735695054E-2</v>
      </c>
      <c r="F40" s="8">
        <f>SUM(F35:F38)</f>
        <v>9.3032720169298394E-2</v>
      </c>
      <c r="G40" s="8">
        <f>SUM(G35:G38)</f>
        <v>0.10575215757525706</v>
      </c>
      <c r="H40" s="8">
        <f>SUM(H35:H38)</f>
        <v>0.10947869276680995</v>
      </c>
      <c r="I40" s="8">
        <f>SUM(I35:I38)</f>
        <v>0.10435541517745822</v>
      </c>
      <c r="J40" s="8">
        <f>SUM(J35:J38)</f>
        <v>9.2060674519928998E-2</v>
      </c>
      <c r="K40" s="8">
        <f>SUM(K35:K38)</f>
        <v>7.7916768865996244E-2</v>
      </c>
      <c r="L40" s="8">
        <f>SUM(L35:L38)</f>
        <v>6.0833071854408532E-2</v>
      </c>
      <c r="M40" s="8">
        <f>SUM(M35:M38)</f>
        <v>3.7760867058687878E-2</v>
      </c>
      <c r="O40" s="29"/>
      <c r="P40" s="31" t="s">
        <v>63</v>
      </c>
      <c r="Q40" s="8">
        <f>SUM(Q35:Q38)</f>
        <v>6.6315870927803139E-2</v>
      </c>
      <c r="R40" s="8">
        <f>SUM(R35:R38)</f>
        <v>8.93365646773705E-2</v>
      </c>
      <c r="S40" s="8">
        <f>SUM(S35:S38)</f>
        <v>9.8773323592974763E-2</v>
      </c>
      <c r="T40" s="8">
        <f>SUM(T35:T38)</f>
        <v>0.10035693039857228</v>
      </c>
      <c r="U40" s="8">
        <f>SUM(U35:U38)</f>
        <v>0.10630619793702824</v>
      </c>
      <c r="V40" s="8">
        <f>SUM(V35:V38)</f>
        <v>9.8579528135097239E-2</v>
      </c>
      <c r="W40" s="8">
        <f>SUM(W35:W38)</f>
        <v>9.729221055187906E-2</v>
      </c>
      <c r="X40" s="8">
        <f>SUM(X35:X38)</f>
        <v>8.3323200389105054E-2</v>
      </c>
      <c r="Y40" s="8">
        <f>SUM(Y35:Y38)</f>
        <v>5.0803756167435939E-2</v>
      </c>
      <c r="Z40" s="8">
        <f>SUM(Z35:Z38)</f>
        <v>7.0672713529856393E-2</v>
      </c>
    </row>
    <row r="41" spans="2:27" x14ac:dyDescent="0.25">
      <c r="B41" s="29" t="s">
        <v>53</v>
      </c>
      <c r="C41" s="31" t="s">
        <v>7</v>
      </c>
      <c r="D41" s="8">
        <f>D24/$D$30</f>
        <v>1.0059583687998142E-3</v>
      </c>
      <c r="E41" s="8">
        <f>E24/E$30</f>
        <v>2.0406497428781326E-3</v>
      </c>
      <c r="F41" s="8">
        <f>F24/F$30</f>
        <v>2.2383200390688591E-3</v>
      </c>
      <c r="G41" s="8">
        <f>G24/G$30</f>
        <v>2.9318247512078294E-3</v>
      </c>
      <c r="H41" s="8">
        <f>H24/H$30</f>
        <v>3.7146792437080011E-3</v>
      </c>
      <c r="I41" s="8">
        <f>I24/I$30</f>
        <v>3.449422325658715E-3</v>
      </c>
      <c r="J41" s="8">
        <f>J24/J$30</f>
        <v>3.2677101823462965E-3</v>
      </c>
      <c r="K41" s="8">
        <f>K24/K$30</f>
        <v>2.7798217643692259E-3</v>
      </c>
      <c r="L41" s="8">
        <f>L24/L$30</f>
        <v>1.4904298713523691E-3</v>
      </c>
      <c r="M41" s="35"/>
      <c r="O41" s="29" t="s">
        <v>53</v>
      </c>
      <c r="P41" s="31" t="s">
        <v>7</v>
      </c>
      <c r="Q41" s="8">
        <f>Q24/$D$30</f>
        <v>1.0446490752921149E-3</v>
      </c>
      <c r="R41" s="8">
        <f>R24/R$30</f>
        <v>1.514692517418964E-3</v>
      </c>
      <c r="S41" s="8">
        <f>S24/S$30</f>
        <v>1.8871944723465133E-3</v>
      </c>
      <c r="T41" s="8">
        <f>T24/T$30</f>
        <v>2.676977989292088E-3</v>
      </c>
      <c r="U41" s="8">
        <f>U24/U$30</f>
        <v>2.9170300424021891E-3</v>
      </c>
      <c r="V41" s="8">
        <f>V24/V$30</f>
        <v>2.2556849356824972E-3</v>
      </c>
      <c r="W41" s="8">
        <f>W24/W$30</f>
        <v>2.5802926355412543E-3</v>
      </c>
      <c r="X41" s="8">
        <f>X24/X$30</f>
        <v>1.55034046692607E-3</v>
      </c>
      <c r="Y41" s="8">
        <f>Y24/Y$30</f>
        <v>6.0480662104090397E-4</v>
      </c>
      <c r="Z41" s="35"/>
    </row>
    <row r="42" spans="2:27" x14ac:dyDescent="0.25">
      <c r="B42" s="29"/>
      <c r="C42" s="31" t="s">
        <v>0</v>
      </c>
      <c r="D42" s="35"/>
      <c r="E42" s="8">
        <f>E25/E$30</f>
        <v>7.5912170435066522E-3</v>
      </c>
      <c r="F42" s="8">
        <f>F25/F$30</f>
        <v>1.3552010418362364E-2</v>
      </c>
      <c r="G42" s="8">
        <f>G25/G$30</f>
        <v>1.2429285212866995E-2</v>
      </c>
      <c r="H42" s="8">
        <f>H25/H$30</f>
        <v>1.1895321173671689E-2</v>
      </c>
      <c r="I42" s="8">
        <f>I25/I$30</f>
        <v>1.2052198487241293E-2</v>
      </c>
      <c r="J42" s="8">
        <f>J25/J$30</f>
        <v>1.1336130385670485E-2</v>
      </c>
      <c r="K42" s="8">
        <f>K25/K$30</f>
        <v>6.13195977434388E-3</v>
      </c>
      <c r="L42" s="35"/>
      <c r="M42" s="35"/>
      <c r="O42" s="29"/>
      <c r="P42" s="31" t="s">
        <v>0</v>
      </c>
      <c r="Q42" s="35"/>
      <c r="R42" s="8">
        <f>R25/R$30</f>
        <v>3.1808542865798244E-3</v>
      </c>
      <c r="S42" s="8">
        <f>S25/S$30</f>
        <v>6.2399172069521813E-3</v>
      </c>
      <c r="T42" s="8">
        <f>T25/T$30</f>
        <v>5.800118976799524E-3</v>
      </c>
      <c r="U42" s="8">
        <f>U25/U$30</f>
        <v>4.6612335729107144E-3</v>
      </c>
      <c r="V42" s="8">
        <f>V25/V$30</f>
        <v>5.2429433640187768E-3</v>
      </c>
      <c r="W42" s="8">
        <f>W25/W$30</f>
        <v>4.674883127921802E-3</v>
      </c>
      <c r="X42" s="8">
        <f>X25/X$30</f>
        <v>2.0671206225680934E-3</v>
      </c>
      <c r="Y42" s="35"/>
      <c r="Z42" s="35"/>
    </row>
    <row r="43" spans="2:27" x14ac:dyDescent="0.25">
      <c r="B43" s="29"/>
      <c r="C43" s="31" t="s">
        <v>1</v>
      </c>
      <c r="D43" s="35"/>
      <c r="E43" s="8">
        <f>E26/E$30</f>
        <v>3.6935760346094193E-2</v>
      </c>
      <c r="F43" s="8">
        <f>F26/F$30</f>
        <v>6.666124043626892E-2</v>
      </c>
      <c r="G43" s="8">
        <f>G26/G$30</f>
        <v>6.5615063798158318E-2</v>
      </c>
      <c r="H43" s="8">
        <f>H26/H$30</f>
        <v>7.4377060812220883E-2</v>
      </c>
      <c r="I43" s="8">
        <f>I26/I$30</f>
        <v>7.0235225667026849E-2</v>
      </c>
      <c r="J43" s="8">
        <f>J26/J$30</f>
        <v>6.4103598515410684E-2</v>
      </c>
      <c r="K43" s="8">
        <f>K26/K$30</f>
        <v>2.9269887989534789E-2</v>
      </c>
      <c r="L43" s="35"/>
      <c r="M43" s="35"/>
      <c r="O43" s="29"/>
      <c r="P43" s="31" t="s">
        <v>1</v>
      </c>
      <c r="Q43" s="35"/>
      <c r="R43" s="8">
        <f>R26/R$30</f>
        <v>2.729475916388973E-2</v>
      </c>
      <c r="S43" s="8">
        <f>S26/S$30</f>
        <v>5.7041974857699448E-2</v>
      </c>
      <c r="T43" s="8">
        <f>T26/T$30</f>
        <v>6.5972635336109461E-2</v>
      </c>
      <c r="U43" s="8">
        <f>U26/U$30</f>
        <v>7.2264156617448047E-2</v>
      </c>
      <c r="V43" s="8">
        <f>V26/V$30</f>
        <v>6.7365725781869168E-2</v>
      </c>
      <c r="W43" s="8">
        <f>W26/W$30</f>
        <v>5.3730799587153176E-2</v>
      </c>
      <c r="X43" s="8">
        <f>X26/X$30</f>
        <v>1.9303258754863814E-2</v>
      </c>
      <c r="Y43" s="35"/>
      <c r="Z43" s="35"/>
    </row>
    <row r="44" spans="2:27" x14ac:dyDescent="0.25">
      <c r="B44" s="29"/>
      <c r="C44" s="31" t="s">
        <v>3</v>
      </c>
      <c r="D44" s="8">
        <f>D27/$D$30</f>
        <v>5.1497330341252034E-2</v>
      </c>
      <c r="E44" s="8">
        <f>E27/E$30</f>
        <v>4.4771855358746226E-2</v>
      </c>
      <c r="F44" s="8">
        <f>F27/F$30</f>
        <v>3.4958489337457266E-2</v>
      </c>
      <c r="G44" s="8">
        <f>G27/G$30</f>
        <v>4.5174877152413591E-2</v>
      </c>
      <c r="H44" s="8">
        <f>H27/H$30</f>
        <v>5.4593263491798487E-2</v>
      </c>
      <c r="I44" s="8">
        <f>I27/I$30</f>
        <v>4.7834760202809412E-2</v>
      </c>
      <c r="J44" s="8">
        <f>J27/J$30</f>
        <v>3.9010811683072452E-2</v>
      </c>
      <c r="K44" s="8">
        <f>K27/K$30</f>
        <v>4.6970811871474123E-2</v>
      </c>
      <c r="L44" s="8">
        <f>L27/L$30</f>
        <v>4.4869783495450268E-2</v>
      </c>
      <c r="M44" s="35"/>
      <c r="O44" s="29"/>
      <c r="P44" s="31" t="s">
        <v>3</v>
      </c>
      <c r="Q44" s="8">
        <f>Q27/$D$30</f>
        <v>6.4187882070726607E-2</v>
      </c>
      <c r="R44" s="8">
        <f>R27/R$30</f>
        <v>5.6952438654953044E-2</v>
      </c>
      <c r="S44" s="8">
        <f>S27/S$30</f>
        <v>5.0710741789182112E-2</v>
      </c>
      <c r="T44" s="8">
        <f>T27/T$30</f>
        <v>7.2129684711481262E-2</v>
      </c>
      <c r="U44" s="8">
        <f>U27/U$30</f>
        <v>8.5165248248278355E-2</v>
      </c>
      <c r="V44" s="8">
        <f>V27/V$30</f>
        <v>7.4620496250685855E-2</v>
      </c>
      <c r="W44" s="8">
        <f>W27/W$30</f>
        <v>5.1363001639244732E-2</v>
      </c>
      <c r="X44" s="8">
        <f>X27/X$30</f>
        <v>5.9794503891050586E-2</v>
      </c>
      <c r="Y44" s="8">
        <f>Y27/Y$30</f>
        <v>4.9466815215661306E-2</v>
      </c>
      <c r="Z44" s="35"/>
    </row>
    <row r="45" spans="2:27" x14ac:dyDescent="0.25">
      <c r="B45" s="29"/>
      <c r="C45" s="31" t="s">
        <v>2</v>
      </c>
      <c r="D45" s="4">
        <f>SUM(D41:D44)</f>
        <v>5.2503288710051846E-2</v>
      </c>
      <c r="E45" s="4">
        <f t="shared" ref="E45:L45" si="24">SUM(E41:E44)</f>
        <v>9.1339482491225199E-2</v>
      </c>
      <c r="F45" s="4">
        <f t="shared" si="24"/>
        <v>0.11741006023115741</v>
      </c>
      <c r="G45" s="4">
        <f t="shared" si="24"/>
        <v>0.12615105091464673</v>
      </c>
      <c r="H45" s="4">
        <f t="shared" si="24"/>
        <v>0.14458032472139906</v>
      </c>
      <c r="I45" s="4">
        <f t="shared" si="24"/>
        <v>0.13357160668273627</v>
      </c>
      <c r="J45" s="4">
        <f t="shared" si="24"/>
        <v>0.11771825076649992</v>
      </c>
      <c r="K45" s="4">
        <f t="shared" si="24"/>
        <v>8.5152481399722008E-2</v>
      </c>
      <c r="L45" s="4">
        <f t="shared" si="24"/>
        <v>4.6360213366802634E-2</v>
      </c>
      <c r="M45" s="35"/>
      <c r="O45" s="29"/>
      <c r="P45" s="31" t="s">
        <v>2</v>
      </c>
      <c r="Q45" s="4">
        <f>SUM(Q41:Q44)</f>
        <v>6.5232531146018721E-2</v>
      </c>
      <c r="R45" s="4">
        <f t="shared" ref="R45" si="25">SUM(R41:R44)</f>
        <v>8.894274462284156E-2</v>
      </c>
      <c r="S45" s="4">
        <f t="shared" ref="S45" si="26">SUM(S41:S44)</f>
        <v>0.11587982832618025</v>
      </c>
      <c r="T45" s="4">
        <f t="shared" ref="T45" si="27">SUM(T41:T44)</f>
        <v>0.14657941701368232</v>
      </c>
      <c r="U45" s="4">
        <f t="shared" ref="U45" si="28">SUM(U41:U44)</f>
        <v>0.16500766848103932</v>
      </c>
      <c r="V45" s="4">
        <f t="shared" ref="V45" si="29">SUM(V41:V44)</f>
        <v>0.14948485033225628</v>
      </c>
      <c r="W45" s="4">
        <f t="shared" ref="W45" si="30">SUM(W41:W44)</f>
        <v>0.11234897698986096</v>
      </c>
      <c r="X45" s="4">
        <f t="shared" ref="X45" si="31">SUM(X41:X44)</f>
        <v>8.2715223735408572E-2</v>
      </c>
      <c r="Y45" s="4">
        <f t="shared" ref="Y45" si="32">SUM(Y41:Y44)</f>
        <v>5.0071621836702211E-2</v>
      </c>
      <c r="Z45" s="35"/>
    </row>
    <row r="46" spans="2:27" x14ac:dyDescent="0.25">
      <c r="B46" s="29"/>
      <c r="C46" s="31" t="s">
        <v>63</v>
      </c>
      <c r="D46" s="8">
        <f>SUM(D42:D44)</f>
        <v>5.1497330341252034E-2</v>
      </c>
      <c r="E46" s="8">
        <f t="shared" ref="E46:L46" si="33">SUM(E42:E44)</f>
        <v>8.9298832748347073E-2</v>
      </c>
      <c r="F46" s="8">
        <f t="shared" si="33"/>
        <v>0.11517174019208855</v>
      </c>
      <c r="G46" s="8">
        <f t="shared" si="33"/>
        <v>0.12321922616343892</v>
      </c>
      <c r="H46" s="8">
        <f t="shared" si="33"/>
        <v>0.14086564547769106</v>
      </c>
      <c r="I46" s="8">
        <f t="shared" si="33"/>
        <v>0.13012218435707756</v>
      </c>
      <c r="J46" s="8">
        <f t="shared" si="33"/>
        <v>0.11445054058415362</v>
      </c>
      <c r="K46" s="8">
        <f t="shared" si="33"/>
        <v>8.2372659635352785E-2</v>
      </c>
      <c r="L46" s="8">
        <f t="shared" si="33"/>
        <v>4.4869783495450268E-2</v>
      </c>
      <c r="M46" s="35"/>
      <c r="O46" s="29"/>
      <c r="P46" s="31" t="s">
        <v>63</v>
      </c>
      <c r="Q46" s="8">
        <f>SUM(Q42:Q44)</f>
        <v>6.4187882070726607E-2</v>
      </c>
      <c r="R46" s="8">
        <f t="shared" ref="R46:Y46" si="34">SUM(R42:R44)</f>
        <v>8.7428052105422593E-2</v>
      </c>
      <c r="S46" s="8">
        <f t="shared" si="34"/>
        <v>0.11399263385383374</v>
      </c>
      <c r="T46" s="8">
        <f t="shared" si="34"/>
        <v>0.14390243902439026</v>
      </c>
      <c r="U46" s="8">
        <f t="shared" si="34"/>
        <v>0.16209063843863714</v>
      </c>
      <c r="V46" s="8">
        <f t="shared" si="34"/>
        <v>0.1472291653965738</v>
      </c>
      <c r="W46" s="8">
        <f t="shared" si="34"/>
        <v>0.10976868435431972</v>
      </c>
      <c r="X46" s="8">
        <f t="shared" si="34"/>
        <v>8.1164883268482493E-2</v>
      </c>
      <c r="Y46" s="8">
        <f t="shared" si="34"/>
        <v>4.9466815215661306E-2</v>
      </c>
      <c r="Z46" s="35"/>
    </row>
    <row r="47" spans="2:27" x14ac:dyDescent="0.25">
      <c r="B47" s="29" t="s">
        <v>138</v>
      </c>
      <c r="C47" s="29"/>
      <c r="D47" s="8">
        <f>1-D48</f>
        <v>0.12284299311305424</v>
      </c>
      <c r="E47" s="8">
        <f t="shared" ref="E47:M47" si="35">1-E48</f>
        <v>0.17643457676924335</v>
      </c>
      <c r="F47" s="8">
        <f t="shared" si="35"/>
        <v>0.21447175647077976</v>
      </c>
      <c r="G47" s="8">
        <f t="shared" si="35"/>
        <v>0.23669323202708836</v>
      </c>
      <c r="H47" s="8">
        <f t="shared" si="35"/>
        <v>0.25927626361701239</v>
      </c>
      <c r="I47" s="8">
        <f t="shared" si="35"/>
        <v>0.24274790125509105</v>
      </c>
      <c r="J47" s="8">
        <f t="shared" si="35"/>
        <v>0.21320800387284167</v>
      </c>
      <c r="K47" s="8">
        <f t="shared" si="35"/>
        <v>0.16519499632082413</v>
      </c>
      <c r="L47" s="8">
        <f t="shared" si="35"/>
        <v>0.10931126451208029</v>
      </c>
      <c r="M47" s="8">
        <f t="shared" si="35"/>
        <v>3.8817787001806381E-2</v>
      </c>
      <c r="O47" s="29" t="s">
        <v>138</v>
      </c>
      <c r="P47" s="29"/>
      <c r="Q47" s="8">
        <f>1-Q48</f>
        <v>0.10966465652021318</v>
      </c>
      <c r="R47" s="8">
        <f t="shared" ref="R47:Z47" si="36">1-R48</f>
        <v>0.18085428657982427</v>
      </c>
      <c r="S47" s="8">
        <f t="shared" si="36"/>
        <v>0.21730131190454449</v>
      </c>
      <c r="T47" s="8">
        <f t="shared" si="36"/>
        <v>0.25050565139797742</v>
      </c>
      <c r="U47" s="8">
        <f t="shared" si="36"/>
        <v>0.27432111388446156</v>
      </c>
      <c r="V47" s="8">
        <f t="shared" si="36"/>
        <v>0.25227092605011281</v>
      </c>
      <c r="W47" s="8">
        <f t="shared" si="36"/>
        <v>0.21228219294517636</v>
      </c>
      <c r="X47" s="8">
        <f t="shared" si="36"/>
        <v>0.16834873540856032</v>
      </c>
      <c r="Y47" s="8">
        <f t="shared" si="36"/>
        <v>0.10208499124621995</v>
      </c>
      <c r="Z47" s="8">
        <f t="shared" si="36"/>
        <v>7.1586041824137081E-2</v>
      </c>
    </row>
    <row r="48" spans="2:27" x14ac:dyDescent="0.25">
      <c r="B48" s="29" t="s">
        <v>64</v>
      </c>
      <c r="C48" s="29"/>
      <c r="D48" s="8">
        <f>D29/$D$30</f>
        <v>0.87715700688694576</v>
      </c>
      <c r="E48" s="8">
        <f>E29/E$30</f>
        <v>0.82356542323075665</v>
      </c>
      <c r="F48" s="8">
        <f>F29/F$30</f>
        <v>0.78552824352922024</v>
      </c>
      <c r="G48" s="8">
        <f>G29/G$30</f>
        <v>0.76330676797291164</v>
      </c>
      <c r="H48" s="8">
        <f>H29/H$30</f>
        <v>0.74072373638298761</v>
      </c>
      <c r="I48" s="8">
        <f>I29/I$30</f>
        <v>0.75725209874490895</v>
      </c>
      <c r="J48" s="8">
        <f>J29/J$30</f>
        <v>0.78679199612715833</v>
      </c>
      <c r="K48" s="8">
        <f>K29/K$30</f>
        <v>0.83480500367917587</v>
      </c>
      <c r="L48" s="8">
        <f>L29/L$30</f>
        <v>0.89068873548791971</v>
      </c>
      <c r="M48" s="8">
        <f>M29/M$30</f>
        <v>0.96118221299819362</v>
      </c>
      <c r="O48" s="29" t="s">
        <v>64</v>
      </c>
      <c r="P48" s="29"/>
      <c r="Q48" s="8">
        <f>Q29/Q30</f>
        <v>0.89033534347978682</v>
      </c>
      <c r="R48" s="8">
        <f t="shared" ref="R48:Z48" si="37">R29/R30</f>
        <v>0.81914571342017573</v>
      </c>
      <c r="S48" s="8">
        <f t="shared" si="37"/>
        <v>0.78269868809545551</v>
      </c>
      <c r="T48" s="8">
        <f t="shared" si="37"/>
        <v>0.74949434860202258</v>
      </c>
      <c r="U48" s="8">
        <f t="shared" si="37"/>
        <v>0.72567888611553844</v>
      </c>
      <c r="V48" s="8">
        <f t="shared" si="37"/>
        <v>0.74772907394988719</v>
      </c>
      <c r="W48" s="8">
        <f t="shared" si="37"/>
        <v>0.78771780705482364</v>
      </c>
      <c r="X48" s="8">
        <f t="shared" si="37"/>
        <v>0.83165126459143968</v>
      </c>
      <c r="Y48" s="8">
        <f t="shared" si="37"/>
        <v>0.89791500875378005</v>
      </c>
      <c r="Z48" s="8">
        <f t="shared" si="37"/>
        <v>0.92841395817586292</v>
      </c>
    </row>
    <row r="50" spans="2:26" x14ac:dyDescent="0.25">
      <c r="B50" s="38" t="s">
        <v>57</v>
      </c>
      <c r="C50" s="38"/>
      <c r="D50" s="10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O50" s="38" t="s">
        <v>59</v>
      </c>
      <c r="P50" s="38"/>
      <c r="Q50" s="10" t="s">
        <v>58</v>
      </c>
      <c r="R50" s="10"/>
      <c r="S50" s="10"/>
      <c r="T50" s="10"/>
      <c r="U50" s="10"/>
      <c r="V50" s="10"/>
      <c r="W50" s="10"/>
      <c r="X50" s="10"/>
      <c r="Y50" s="10"/>
      <c r="Z50" s="10"/>
    </row>
    <row r="51" spans="2:26" x14ac:dyDescent="0.25">
      <c r="B51" s="38"/>
      <c r="C51" s="38"/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0" t="s">
        <v>4</v>
      </c>
      <c r="O51" s="38"/>
      <c r="P51" s="38"/>
      <c r="Q51" s="3">
        <v>1</v>
      </c>
      <c r="R51" s="3">
        <v>2</v>
      </c>
      <c r="S51" s="3">
        <v>3</v>
      </c>
      <c r="T51" s="3">
        <v>4</v>
      </c>
      <c r="U51" s="3">
        <v>5</v>
      </c>
      <c r="V51" s="3">
        <v>6</v>
      </c>
      <c r="W51" s="3">
        <v>7</v>
      </c>
      <c r="X51" s="3">
        <v>8</v>
      </c>
      <c r="Y51" s="3">
        <v>9</v>
      </c>
      <c r="Z51" s="30" t="s">
        <v>4</v>
      </c>
    </row>
    <row r="52" spans="2:26" x14ac:dyDescent="0.25">
      <c r="B52" s="29" t="s">
        <v>55</v>
      </c>
      <c r="C52" s="31" t="s">
        <v>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O52" s="29" t="s">
        <v>55</v>
      </c>
      <c r="P52" s="31" t="s">
        <v>7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2:26" x14ac:dyDescent="0.25">
      <c r="B53" s="29"/>
      <c r="C53" s="31" t="s">
        <v>0</v>
      </c>
      <c r="D53" s="8">
        <v>6.3333333333333332E-3</v>
      </c>
      <c r="E53" s="8">
        <v>6.3333333333333332E-3</v>
      </c>
      <c r="F53" s="8">
        <v>6.3333333333333332E-3</v>
      </c>
      <c r="G53" s="8">
        <v>6.3333333333333332E-3</v>
      </c>
      <c r="H53" s="8">
        <v>6.3333333333333332E-3</v>
      </c>
      <c r="I53" s="8">
        <v>6.3333333333333332E-3</v>
      </c>
      <c r="J53" s="8">
        <v>6.3333333333333332E-3</v>
      </c>
      <c r="K53" s="8">
        <v>6.3333333333333332E-3</v>
      </c>
      <c r="L53" s="8">
        <v>6.3333333333333332E-3</v>
      </c>
      <c r="M53" s="35"/>
      <c r="O53" s="29"/>
      <c r="P53" s="31" t="s">
        <v>0</v>
      </c>
      <c r="Q53" s="8">
        <v>2.185243053658643E-3</v>
      </c>
      <c r="R53" s="8">
        <v>2.5858709468293945E-3</v>
      </c>
      <c r="S53" s="8">
        <v>2.185243053658643E-3</v>
      </c>
      <c r="T53" s="8">
        <v>2.185243053658643E-3</v>
      </c>
      <c r="U53" s="8">
        <v>2.5858709468293945E-3</v>
      </c>
      <c r="V53" s="8">
        <v>2.185243053658643E-3</v>
      </c>
      <c r="W53" s="8">
        <v>2.185243053658643E-3</v>
      </c>
      <c r="X53" s="8">
        <v>2.5858709468293945E-3</v>
      </c>
      <c r="Y53" s="8">
        <v>2.185243053658643E-3</v>
      </c>
      <c r="Z53" s="35"/>
    </row>
    <row r="54" spans="2:26" x14ac:dyDescent="0.25">
      <c r="B54" s="29"/>
      <c r="C54" s="31" t="s">
        <v>1</v>
      </c>
      <c r="D54" s="8">
        <v>2.6125386209863505E-2</v>
      </c>
      <c r="E54" s="8">
        <v>2.9598341741953148E-2</v>
      </c>
      <c r="F54" s="8">
        <v>3.3372443192928938E-2</v>
      </c>
      <c r="G54" s="8">
        <v>5.8789940944112017E-2</v>
      </c>
      <c r="H54" s="8">
        <v>5.9400054753803437E-2</v>
      </c>
      <c r="I54" s="8">
        <v>5.9982791661777939E-2</v>
      </c>
      <c r="J54" s="8">
        <v>3.2664554734248501E-2</v>
      </c>
      <c r="K54" s="8">
        <v>2.9801713011850289E-2</v>
      </c>
      <c r="L54" s="8">
        <v>2.6610348468848997E-2</v>
      </c>
      <c r="M54" s="35"/>
      <c r="O54" s="29"/>
      <c r="P54" s="31" t="s">
        <v>1</v>
      </c>
      <c r="Q54" s="8">
        <v>1.6742603862781303E-2</v>
      </c>
      <c r="R54" s="8">
        <v>2.5035601251415854E-2</v>
      </c>
      <c r="S54" s="8">
        <v>2.9854062184733163E-2</v>
      </c>
      <c r="T54" s="8">
        <v>4.6083133929904686E-2</v>
      </c>
      <c r="U54" s="8">
        <v>4.9881814771514627E-2</v>
      </c>
      <c r="V54" s="8">
        <v>4.6458267320782752E-2</v>
      </c>
      <c r="W54" s="8">
        <v>2.9340530067123383E-2</v>
      </c>
      <c r="X54" s="8">
        <v>2.4846213520098772E-2</v>
      </c>
      <c r="Y54" s="8">
        <v>1.6604205136049589E-2</v>
      </c>
      <c r="Z54" s="35"/>
    </row>
    <row r="55" spans="2:26" x14ac:dyDescent="0.25">
      <c r="B55" s="29"/>
      <c r="C55" s="31" t="s">
        <v>3</v>
      </c>
      <c r="D55" s="37">
        <f>0.168563494857053%</f>
        <v>1.6856349485705299E-3</v>
      </c>
      <c r="E55" s="37">
        <v>9.8635065900113412E-3</v>
      </c>
      <c r="F55" s="37">
        <v>1.7427353435801166E-2</v>
      </c>
      <c r="G55" s="37">
        <v>7.8610817787164149E-3</v>
      </c>
      <c r="H55" s="37">
        <v>7.3213657162970779E-3</v>
      </c>
      <c r="I55" s="37">
        <v>7.5090930423559778E-3</v>
      </c>
      <c r="J55" s="37">
        <v>1.843247682740819E-2</v>
      </c>
      <c r="K55" s="37">
        <v>9.8830615198091439E-3</v>
      </c>
      <c r="L55" s="37">
        <v>1.6895459345300952E-3</v>
      </c>
      <c r="M55" s="37">
        <f>2.3%/7</f>
        <v>3.2857142857142855E-3</v>
      </c>
      <c r="O55" s="29"/>
      <c r="P55" s="31" t="s">
        <v>3</v>
      </c>
      <c r="Q55" s="37">
        <v>1.4823232047317797E-3</v>
      </c>
      <c r="R55" s="37">
        <v>1.0063044262098052E-2</v>
      </c>
      <c r="S55" s="37">
        <v>2.1808725675513257E-2</v>
      </c>
      <c r="T55" s="37">
        <v>1.3446528923512851E-2</v>
      </c>
      <c r="U55" s="37">
        <v>1.2637988993659153E-2</v>
      </c>
      <c r="V55" s="37">
        <v>1.2929354734146971E-2</v>
      </c>
      <c r="W55" s="37">
        <v>2.247158273512305E-2</v>
      </c>
      <c r="X55" s="37">
        <v>9.931929678878534E-3</v>
      </c>
      <c r="Y55" s="37">
        <v>1.5296701375610503E-3</v>
      </c>
      <c r="Z55" s="37">
        <f>1.6%/7</f>
        <v>2.2857142857142859E-3</v>
      </c>
    </row>
    <row r="56" spans="2:26" x14ac:dyDescent="0.25">
      <c r="B56" s="29"/>
      <c r="C56" s="31" t="s">
        <v>6</v>
      </c>
      <c r="D56" s="8">
        <v>3.2030975008799718E-3</v>
      </c>
      <c r="E56" s="8">
        <v>3.5707301810786502E-3</v>
      </c>
      <c r="F56" s="8">
        <v>3.083812429113379E-3</v>
      </c>
      <c r="G56" s="8">
        <v>2.8119989049239309E-3</v>
      </c>
      <c r="H56" s="8">
        <v>3.3849583479995306E-3</v>
      </c>
      <c r="I56" s="8">
        <v>2.759200594469866E-3</v>
      </c>
      <c r="J56" s="8">
        <v>3.0153701748210724E-3</v>
      </c>
      <c r="K56" s="8">
        <v>3.5941960968360123E-3</v>
      </c>
      <c r="L56" s="8">
        <v>3.4103797567366727E-3</v>
      </c>
      <c r="M56" s="37">
        <f>2.5%/7</f>
        <v>3.5714285714285718E-3</v>
      </c>
      <c r="O56" s="29"/>
      <c r="P56" s="31" t="s">
        <v>6</v>
      </c>
      <c r="Q56" s="8">
        <v>3.8332805232928701E-3</v>
      </c>
      <c r="R56" s="8">
        <v>6.1969850930003031E-3</v>
      </c>
      <c r="S56" s="8">
        <v>5.7672206257807683E-3</v>
      </c>
      <c r="T56" s="8">
        <v>5.6943791906588145E-3</v>
      </c>
      <c r="U56" s="8">
        <v>6.5520870892198319E-3</v>
      </c>
      <c r="V56" s="8">
        <v>5.8218517021222348E-3</v>
      </c>
      <c r="W56" s="8">
        <v>5.4321500242197765E-3</v>
      </c>
      <c r="X56" s="8">
        <v>6.3681624655368965E-3</v>
      </c>
      <c r="Y56" s="8">
        <v>3.9534688912440949E-3</v>
      </c>
      <c r="Z56" s="37">
        <f>4.93%/7</f>
        <v>7.0428571428571424E-3</v>
      </c>
    </row>
    <row r="57" spans="2:26" x14ac:dyDescent="0.25">
      <c r="B57" s="29"/>
      <c r="C57" s="31" t="s">
        <v>2</v>
      </c>
      <c r="D57" s="8">
        <f>SUM(D53:D56)</f>
        <v>3.7347451992647343E-2</v>
      </c>
      <c r="E57" s="8">
        <f t="shared" ref="E57:M57" si="38">SUM(E53:E56)</f>
        <v>4.9365911846376474E-2</v>
      </c>
      <c r="F57" s="8">
        <f t="shared" si="38"/>
        <v>6.0216942391176816E-2</v>
      </c>
      <c r="G57" s="8">
        <f t="shared" si="38"/>
        <v>7.5796354961085707E-2</v>
      </c>
      <c r="H57" s="8">
        <f t="shared" si="38"/>
        <v>7.6439712151433373E-2</v>
      </c>
      <c r="I57" s="8">
        <f t="shared" si="38"/>
        <v>7.6584418631937115E-2</v>
      </c>
      <c r="J57" s="8">
        <f t="shared" si="38"/>
        <v>6.0445735069811095E-2</v>
      </c>
      <c r="K57" s="8">
        <f t="shared" si="38"/>
        <v>4.961230396182878E-2</v>
      </c>
      <c r="L57" s="8">
        <f t="shared" si="38"/>
        <v>3.8043607493449094E-2</v>
      </c>
      <c r="M57" s="37">
        <f t="shared" si="38"/>
        <v>6.8571428571428568E-3</v>
      </c>
      <c r="O57" s="29"/>
      <c r="P57" s="31" t="s">
        <v>2</v>
      </c>
      <c r="Q57" s="8">
        <f>SUM(Q53:Q56)</f>
        <v>2.4243450644464596E-2</v>
      </c>
      <c r="R57" s="8">
        <f t="shared" ref="R57" si="39">SUM(R53:R56)</f>
        <v>4.3881501553343603E-2</v>
      </c>
      <c r="S57" s="8">
        <f t="shared" ref="S57" si="40">SUM(S53:S56)</f>
        <v>5.9615251539685832E-2</v>
      </c>
      <c r="T57" s="8">
        <f t="shared" ref="T57" si="41">SUM(T53:T56)</f>
        <v>6.7409285097735E-2</v>
      </c>
      <c r="U57" s="8">
        <f t="shared" ref="U57" si="42">SUM(U53:U56)</f>
        <v>7.1657761801223019E-2</v>
      </c>
      <c r="V57" s="8">
        <f t="shared" ref="V57" si="43">SUM(V53:V56)</f>
        <v>6.7394716810710603E-2</v>
      </c>
      <c r="W57" s="8">
        <f t="shared" ref="W57" si="44">SUM(W53:W56)</f>
        <v>5.9429505880124849E-2</v>
      </c>
      <c r="X57" s="8">
        <f t="shared" ref="X57" si="45">SUM(X53:X56)</f>
        <v>4.3732176611343598E-2</v>
      </c>
      <c r="Y57" s="8">
        <f t="shared" ref="Y57" si="46">SUM(Y53:Y56)</f>
        <v>2.4272587218513376E-2</v>
      </c>
      <c r="Z57" s="37">
        <f t="shared" ref="Z57" si="47">SUM(Z53:Z56)</f>
        <v>9.3285714285714291E-3</v>
      </c>
    </row>
    <row r="58" spans="2:26" ht="15" customHeight="1" x14ac:dyDescent="0.25">
      <c r="B58" s="34" t="s">
        <v>56</v>
      </c>
      <c r="C58" s="36" t="s">
        <v>7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O58" s="34" t="s">
        <v>56</v>
      </c>
      <c r="P58" s="36" t="s">
        <v>7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2:26" x14ac:dyDescent="0.25">
      <c r="B59" s="34"/>
      <c r="C59" s="36" t="s">
        <v>0</v>
      </c>
      <c r="D59" s="35"/>
      <c r="E59" s="8">
        <v>6.3333333333333332E-3</v>
      </c>
      <c r="F59" s="8">
        <v>1.2666666666666666E-2</v>
      </c>
      <c r="G59" s="8">
        <v>1.2666666666666666E-2</v>
      </c>
      <c r="H59" s="8">
        <v>1.2666666666666666E-2</v>
      </c>
      <c r="I59" s="8">
        <v>1.2666666666666666E-2</v>
      </c>
      <c r="J59" s="8">
        <v>1.2666666666666666E-2</v>
      </c>
      <c r="K59" s="8">
        <v>6.3333333333333332E-3</v>
      </c>
      <c r="L59" s="35"/>
      <c r="M59" s="35"/>
      <c r="O59" s="34"/>
      <c r="P59" s="36" t="s">
        <v>0</v>
      </c>
      <c r="Q59" s="35"/>
      <c r="R59" s="8">
        <v>2.185243053658643E-3</v>
      </c>
      <c r="S59" s="8">
        <v>5.0000000000000001E-3</v>
      </c>
      <c r="T59" s="8">
        <v>5.0000000000000001E-3</v>
      </c>
      <c r="U59" s="8">
        <v>4.6666666666666671E-3</v>
      </c>
      <c r="V59" s="8">
        <v>5.0000000000000001E-3</v>
      </c>
      <c r="W59" s="8">
        <v>5.0000000000000001E-3</v>
      </c>
      <c r="X59" s="8">
        <v>2.185243053658643E-3</v>
      </c>
      <c r="Y59" s="35"/>
      <c r="Z59" s="35"/>
    </row>
    <row r="60" spans="2:26" x14ac:dyDescent="0.25">
      <c r="B60" s="34"/>
      <c r="C60" s="36" t="s">
        <v>1</v>
      </c>
      <c r="D60" s="35"/>
      <c r="E60" s="8">
        <v>2.6125386209863505E-2</v>
      </c>
      <c r="F60" s="8">
        <v>5.5723727951816654E-2</v>
      </c>
      <c r="G60" s="8">
        <v>6.2970784934882076E-2</v>
      </c>
      <c r="H60" s="8">
        <v>6.6036997927177446E-2</v>
      </c>
      <c r="I60" s="8">
        <v>6.2466267746098793E-2</v>
      </c>
      <c r="J60" s="8">
        <v>5.6412061480699292E-2</v>
      </c>
      <c r="K60" s="8">
        <v>2.6610348468848997E-2</v>
      </c>
      <c r="L60" s="35"/>
      <c r="M60" s="35"/>
      <c r="O60" s="34"/>
      <c r="P60" s="36" t="s">
        <v>1</v>
      </c>
      <c r="Q60" s="35"/>
      <c r="R60" s="8">
        <v>1.6742603862781303E-2</v>
      </c>
      <c r="S60" s="8">
        <v>4.1778205114197164E-2</v>
      </c>
      <c r="T60" s="8">
        <v>5.4889663436149018E-2</v>
      </c>
      <c r="U60" s="8">
        <v>5.9194592251856547E-2</v>
      </c>
      <c r="V60" s="8">
        <v>5.4186743587222162E-2</v>
      </c>
      <c r="W60" s="8">
        <v>4.1450418656148361E-2</v>
      </c>
      <c r="X60" s="8">
        <v>1.6604205136049589E-2</v>
      </c>
      <c r="Y60" s="35"/>
      <c r="Z60" s="35"/>
    </row>
    <row r="61" spans="2:26" x14ac:dyDescent="0.25">
      <c r="B61" s="34"/>
      <c r="C61" s="36" t="s">
        <v>3</v>
      </c>
      <c r="D61" s="37">
        <f>'Riichi &amp; Open Wait Distribution'!C19+'Riichi &amp; Open Wait Distribution'!D19</f>
        <v>1.5933356799249093E-2</v>
      </c>
      <c r="E61" s="37">
        <f>'Riichi &amp; Open Wait Distribution'!D19+'Riichi &amp; Open Wait Distribution'!E19</f>
        <v>1.5984199616723378E-2</v>
      </c>
      <c r="F61" s="37">
        <f>'Riichi &amp; Open Wait Distribution'!D19+'Riichi &amp; Open Wait Distribution'!F19</f>
        <v>1.4834369744612618E-2</v>
      </c>
      <c r="G61" s="37">
        <f>'Riichi &amp; Open Wait Distribution'!E19+'Riichi &amp; Open Wait Distribution'!G19</f>
        <v>1.4298564668152842E-2</v>
      </c>
      <c r="H61" s="37">
        <f>'Riichi &amp; Open Wait Distribution'!F19+'Riichi &amp; Open Wait Distribution'!H19</f>
        <v>1.4259454808557238E-2</v>
      </c>
      <c r="I61" s="37">
        <f>'Riichi &amp; Open Wait Distribution'!G19+'Riichi &amp; Open Wait Distribution'!I19</f>
        <v>1.467010833431108E-2</v>
      </c>
      <c r="J61" s="37">
        <f>'Riichi &amp; Open Wait Distribution'!H19+'Riichi &amp; Open Wait Distribution'!K19</f>
        <v>1.5374085807031954E-2</v>
      </c>
      <c r="K61" s="37">
        <f>'Riichi &amp; Open Wait Distribution'!I19+'Riichi &amp; Open Wait Distribution'!J19</f>
        <v>1.6840705541867104E-2</v>
      </c>
      <c r="L61" s="37">
        <f>'Riichi &amp; Open Wait Distribution'!J19+'Riichi &amp; Open Wait Distribution'!K19</f>
        <v>1.6433963002072824E-2</v>
      </c>
      <c r="M61" s="35"/>
      <c r="O61" s="34"/>
      <c r="P61" s="36" t="s">
        <v>3</v>
      </c>
      <c r="Q61" s="37">
        <v>1.5714549824366798E-2</v>
      </c>
      <c r="R61" s="37">
        <v>1.9630306501913934E-2</v>
      </c>
      <c r="S61" s="37">
        <v>1.9421183273778675E-2</v>
      </c>
      <c r="T61" s="37">
        <v>2.212463138242577E-2</v>
      </c>
      <c r="U61" s="37">
        <v>2.3164185980257556E-2</v>
      </c>
      <c r="V61" s="37">
        <v>2.2594400952874537E-2</v>
      </c>
      <c r="W61" s="37">
        <v>1.923933698844367E-2</v>
      </c>
      <c r="X61" s="37">
        <v>2.0260706957741955E-2</v>
      </c>
      <c r="Y61" s="37">
        <v>1.5656965167344043E-2</v>
      </c>
      <c r="Z61" s="35"/>
    </row>
    <row r="62" spans="2:26" x14ac:dyDescent="0.25">
      <c r="B62" s="34"/>
      <c r="C62" s="36" t="s">
        <v>2</v>
      </c>
      <c r="D62" s="8">
        <f>SUM(D59:D61)</f>
        <v>1.5933356799249093E-2</v>
      </c>
      <c r="E62" s="8">
        <f t="shared" ref="E62:L62" si="48">SUM(E59:E61)</f>
        <v>4.8442919159920217E-2</v>
      </c>
      <c r="F62" s="8">
        <f t="shared" si="48"/>
        <v>8.3224764363095935E-2</v>
      </c>
      <c r="G62" s="8">
        <f t="shared" si="48"/>
        <v>8.9936016269701588E-2</v>
      </c>
      <c r="H62" s="8">
        <f t="shared" si="48"/>
        <v>9.2963119402401359E-2</v>
      </c>
      <c r="I62" s="8">
        <f t="shared" si="48"/>
        <v>8.9803042747076539E-2</v>
      </c>
      <c r="J62" s="8">
        <f t="shared" si="48"/>
        <v>8.445281395439791E-2</v>
      </c>
      <c r="K62" s="8">
        <f t="shared" si="48"/>
        <v>4.9784387344049434E-2</v>
      </c>
      <c r="L62" s="8">
        <f t="shared" si="48"/>
        <v>1.6433963002072824E-2</v>
      </c>
      <c r="M62" s="35"/>
      <c r="O62" s="34"/>
      <c r="P62" s="36" t="s">
        <v>2</v>
      </c>
      <c r="Q62" s="8">
        <f>SUM(Q59:Q61)</f>
        <v>1.5714549824366798E-2</v>
      </c>
      <c r="R62" s="8">
        <f>SUM(R59:R61)</f>
        <v>3.8558153418353877E-2</v>
      </c>
      <c r="S62" s="8">
        <f>SUM(S59:S61)</f>
        <v>6.6199388387975844E-2</v>
      </c>
      <c r="T62" s="8">
        <f>SUM(T59:T61)</f>
        <v>8.2014294818574779E-2</v>
      </c>
      <c r="U62" s="8">
        <f>SUM(U59:U61)</f>
        <v>8.7025444898780779E-2</v>
      </c>
      <c r="V62" s="8">
        <f>SUM(V59:V61)</f>
        <v>8.178114454009669E-2</v>
      </c>
      <c r="W62" s="8">
        <f>SUM(W59:W61)</f>
        <v>6.5689755644592035E-2</v>
      </c>
      <c r="X62" s="8">
        <f>SUM(X59:X61)</f>
        <v>3.9050155147450187E-2</v>
      </c>
      <c r="Y62" s="8">
        <f>SUM(Y59:Y61)</f>
        <v>1.5656965167344043E-2</v>
      </c>
      <c r="Z62" s="35"/>
    </row>
    <row r="63" spans="2:26" x14ac:dyDescent="0.25">
      <c r="B63" s="33"/>
      <c r="C63" s="33"/>
    </row>
    <row r="64" spans="2:26" x14ac:dyDescent="0.25">
      <c r="B64" s="38" t="s">
        <v>57</v>
      </c>
      <c r="C64" s="38"/>
      <c r="D64" s="10" t="s">
        <v>60</v>
      </c>
      <c r="E64" s="10"/>
      <c r="F64" s="10"/>
      <c r="G64" s="10"/>
      <c r="H64" s="10"/>
      <c r="I64" s="10"/>
      <c r="J64" s="10"/>
      <c r="K64" s="10"/>
      <c r="L64" s="10"/>
      <c r="M64" s="10"/>
      <c r="O64" s="38" t="s">
        <v>59</v>
      </c>
      <c r="P64" s="38"/>
      <c r="Q64" s="10" t="s">
        <v>60</v>
      </c>
      <c r="R64" s="10"/>
      <c r="S64" s="10"/>
      <c r="T64" s="10"/>
      <c r="U64" s="10"/>
      <c r="V64" s="10"/>
      <c r="W64" s="10"/>
      <c r="X64" s="10"/>
      <c r="Y64" s="10"/>
      <c r="Z64" s="10"/>
    </row>
    <row r="65" spans="2:26" x14ac:dyDescent="0.25">
      <c r="B65" s="38"/>
      <c r="C65" s="38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  <c r="J65" s="3">
        <v>7</v>
      </c>
      <c r="K65" s="3">
        <v>8</v>
      </c>
      <c r="L65" s="3">
        <v>9</v>
      </c>
      <c r="M65" s="30" t="s">
        <v>4</v>
      </c>
      <c r="O65" s="38"/>
      <c r="P65" s="38"/>
      <c r="Q65" s="3">
        <v>1</v>
      </c>
      <c r="R65" s="3">
        <v>2</v>
      </c>
      <c r="S65" s="3">
        <v>3</v>
      </c>
      <c r="T65" s="3">
        <v>4</v>
      </c>
      <c r="U65" s="3">
        <v>5</v>
      </c>
      <c r="V65" s="3">
        <v>6</v>
      </c>
      <c r="W65" s="3">
        <v>7</v>
      </c>
      <c r="X65" s="3">
        <v>8</v>
      </c>
      <c r="Y65" s="3">
        <v>9</v>
      </c>
      <c r="Z65" s="30" t="s">
        <v>4</v>
      </c>
    </row>
    <row r="66" spans="2:26" x14ac:dyDescent="0.25">
      <c r="B66" s="29" t="s">
        <v>52</v>
      </c>
      <c r="C66" s="31" t="s">
        <v>7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O66" s="29" t="s">
        <v>55</v>
      </c>
      <c r="P66" s="31" t="s">
        <v>7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2:26" x14ac:dyDescent="0.25">
      <c r="B67" s="29"/>
      <c r="C67" s="31" t="s">
        <v>0</v>
      </c>
      <c r="D67" s="8">
        <f>D35/D53</f>
        <v>1.2218117839673857</v>
      </c>
      <c r="E67" s="8">
        <f>E35/E53</f>
        <v>1.2759431023890639</v>
      </c>
      <c r="F67" s="8">
        <f>F35/F53</f>
        <v>1.0088504673697918</v>
      </c>
      <c r="G67" s="8">
        <f>G35/G53</f>
        <v>1.0366793227028426</v>
      </c>
      <c r="H67" s="8">
        <f>H35/H53</f>
        <v>0.99512105109386428</v>
      </c>
      <c r="I67" s="8">
        <f>I35/I53</f>
        <v>0.93180336761611449</v>
      </c>
      <c r="J67" s="8">
        <f>J35/J53</f>
        <v>1.0255386732119955</v>
      </c>
      <c r="K67" s="8">
        <f>K35/K53</f>
        <v>1.0133870363915676</v>
      </c>
      <c r="L67" s="8">
        <f>L35/L53</f>
        <v>0.91035951975954954</v>
      </c>
      <c r="M67" s="35"/>
      <c r="O67" s="29"/>
      <c r="P67" s="31" t="s">
        <v>0</v>
      </c>
      <c r="Q67" s="8">
        <f>Q35/Q53</f>
        <v>1.3810249168149811</v>
      </c>
      <c r="R67" s="8">
        <f>R35/R53</f>
        <v>1.3472415529225032</v>
      </c>
      <c r="S67" s="8">
        <f>S35/S53</f>
        <v>1.1979085623839527</v>
      </c>
      <c r="T67" s="8">
        <f>T35/T53</f>
        <v>0.89835187388459259</v>
      </c>
      <c r="U67" s="8">
        <f>U35/U53</f>
        <v>1.0815466824342441</v>
      </c>
      <c r="V67" s="8">
        <f>V35/V53</f>
        <v>0.9624896360421874</v>
      </c>
      <c r="W67" s="8">
        <f>W35/W53</f>
        <v>1.1252144678525895</v>
      </c>
      <c r="X67" s="8">
        <f>X35/X53</f>
        <v>1.2461086925247984</v>
      </c>
      <c r="Y67" s="8">
        <f>Y35/Y53</f>
        <v>0.69920483845296844</v>
      </c>
      <c r="Z67" s="35"/>
    </row>
    <row r="68" spans="2:26" x14ac:dyDescent="0.25">
      <c r="B68" s="29"/>
      <c r="C68" s="31" t="s">
        <v>1</v>
      </c>
      <c r="D68" s="8">
        <f>D36/D54</f>
        <v>1.2854750917572115</v>
      </c>
      <c r="E68" s="8">
        <f>E36/E54</f>
        <v>1.2851298068949972</v>
      </c>
      <c r="F68" s="8">
        <f>F36/F54</f>
        <v>1.2426409890042238</v>
      </c>
      <c r="G68" s="8">
        <f>G36/G54</f>
        <v>1.1406769328844002</v>
      </c>
      <c r="H68" s="8">
        <f>H36/H54</f>
        <v>1.1917092630469599</v>
      </c>
      <c r="I68" s="8">
        <f>I36/I54</f>
        <v>1.1418230621512755</v>
      </c>
      <c r="J68" s="8">
        <f>J36/J54</f>
        <v>1.0324952145921553</v>
      </c>
      <c r="K68" s="8">
        <f>K36/K54</f>
        <v>1.0672014508120258</v>
      </c>
      <c r="L68" s="8">
        <f>L36/L54</f>
        <v>1.1157663698258302</v>
      </c>
      <c r="M68" s="35"/>
      <c r="O68" s="29"/>
      <c r="P68" s="31" t="s">
        <v>1</v>
      </c>
      <c r="Q68" s="8">
        <f>Q36/Q54</f>
        <v>1.636126639622842</v>
      </c>
      <c r="R68" s="8">
        <f>R36/R54</f>
        <v>1.4036358085121932</v>
      </c>
      <c r="S68" s="8">
        <f>S36/S54</f>
        <v>1.2265553766533093</v>
      </c>
      <c r="T68" s="8">
        <f>T36/T54</f>
        <v>1.1405040566405917</v>
      </c>
      <c r="U68" s="8">
        <f>U36/U54</f>
        <v>1.1502845660612169</v>
      </c>
      <c r="V68" s="8">
        <f>V36/V54</f>
        <v>1.0530736538970311</v>
      </c>
      <c r="W68" s="8">
        <f>W36/W54</f>
        <v>1.0222074131435124</v>
      </c>
      <c r="X68" s="8">
        <f>X36/X54</f>
        <v>1.1500707220687931</v>
      </c>
      <c r="Y68" s="8">
        <f>Y36/Y54</f>
        <v>1.203939017735425</v>
      </c>
      <c r="Z68" s="35"/>
    </row>
    <row r="69" spans="2:26" x14ac:dyDescent="0.25">
      <c r="B69" s="29"/>
      <c r="C69" s="31" t="s">
        <v>3</v>
      </c>
      <c r="D69" s="8">
        <f>D37/D55</f>
        <v>5.6923921862367886</v>
      </c>
      <c r="E69" s="8">
        <f>E37/E55</f>
        <v>2.2468131394669686</v>
      </c>
      <c r="F69" s="8">
        <f>F37/F55</f>
        <v>1.9662563847101884</v>
      </c>
      <c r="G69" s="8">
        <f>G37/G55</f>
        <v>2.54764600419466</v>
      </c>
      <c r="H69" s="8">
        <f>H37/H55</f>
        <v>2.6850978594843116</v>
      </c>
      <c r="I69" s="8">
        <f>I37/I55</f>
        <v>2.4407279891530211</v>
      </c>
      <c r="J69" s="8">
        <f>J37/J55</f>
        <v>2.1733219406486803</v>
      </c>
      <c r="K69" s="8">
        <f>K37/K55</f>
        <v>2.6389868012659745</v>
      </c>
      <c r="L69" s="8">
        <f>L37/L55</f>
        <v>5.6411054675243175</v>
      </c>
      <c r="M69" s="8">
        <f>M37/M55</f>
        <v>5.9596916634499539</v>
      </c>
      <c r="O69" s="29"/>
      <c r="P69" s="31" t="s">
        <v>3</v>
      </c>
      <c r="Q69" s="8">
        <f>Q37/Q55</f>
        <v>7.9870274909352519</v>
      </c>
      <c r="R69" s="8">
        <f>R37/R55</f>
        <v>1.9958992783748288</v>
      </c>
      <c r="S69" s="8">
        <f>S37/S55</f>
        <v>1.5073650176803248</v>
      </c>
      <c r="T69" s="8">
        <f>T37/T55</f>
        <v>1.4931239901312419</v>
      </c>
      <c r="U69" s="8">
        <f>U37/U55</f>
        <v>1.5133811159245367</v>
      </c>
      <c r="V69" s="8">
        <f>V37/V55</f>
        <v>1.6432462371620444</v>
      </c>
      <c r="W69" s="8">
        <f>W37/W55</f>
        <v>1.619703640020715</v>
      </c>
      <c r="X69" s="8">
        <f>X37/X55</f>
        <v>2.0568022755582951</v>
      </c>
      <c r="Y69" s="8">
        <f>Y37/Y55</f>
        <v>6.7215227029853803</v>
      </c>
      <c r="Z69" s="8">
        <f>Z37/Z55</f>
        <v>10.630235890652557</v>
      </c>
    </row>
    <row r="70" spans="2:26" ht="15" customHeight="1" x14ac:dyDescent="0.25">
      <c r="B70" s="29"/>
      <c r="C70" s="31" t="s">
        <v>6</v>
      </c>
      <c r="D70" s="8">
        <f>D38/D56</f>
        <v>5.1577985583247514</v>
      </c>
      <c r="E70" s="8">
        <f>E38/E56</f>
        <v>3.6918491934359827</v>
      </c>
      <c r="F70" s="8">
        <f>F38/F56</f>
        <v>3.5367660485753261</v>
      </c>
      <c r="G70" s="8">
        <f>G38/G56</f>
        <v>4.3026114771385275</v>
      </c>
      <c r="H70" s="8">
        <f>H38/H56</f>
        <v>3.7607790836786963</v>
      </c>
      <c r="I70" s="8">
        <f>I38/I56</f>
        <v>4.2173829112967729</v>
      </c>
      <c r="J70" s="8">
        <f>J38/J56</f>
        <v>3.9066160417774638</v>
      </c>
      <c r="K70" s="8">
        <f>K38/K56</f>
        <v>3.7874813539046905</v>
      </c>
      <c r="L70" s="8">
        <f>L38/L56</f>
        <v>4.6462927805908754</v>
      </c>
      <c r="M70" s="8">
        <f>M38/M56</f>
        <v>5.0901264460586493</v>
      </c>
      <c r="O70" s="29"/>
      <c r="P70" s="31" t="s">
        <v>6</v>
      </c>
      <c r="Q70" s="8">
        <f>Q38/Q56</f>
        <v>6.2780741696248361</v>
      </c>
      <c r="R70" s="8">
        <f>R38/R56</f>
        <v>4.942255345555977</v>
      </c>
      <c r="S70" s="8">
        <f>S38/S56</f>
        <v>4.6234110513875333</v>
      </c>
      <c r="T70" s="8">
        <f>T38/T56</f>
        <v>4.5234917160453358</v>
      </c>
      <c r="U70" s="8">
        <f>U38/U56</f>
        <v>4.1216000154591574</v>
      </c>
      <c r="V70" s="8">
        <f>V38/V56</f>
        <v>4.5185217440503065</v>
      </c>
      <c r="W70" s="8">
        <f>W38/W56</f>
        <v>5.2362198451863096</v>
      </c>
      <c r="X70" s="8">
        <f>X38/X56</f>
        <v>4.8833562279341152</v>
      </c>
      <c r="Y70" s="8">
        <f>Y38/Y56</f>
        <v>4.8068319732429998</v>
      </c>
      <c r="Z70" s="8">
        <f>Z38/Z56</f>
        <v>6.5846900701532221</v>
      </c>
    </row>
    <row r="71" spans="2:26" x14ac:dyDescent="0.25">
      <c r="B71" s="29"/>
      <c r="C71" s="31" t="s">
        <v>2</v>
      </c>
      <c r="D71" s="8">
        <f>D40/D57</f>
        <v>1.8056894866444024</v>
      </c>
      <c r="E71" s="8">
        <f>E40/E57</f>
        <v>1.650181971502964</v>
      </c>
      <c r="F71" s="8">
        <f>F40/F57</f>
        <v>1.5449592170413795</v>
      </c>
      <c r="G71" s="8">
        <f>G40/G57</f>
        <v>1.3952142900479956</v>
      </c>
      <c r="H71" s="8">
        <f>H40/H57</f>
        <v>1.432222724098223</v>
      </c>
      <c r="I71" s="8">
        <f>I40/I57</f>
        <v>1.3626194079893439</v>
      </c>
      <c r="J71" s="8">
        <f>J40/J57</f>
        <v>1.5230301097935959</v>
      </c>
      <c r="K71" s="8">
        <f>K40/K57</f>
        <v>1.5705130107633107</v>
      </c>
      <c r="L71" s="8">
        <f>L40/L57</f>
        <v>1.599035314011261</v>
      </c>
      <c r="M71" s="8">
        <f>M40/M57</f>
        <v>5.5067931127253154</v>
      </c>
      <c r="O71" s="29"/>
      <c r="P71" s="31" t="s">
        <v>2</v>
      </c>
      <c r="Q71" s="8">
        <f>Q40/Q57</f>
        <v>2.7354138608541998</v>
      </c>
      <c r="R71" s="8">
        <f>R40/R57</f>
        <v>2.0358593374196738</v>
      </c>
      <c r="S71" s="8">
        <f>S40/S57</f>
        <v>1.6568465458410659</v>
      </c>
      <c r="T71" s="8">
        <f>T40/T57</f>
        <v>1.4887701338631218</v>
      </c>
      <c r="U71" s="8">
        <f>U40/U57</f>
        <v>1.4835266308194106</v>
      </c>
      <c r="V71" s="8">
        <f>V40/V57</f>
        <v>1.4627189310992199</v>
      </c>
      <c r="W71" s="8">
        <f>W40/W57</f>
        <v>1.6371028012268352</v>
      </c>
      <c r="X71" s="8">
        <f>X40/X57</f>
        <v>1.9053065007400529</v>
      </c>
      <c r="Y71" s="8">
        <f>Y40/Y57</f>
        <v>2.0930507205546882</v>
      </c>
      <c r="Z71" s="8">
        <f>Z40/Z57</f>
        <v>7.5759417260182955</v>
      </c>
    </row>
    <row r="72" spans="2:26" x14ac:dyDescent="0.25">
      <c r="B72" s="29" t="s">
        <v>53</v>
      </c>
      <c r="C72" s="36" t="s">
        <v>7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O72" s="34" t="s">
        <v>56</v>
      </c>
      <c r="P72" s="36" t="s">
        <v>7</v>
      </c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2:26" x14ac:dyDescent="0.25">
      <c r="B73" s="29"/>
      <c r="C73" s="36" t="s">
        <v>0</v>
      </c>
      <c r="D73" s="35"/>
      <c r="E73" s="8">
        <f>E42/E59</f>
        <v>1.1986132173957873</v>
      </c>
      <c r="F73" s="8">
        <f>F42/F59</f>
        <v>1.0698955593443971</v>
      </c>
      <c r="G73" s="8">
        <f>G42/G59</f>
        <v>0.98125935891055227</v>
      </c>
      <c r="H73" s="8">
        <f>H42/H59</f>
        <v>0.93910430318460703</v>
      </c>
      <c r="I73" s="8">
        <f>I42/I59</f>
        <v>0.95148935425589154</v>
      </c>
      <c r="J73" s="8">
        <f>J42/J59</f>
        <v>0.89495766202661731</v>
      </c>
      <c r="K73" s="8">
        <f>K42/K59</f>
        <v>0.96820417489640209</v>
      </c>
      <c r="L73" s="35"/>
      <c r="M73" s="35"/>
      <c r="O73" s="34"/>
      <c r="P73" s="36" t="s">
        <v>0</v>
      </c>
      <c r="Q73" s="35"/>
      <c r="R73" s="8">
        <f>R42/R59</f>
        <v>1.4556066343532266</v>
      </c>
      <c r="S73" s="8">
        <f>S42/S59</f>
        <v>1.2479834413904363</v>
      </c>
      <c r="T73" s="8">
        <f>T42/T59</f>
        <v>1.1600237953599049</v>
      </c>
      <c r="U73" s="8">
        <f>U42/U59</f>
        <v>0.99883576562372445</v>
      </c>
      <c r="V73" s="8">
        <f>V42/V59</f>
        <v>1.0485886728037555</v>
      </c>
      <c r="W73" s="8">
        <f>W42/W59</f>
        <v>0.93497662558436034</v>
      </c>
      <c r="X73" s="8">
        <f>X42/X59</f>
        <v>0.94594540369649815</v>
      </c>
      <c r="Y73" s="35"/>
      <c r="Z73" s="35"/>
    </row>
    <row r="74" spans="2:26" x14ac:dyDescent="0.25">
      <c r="B74" s="29"/>
      <c r="C74" s="36" t="s">
        <v>1</v>
      </c>
      <c r="D74" s="35"/>
      <c r="E74" s="8">
        <f>E43/E60</f>
        <v>1.4137881082174888</v>
      </c>
      <c r="F74" s="8">
        <f>F43/F60</f>
        <v>1.1962810617033688</v>
      </c>
      <c r="G74" s="8">
        <f>G43/G60</f>
        <v>1.0419921534408485</v>
      </c>
      <c r="H74" s="8">
        <f>H43/H60</f>
        <v>1.1262937920685079</v>
      </c>
      <c r="I74" s="8">
        <f>I43/I60</f>
        <v>1.1243704514651951</v>
      </c>
      <c r="J74" s="8">
        <f>J43/J60</f>
        <v>1.1363456117862836</v>
      </c>
      <c r="K74" s="8">
        <f>K43/K60</f>
        <v>1.0999438065908509</v>
      </c>
      <c r="L74" s="35"/>
      <c r="M74" s="35"/>
      <c r="O74" s="34"/>
      <c r="P74" s="36" t="s">
        <v>1</v>
      </c>
      <c r="Q74" s="35"/>
      <c r="R74" s="8">
        <f>R43/R60</f>
        <v>1.630257717831203</v>
      </c>
      <c r="S74" s="8">
        <f>S43/S60</f>
        <v>1.3653524535527573</v>
      </c>
      <c r="T74" s="8">
        <f>T43/T60</f>
        <v>1.201913642863794</v>
      </c>
      <c r="U74" s="8">
        <f>U43/U60</f>
        <v>1.2207898368483414</v>
      </c>
      <c r="V74" s="8">
        <f>V43/V60</f>
        <v>1.243214139145183</v>
      </c>
      <c r="W74" s="8">
        <f>W43/W60</f>
        <v>1.2962667526443248</v>
      </c>
      <c r="X74" s="8">
        <f>X43/X60</f>
        <v>1.1625524134819485</v>
      </c>
      <c r="Y74" s="35"/>
      <c r="Z74" s="35"/>
    </row>
    <row r="75" spans="2:26" x14ac:dyDescent="0.25">
      <c r="B75" s="29"/>
      <c r="C75" s="36" t="s">
        <v>3</v>
      </c>
      <c r="D75" s="8">
        <f>D44/D61</f>
        <v>3.2320452614027322</v>
      </c>
      <c r="E75" s="8">
        <f>E44/E61</f>
        <v>2.8010070214528557</v>
      </c>
      <c r="F75" s="8">
        <f>F44/F61</f>
        <v>2.3565874344040201</v>
      </c>
      <c r="G75" s="8">
        <f>G44/G61</f>
        <v>3.1593994362966713</v>
      </c>
      <c r="H75" s="8">
        <f>H44/H61</f>
        <v>3.8285659742781006</v>
      </c>
      <c r="I75" s="8">
        <f>I44/I61</f>
        <v>3.2606957707961448</v>
      </c>
      <c r="J75" s="8">
        <f>J44/J61</f>
        <v>2.5374394401538525</v>
      </c>
      <c r="K75" s="8">
        <f>K44/K61</f>
        <v>2.7891237546254573</v>
      </c>
      <c r="L75" s="8">
        <f>L44/L61</f>
        <v>2.7303081727633693</v>
      </c>
      <c r="M75" s="35"/>
      <c r="O75" s="34"/>
      <c r="P75" s="36" t="s">
        <v>3</v>
      </c>
      <c r="Q75" s="8">
        <f>Q44/Q61</f>
        <v>4.0846147543595315</v>
      </c>
      <c r="R75" s="8">
        <f>R44/R61</f>
        <v>2.9012506070345996</v>
      </c>
      <c r="S75" s="8">
        <f>S44/S61</f>
        <v>2.6111046414792209</v>
      </c>
      <c r="T75" s="8">
        <f>T44/T61</f>
        <v>3.2601530603929492</v>
      </c>
      <c r="U75" s="8">
        <f>U44/U61</f>
        <v>3.6765914554849135</v>
      </c>
      <c r="V75" s="8">
        <f>V44/V61</f>
        <v>3.3026100761123467</v>
      </c>
      <c r="W75" s="8">
        <f>W44/W61</f>
        <v>2.6696866773577757</v>
      </c>
      <c r="X75" s="8">
        <f>X44/X61</f>
        <v>2.9512545645995885</v>
      </c>
      <c r="Y75" s="8">
        <f>Y44/Y61</f>
        <v>3.1594127397584657</v>
      </c>
      <c r="Z75" s="35"/>
    </row>
    <row r="76" spans="2:26" x14ac:dyDescent="0.25">
      <c r="B76" s="29"/>
      <c r="C76" s="36" t="s">
        <v>2</v>
      </c>
      <c r="D76" s="8">
        <f>D46/D62</f>
        <v>3.2320452614027322</v>
      </c>
      <c r="E76" s="8">
        <f>E46/E62</f>
        <v>1.8433825685349996</v>
      </c>
      <c r="F76" s="8">
        <f>F46/F62</f>
        <v>1.3838638183415362</v>
      </c>
      <c r="G76" s="8">
        <f>G46/G62</f>
        <v>1.37007654190427</v>
      </c>
      <c r="H76" s="8">
        <f>H46/H62</f>
        <v>1.5152852699352548</v>
      </c>
      <c r="I76" s="8">
        <f>I46/I62</f>
        <v>1.4489730010992705</v>
      </c>
      <c r="J76" s="8">
        <f>J46/J62</f>
        <v>1.3552010315008995</v>
      </c>
      <c r="K76" s="8">
        <f>K46/K62</f>
        <v>1.6545881958151389</v>
      </c>
      <c r="L76" s="8">
        <f>L46/L62</f>
        <v>2.7303081727633693</v>
      </c>
      <c r="M76" s="35"/>
      <c r="O76" s="34"/>
      <c r="P76" s="36" t="s">
        <v>2</v>
      </c>
      <c r="Q76" s="8">
        <f>Q46/Q62</f>
        <v>4.0846147543595315</v>
      </c>
      <c r="R76" s="8">
        <f>R46/R62</f>
        <v>2.2674335867911766</v>
      </c>
      <c r="S76" s="8">
        <f>S46/S62</f>
        <v>1.7219590184996156</v>
      </c>
      <c r="T76" s="8">
        <f>T46/T62</f>
        <v>1.7546019183938519</v>
      </c>
      <c r="U76" s="8">
        <f>U46/U62</f>
        <v>1.8625660417727783</v>
      </c>
      <c r="V76" s="8">
        <f>V46/V62</f>
        <v>1.8002825250799519</v>
      </c>
      <c r="W76" s="8">
        <f>W46/W62</f>
        <v>1.6710167860604079</v>
      </c>
      <c r="X76" s="8">
        <f>X46/X62</f>
        <v>2.0784778693454751</v>
      </c>
      <c r="Y76" s="8">
        <f>Y46/Y62</f>
        <v>3.1594127397584657</v>
      </c>
      <c r="Z76" s="35"/>
    </row>
    <row r="79" spans="2:26" ht="18.75" x14ac:dyDescent="0.25">
      <c r="B79" s="52" t="s">
        <v>122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</row>
    <row r="81" spans="2:13" x14ac:dyDescent="0.25">
      <c r="D81" s="43" t="s">
        <v>121</v>
      </c>
      <c r="E81" s="43"/>
      <c r="F81" s="43"/>
      <c r="G81" s="43"/>
      <c r="H81" s="43"/>
      <c r="I81" s="43"/>
      <c r="J81" s="43"/>
      <c r="K81" s="43"/>
      <c r="L81" s="43"/>
      <c r="M81" s="43"/>
    </row>
    <row r="82" spans="2:13" x14ac:dyDescent="0.25">
      <c r="D82" s="44">
        <v>1</v>
      </c>
      <c r="E82" s="44">
        <v>2</v>
      </c>
      <c r="F82" s="44">
        <v>3</v>
      </c>
      <c r="G82" s="44">
        <v>4</v>
      </c>
      <c r="H82" s="44">
        <v>5</v>
      </c>
      <c r="I82" s="44">
        <v>6</v>
      </c>
      <c r="J82" s="44">
        <v>7</v>
      </c>
      <c r="K82" s="44">
        <v>8</v>
      </c>
      <c r="L82" s="44">
        <v>9</v>
      </c>
      <c r="M82" s="45" t="s">
        <v>4</v>
      </c>
    </row>
    <row r="83" spans="2:13" x14ac:dyDescent="0.25">
      <c r="B83" s="46" t="s">
        <v>55</v>
      </c>
      <c r="C83" s="36" t="s">
        <v>7</v>
      </c>
      <c r="D83" s="49" t="s">
        <v>98</v>
      </c>
      <c r="E83" s="50"/>
      <c r="F83" s="50"/>
      <c r="G83" s="50"/>
      <c r="H83" s="50"/>
      <c r="I83" s="50"/>
      <c r="J83" s="50"/>
      <c r="K83" s="50"/>
      <c r="L83" s="50"/>
      <c r="M83" s="51"/>
    </row>
    <row r="84" spans="2:13" x14ac:dyDescent="0.25">
      <c r="B84" s="47"/>
      <c r="C84" s="36" t="s">
        <v>0</v>
      </c>
      <c r="D84" s="53">
        <v>23456</v>
      </c>
      <c r="E84" s="53">
        <v>34567</v>
      </c>
      <c r="F84" s="53">
        <v>45678</v>
      </c>
      <c r="G84" s="53">
        <v>23456</v>
      </c>
      <c r="H84" s="53">
        <v>34567</v>
      </c>
      <c r="I84" s="53">
        <v>45678</v>
      </c>
      <c r="J84" s="53">
        <v>23456</v>
      </c>
      <c r="K84" s="53">
        <v>34567</v>
      </c>
      <c r="L84" s="53">
        <v>45678</v>
      </c>
      <c r="M84" s="54"/>
    </row>
    <row r="85" spans="2:13" ht="30" x14ac:dyDescent="0.25">
      <c r="B85" s="47"/>
      <c r="C85" s="36" t="s">
        <v>1</v>
      </c>
      <c r="D85" s="53" t="s">
        <v>70</v>
      </c>
      <c r="E85" s="53" t="s">
        <v>71</v>
      </c>
      <c r="F85" s="53" t="s">
        <v>72</v>
      </c>
      <c r="G85" s="53" t="s">
        <v>73</v>
      </c>
      <c r="H85" s="53" t="s">
        <v>74</v>
      </c>
      <c r="I85" s="53" t="s">
        <v>75</v>
      </c>
      <c r="J85" s="53" t="s">
        <v>76</v>
      </c>
      <c r="K85" s="53" t="s">
        <v>77</v>
      </c>
      <c r="L85" s="53" t="s">
        <v>78</v>
      </c>
      <c r="M85" s="54"/>
    </row>
    <row r="86" spans="2:13" x14ac:dyDescent="0.25">
      <c r="B86" s="47"/>
      <c r="C86" s="36" t="s">
        <v>3</v>
      </c>
      <c r="D86" s="53" t="s">
        <v>79</v>
      </c>
      <c r="E86" s="53" t="s">
        <v>80</v>
      </c>
      <c r="F86" s="53" t="s">
        <v>81</v>
      </c>
      <c r="G86" s="53" t="s">
        <v>82</v>
      </c>
      <c r="H86" s="53" t="s">
        <v>83</v>
      </c>
      <c r="I86" s="53" t="s">
        <v>84</v>
      </c>
      <c r="J86" s="53" t="s">
        <v>85</v>
      </c>
      <c r="K86" s="53" t="s">
        <v>86</v>
      </c>
      <c r="L86" s="53" t="s">
        <v>87</v>
      </c>
      <c r="M86" s="55" t="s">
        <v>54</v>
      </c>
    </row>
    <row r="87" spans="2:13" x14ac:dyDescent="0.25">
      <c r="B87" s="47"/>
      <c r="C87" s="36" t="s">
        <v>6</v>
      </c>
      <c r="D87" s="53" t="s">
        <v>88</v>
      </c>
      <c r="E87" s="53" t="s">
        <v>89</v>
      </c>
      <c r="F87" s="53" t="s">
        <v>90</v>
      </c>
      <c r="G87" s="53" t="s">
        <v>91</v>
      </c>
      <c r="H87" s="53" t="s">
        <v>92</v>
      </c>
      <c r="I87" s="53" t="s">
        <v>93</v>
      </c>
      <c r="J87" s="53" t="s">
        <v>94</v>
      </c>
      <c r="K87" s="53" t="s">
        <v>95</v>
      </c>
      <c r="L87" s="53" t="s">
        <v>96</v>
      </c>
      <c r="M87" s="55" t="s">
        <v>97</v>
      </c>
    </row>
    <row r="88" spans="2:13" x14ac:dyDescent="0.25">
      <c r="B88" s="48"/>
      <c r="C88" s="36" t="s">
        <v>2</v>
      </c>
      <c r="D88" s="56" t="s">
        <v>99</v>
      </c>
      <c r="E88" s="57"/>
      <c r="F88" s="57"/>
      <c r="G88" s="57"/>
      <c r="H88" s="57"/>
      <c r="I88" s="57"/>
      <c r="J88" s="57"/>
      <c r="K88" s="57"/>
      <c r="L88" s="57"/>
      <c r="M88" s="58"/>
    </row>
    <row r="89" spans="2:13" x14ac:dyDescent="0.25">
      <c r="B89" s="34" t="s">
        <v>56</v>
      </c>
      <c r="C89" s="36" t="s">
        <v>7</v>
      </c>
      <c r="D89" s="59" t="s">
        <v>98</v>
      </c>
      <c r="E89" s="60"/>
      <c r="F89" s="60"/>
      <c r="G89" s="60"/>
      <c r="H89" s="60"/>
      <c r="I89" s="60"/>
      <c r="J89" s="60"/>
      <c r="K89" s="60"/>
      <c r="L89" s="60"/>
      <c r="M89" s="61"/>
    </row>
    <row r="90" spans="2:13" ht="30" x14ac:dyDescent="0.25">
      <c r="B90" s="34"/>
      <c r="C90" s="36" t="s">
        <v>0</v>
      </c>
      <c r="D90" s="54"/>
      <c r="E90" s="53" t="s">
        <v>108</v>
      </c>
      <c r="F90" s="53" t="s">
        <v>109</v>
      </c>
      <c r="G90" s="53" t="s">
        <v>110</v>
      </c>
      <c r="H90" s="53" t="s">
        <v>111</v>
      </c>
      <c r="I90" s="53" t="s">
        <v>109</v>
      </c>
      <c r="J90" s="53" t="s">
        <v>110</v>
      </c>
      <c r="K90" s="53" t="s">
        <v>112</v>
      </c>
      <c r="L90" s="54"/>
      <c r="M90" s="54"/>
    </row>
    <row r="91" spans="2:13" x14ac:dyDescent="0.25">
      <c r="B91" s="34"/>
      <c r="C91" s="36" t="s">
        <v>1</v>
      </c>
      <c r="D91" s="54"/>
      <c r="E91" s="53" t="s">
        <v>114</v>
      </c>
      <c r="F91" s="53" t="s">
        <v>115</v>
      </c>
      <c r="G91" s="53" t="s">
        <v>113</v>
      </c>
      <c r="H91" s="53" t="s">
        <v>116</v>
      </c>
      <c r="I91" s="53" t="s">
        <v>117</v>
      </c>
      <c r="J91" s="53" t="s">
        <v>118</v>
      </c>
      <c r="K91" s="53" t="s">
        <v>119</v>
      </c>
      <c r="L91" s="54"/>
      <c r="M91" s="54"/>
    </row>
    <row r="92" spans="2:13" x14ac:dyDescent="0.25">
      <c r="B92" s="34"/>
      <c r="C92" s="36" t="s">
        <v>3</v>
      </c>
      <c r="D92" s="64" t="s">
        <v>100</v>
      </c>
      <c r="E92" s="64" t="s">
        <v>101</v>
      </c>
      <c r="F92" s="64" t="s">
        <v>102</v>
      </c>
      <c r="G92" s="64" t="s">
        <v>103</v>
      </c>
      <c r="H92" s="64" t="s">
        <v>104</v>
      </c>
      <c r="I92" s="64" t="s">
        <v>105</v>
      </c>
      <c r="J92" s="64" t="s">
        <v>106</v>
      </c>
      <c r="K92" s="64" t="s">
        <v>107</v>
      </c>
      <c r="L92" s="64" t="s">
        <v>120</v>
      </c>
      <c r="M92" s="54"/>
    </row>
    <row r="93" spans="2:13" x14ac:dyDescent="0.25">
      <c r="B93" s="34"/>
      <c r="C93" s="36" t="s">
        <v>2</v>
      </c>
      <c r="D93" s="56" t="s">
        <v>99</v>
      </c>
      <c r="E93" s="57"/>
      <c r="F93" s="57"/>
      <c r="G93" s="57"/>
      <c r="H93" s="57"/>
      <c r="I93" s="57"/>
      <c r="J93" s="57"/>
      <c r="K93" s="57"/>
      <c r="L93" s="58"/>
      <c r="M93" s="54"/>
    </row>
  </sheetData>
  <mergeCells count="60">
    <mergeCell ref="B10:B11"/>
    <mergeCell ref="D81:M81"/>
    <mergeCell ref="B83:B88"/>
    <mergeCell ref="B89:B93"/>
    <mergeCell ref="D83:M83"/>
    <mergeCell ref="D89:M89"/>
    <mergeCell ref="D88:M88"/>
    <mergeCell ref="D93:L93"/>
    <mergeCell ref="B79:M79"/>
    <mergeCell ref="O8:O9"/>
    <mergeCell ref="O10:O11"/>
    <mergeCell ref="O6:P7"/>
    <mergeCell ref="B14:Z14"/>
    <mergeCell ref="B2:M2"/>
    <mergeCell ref="B3:M4"/>
    <mergeCell ref="D6:M6"/>
    <mergeCell ref="O64:P65"/>
    <mergeCell ref="Q64:Z64"/>
    <mergeCell ref="O66:O71"/>
    <mergeCell ref="O72:O76"/>
    <mergeCell ref="Q6:Z6"/>
    <mergeCell ref="AB6:AC6"/>
    <mergeCell ref="O47:P47"/>
    <mergeCell ref="B6:C7"/>
    <mergeCell ref="B8:B9"/>
    <mergeCell ref="O34:O40"/>
    <mergeCell ref="O41:O46"/>
    <mergeCell ref="O48:P48"/>
    <mergeCell ref="O52:O57"/>
    <mergeCell ref="O58:O62"/>
    <mergeCell ref="O16:P17"/>
    <mergeCell ref="Q16:Z16"/>
    <mergeCell ref="O18:O23"/>
    <mergeCell ref="O24:O28"/>
    <mergeCell ref="O29:P29"/>
    <mergeCell ref="O30:P30"/>
    <mergeCell ref="Q32:Z32"/>
    <mergeCell ref="B58:B62"/>
    <mergeCell ref="B66:B71"/>
    <mergeCell ref="B72:B76"/>
    <mergeCell ref="B34:B40"/>
    <mergeCell ref="B41:B46"/>
    <mergeCell ref="B48:C48"/>
    <mergeCell ref="B47:C47"/>
    <mergeCell ref="B50:C51"/>
    <mergeCell ref="D50:M50"/>
    <mergeCell ref="B64:C65"/>
    <mergeCell ref="D64:M64"/>
    <mergeCell ref="O32:P33"/>
    <mergeCell ref="B52:B57"/>
    <mergeCell ref="O50:P51"/>
    <mergeCell ref="Q50:Z50"/>
    <mergeCell ref="D16:M16"/>
    <mergeCell ref="B32:C33"/>
    <mergeCell ref="D32:M32"/>
    <mergeCell ref="B30:C30"/>
    <mergeCell ref="B16:C17"/>
    <mergeCell ref="B29:C29"/>
    <mergeCell ref="B18:B23"/>
    <mergeCell ref="B24:B28"/>
  </mergeCells>
  <conditionalFormatting sqref="D67:L71 M69:M71 E73:K76 D75:D76 L75:L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L71 M69:M71 D75:L76 E73:K7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M71 D76:L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:Z70 Q67:Y70 Q75:Y75 R73:X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Z71 Q76:Y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Y9 Q8:Z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Y9 Q8:Z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Y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Y11 Q10:Z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M47 Q47:Z47">
    <cfRule type="colorScale" priority="7">
      <colorScale>
        <cfvo type="min"/>
        <cfvo type="max"/>
        <color rgb="FFFCFCFF"/>
        <color rgb="FF63BE7B"/>
      </colorScale>
    </cfRule>
  </conditionalFormatting>
  <conditionalFormatting sqref="D48:M48 Q48:Z48">
    <cfRule type="colorScale" priority="6">
      <colorScale>
        <cfvo type="min"/>
        <cfvo type="max"/>
        <color rgb="FFFCFCFF"/>
        <color rgb="FF63BE7B"/>
      </colorScale>
    </cfRule>
  </conditionalFormatting>
  <conditionalFormatting sqref="D8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58"/>
  <sheetViews>
    <sheetView workbookViewId="0">
      <selection activeCell="N33" sqref="N33"/>
    </sheetView>
  </sheetViews>
  <sheetFormatPr defaultRowHeight="15" x14ac:dyDescent="0.25"/>
  <sheetData>
    <row r="2" spans="2:28" ht="18.75" x14ac:dyDescent="0.3">
      <c r="B2" s="11" t="s">
        <v>128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28" x14ac:dyDescent="0.25">
      <c r="C4" s="10" t="s">
        <v>126</v>
      </c>
      <c r="D4" s="10"/>
      <c r="E4" s="10"/>
      <c r="F4" s="10"/>
      <c r="G4" s="10"/>
      <c r="H4" s="10"/>
      <c r="I4" s="10"/>
      <c r="K4" s="10" t="s">
        <v>127</v>
      </c>
      <c r="L4" s="10"/>
      <c r="M4" s="10"/>
      <c r="N4" s="10"/>
      <c r="O4" s="10"/>
      <c r="P4" s="10"/>
      <c r="Q4" s="10"/>
    </row>
    <row r="5" spans="2:28" x14ac:dyDescent="0.25">
      <c r="C5" s="3" t="s">
        <v>0</v>
      </c>
      <c r="D5" s="3" t="s">
        <v>1</v>
      </c>
      <c r="E5" s="3" t="s">
        <v>124</v>
      </c>
      <c r="F5" s="3" t="s">
        <v>125</v>
      </c>
      <c r="G5" s="3" t="s">
        <v>6</v>
      </c>
      <c r="H5" s="3" t="s">
        <v>7</v>
      </c>
      <c r="I5" s="3" t="s">
        <v>8</v>
      </c>
      <c r="K5" s="3" t="s">
        <v>0</v>
      </c>
      <c r="L5" s="3" t="s">
        <v>1</v>
      </c>
      <c r="M5" s="3" t="s">
        <v>124</v>
      </c>
      <c r="N5" s="3" t="s">
        <v>125</v>
      </c>
      <c r="O5" s="3" t="s">
        <v>6</v>
      </c>
      <c r="P5" s="3" t="s">
        <v>7</v>
      </c>
      <c r="Q5" s="3" t="s">
        <v>8</v>
      </c>
    </row>
    <row r="6" spans="2:28" x14ac:dyDescent="0.25">
      <c r="C6" s="8">
        <v>5.7503226563416637E-2</v>
      </c>
      <c r="D6" s="8">
        <v>0.5345183620790801</v>
      </c>
      <c r="E6" s="8">
        <f>SUM(C18:K18)</f>
        <v>0.20931596855567292</v>
      </c>
      <c r="F6" s="8">
        <f>SUM(C23:N23)</f>
        <v>5.8852516719464981E-2</v>
      </c>
      <c r="G6" s="8">
        <v>0.112</v>
      </c>
      <c r="H6" s="7">
        <v>2.8000000000000001E-2</v>
      </c>
      <c r="I6" s="5">
        <v>85230</v>
      </c>
      <c r="K6" s="8">
        <v>2.1349824634244945E-2</v>
      </c>
      <c r="L6" s="8">
        <v>0.42726964806660628</v>
      </c>
      <c r="M6" s="8">
        <v>0.26719583935699154</v>
      </c>
      <c r="N6" s="4">
        <v>6.6883063746215318E-2</v>
      </c>
      <c r="O6" s="8">
        <v>0.19878526681396216</v>
      </c>
      <c r="P6" s="7">
        <v>1.9E-2</v>
      </c>
      <c r="Q6" s="5">
        <v>109983</v>
      </c>
      <c r="R6" s="6"/>
    </row>
    <row r="8" spans="2:28" x14ac:dyDescent="0.25">
      <c r="O8" s="6"/>
    </row>
    <row r="9" spans="2:28" ht="18.75" x14ac:dyDescent="0.3">
      <c r="C9" s="11" t="s">
        <v>129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P9" s="11" t="s">
        <v>135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1" spans="2:28" x14ac:dyDescent="0.25">
      <c r="C11" s="22" t="s">
        <v>0</v>
      </c>
      <c r="D11" s="23"/>
      <c r="E11" s="24"/>
      <c r="G11" s="22" t="s">
        <v>1</v>
      </c>
      <c r="H11" s="23"/>
      <c r="I11" s="23"/>
      <c r="J11" s="23"/>
      <c r="K11" s="23"/>
      <c r="L11" s="24"/>
      <c r="Q11" s="22" t="s">
        <v>0</v>
      </c>
      <c r="R11" s="23"/>
      <c r="S11" s="24"/>
      <c r="U11" s="22" t="s">
        <v>1</v>
      </c>
      <c r="V11" s="23"/>
      <c r="W11" s="23"/>
      <c r="X11" s="23"/>
      <c r="Y11" s="23"/>
      <c r="Z11" s="24"/>
    </row>
    <row r="12" spans="2:28" x14ac:dyDescent="0.25">
      <c r="C12" s="41">
        <v>147</v>
      </c>
      <c r="D12" s="41">
        <v>258</v>
      </c>
      <c r="E12" s="41">
        <v>369</v>
      </c>
      <c r="F12" s="25"/>
      <c r="G12" s="41">
        <v>14</v>
      </c>
      <c r="H12" s="41">
        <v>25</v>
      </c>
      <c r="I12" s="41">
        <v>36</v>
      </c>
      <c r="J12" s="41">
        <v>47</v>
      </c>
      <c r="K12" s="41">
        <v>58</v>
      </c>
      <c r="L12" s="41">
        <v>69</v>
      </c>
      <c r="Q12" s="41">
        <v>147</v>
      </c>
      <c r="R12" s="41">
        <v>258</v>
      </c>
      <c r="S12" s="41">
        <v>369</v>
      </c>
      <c r="T12" s="25"/>
      <c r="U12" s="41">
        <v>14</v>
      </c>
      <c r="V12" s="41">
        <v>25</v>
      </c>
      <c r="W12" s="41">
        <v>36</v>
      </c>
      <c r="X12" s="41">
        <v>47</v>
      </c>
      <c r="Y12" s="41">
        <v>58</v>
      </c>
      <c r="Z12" s="41">
        <v>69</v>
      </c>
    </row>
    <row r="13" spans="2:28" x14ac:dyDescent="0.25">
      <c r="B13" s="3" t="s">
        <v>68</v>
      </c>
      <c r="C13" s="2">
        <v>1.9464977120732137E-2</v>
      </c>
      <c r="D13" s="2">
        <v>1.9019124721342252E-2</v>
      </c>
      <c r="E13" s="2">
        <v>1.9019124721342252E-2</v>
      </c>
      <c r="G13" s="7">
        <v>7.837615862959052E-2</v>
      </c>
      <c r="H13" s="7">
        <v>8.8795025225859442E-2</v>
      </c>
      <c r="I13" s="7">
        <v>0.10011732957878682</v>
      </c>
      <c r="J13" s="7">
        <v>9.7993664202745509E-2</v>
      </c>
      <c r="K13" s="7">
        <v>8.9405139035550862E-2</v>
      </c>
      <c r="L13" s="7">
        <v>7.9831045406546994E-2</v>
      </c>
      <c r="P13" s="3" t="s">
        <v>68</v>
      </c>
      <c r="Q13" s="2">
        <v>6.5557291609759294E-3</v>
      </c>
      <c r="R13" s="2">
        <v>7.7576128404881831E-3</v>
      </c>
      <c r="S13" s="2">
        <v>7.0364826327808314E-3</v>
      </c>
      <c r="U13" s="7">
        <v>4.9780420610457982E-2</v>
      </c>
      <c r="V13" s="7">
        <v>7.4993408072156612E-2</v>
      </c>
      <c r="W13" s="7">
        <v>8.9195602956820594E-2</v>
      </c>
      <c r="X13" s="7">
        <v>8.8550048643881329E-2</v>
      </c>
      <c r="Y13" s="7">
        <v>7.4447869216151583E-2</v>
      </c>
      <c r="Z13" s="7">
        <v>5.0098651609794244E-2</v>
      </c>
    </row>
    <row r="14" spans="2:28" x14ac:dyDescent="0.25">
      <c r="B14" s="3" t="s">
        <v>66</v>
      </c>
      <c r="C14" s="40">
        <f>C13/3</f>
        <v>6.4883257069107128E-3</v>
      </c>
      <c r="D14" s="40">
        <f t="shared" ref="D14:E14" si="0">D13/3</f>
        <v>6.3397082404474175E-3</v>
      </c>
      <c r="E14" s="40">
        <f t="shared" si="0"/>
        <v>6.3397082404474175E-3</v>
      </c>
      <c r="F14" s="39"/>
      <c r="G14" s="40">
        <f>G13/3</f>
        <v>2.6125386209863505E-2</v>
      </c>
      <c r="H14" s="40">
        <f>H13/3</f>
        <v>2.9598341741953148E-2</v>
      </c>
      <c r="I14" s="40">
        <f>I13/3</f>
        <v>3.3372443192928938E-2</v>
      </c>
      <c r="J14" s="40">
        <f>J13/3</f>
        <v>3.2664554734248501E-2</v>
      </c>
      <c r="K14" s="40">
        <f>K13/3</f>
        <v>2.9801713011850289E-2</v>
      </c>
      <c r="L14" s="40">
        <f>L13/3</f>
        <v>2.6610348468848997E-2</v>
      </c>
      <c r="P14" s="3" t="s">
        <v>66</v>
      </c>
      <c r="Q14" s="40">
        <f t="shared" ref="Q14" si="1">Q13/3</f>
        <v>2.185243053658643E-3</v>
      </c>
      <c r="R14" s="40">
        <f t="shared" ref="R14" si="2">R13/3</f>
        <v>2.5858709468293945E-3</v>
      </c>
      <c r="S14" s="40">
        <f t="shared" ref="S14" si="3">S13/3</f>
        <v>2.3454942109269439E-3</v>
      </c>
      <c r="T14" s="39"/>
      <c r="U14" s="40">
        <f t="shared" ref="U14" si="4">U13/3</f>
        <v>1.6593473536819326E-2</v>
      </c>
      <c r="V14" s="40">
        <f t="shared" ref="V14" si="5">V13/3</f>
        <v>2.4997802690718871E-2</v>
      </c>
      <c r="W14" s="40">
        <f t="shared" ref="W14" si="6">W13/3</f>
        <v>2.9731867652273532E-2</v>
      </c>
      <c r="X14" s="40">
        <f t="shared" ref="X14" si="7">X13/3</f>
        <v>2.9516682881293776E-2</v>
      </c>
      <c r="Y14" s="40">
        <f t="shared" ref="Y14" si="8">Y13/3</f>
        <v>2.4815956405383862E-2</v>
      </c>
      <c r="Z14" s="40">
        <f t="shared" ref="Z14" si="9">Z13/3</f>
        <v>1.6699550536598082E-2</v>
      </c>
    </row>
    <row r="15" spans="2:28" ht="15" customHeight="1" x14ac:dyDescent="0.25"/>
    <row r="16" spans="2:28" x14ac:dyDescent="0.25">
      <c r="C16" s="10" t="s">
        <v>130</v>
      </c>
      <c r="D16" s="10"/>
      <c r="E16" s="10"/>
      <c r="F16" s="10"/>
      <c r="G16" s="10"/>
      <c r="H16" s="10"/>
      <c r="I16" s="10"/>
      <c r="J16" s="10"/>
      <c r="K16" s="10"/>
      <c r="Q16" s="10" t="s">
        <v>130</v>
      </c>
      <c r="R16" s="10"/>
      <c r="S16" s="10"/>
      <c r="T16" s="10"/>
      <c r="U16" s="10"/>
      <c r="V16" s="10"/>
      <c r="W16" s="10"/>
      <c r="X16" s="10"/>
      <c r="Y16" s="10"/>
    </row>
    <row r="17" spans="2:28" x14ac:dyDescent="0.25">
      <c r="C17" s="62">
        <v>2</v>
      </c>
      <c r="D17" s="62" t="s">
        <v>131</v>
      </c>
      <c r="E17" s="62" t="s">
        <v>132</v>
      </c>
      <c r="F17" s="62">
        <v>4</v>
      </c>
      <c r="G17" s="62">
        <v>5</v>
      </c>
      <c r="H17" s="62">
        <v>6</v>
      </c>
      <c r="I17" s="62" t="s">
        <v>134</v>
      </c>
      <c r="J17" s="62" t="s">
        <v>133</v>
      </c>
      <c r="K17" s="62">
        <v>8</v>
      </c>
      <c r="Q17" s="62">
        <v>2</v>
      </c>
      <c r="R17" s="62" t="s">
        <v>131</v>
      </c>
      <c r="S17" s="62" t="s">
        <v>132</v>
      </c>
      <c r="T17" s="62">
        <v>4</v>
      </c>
      <c r="U17" s="62">
        <v>5</v>
      </c>
      <c r="V17" s="62">
        <v>6</v>
      </c>
      <c r="W17" s="62" t="s">
        <v>134</v>
      </c>
      <c r="X17" s="62" t="s">
        <v>133</v>
      </c>
      <c r="Y17" s="62">
        <v>8</v>
      </c>
    </row>
    <row r="18" spans="2:28" x14ac:dyDescent="0.25">
      <c r="B18" s="3" t="s">
        <v>68</v>
      </c>
      <c r="C18" s="2">
        <v>2.5272791270679339E-2</v>
      </c>
      <c r="D18" s="6">
        <v>2.2527279127067933E-2</v>
      </c>
      <c r="E18" s="4">
        <v>2.5425319723102194E-2</v>
      </c>
      <c r="F18" s="2">
        <v>2.1975830106769918E-2</v>
      </c>
      <c r="G18" s="2">
        <v>1.7470374281356331E-2</v>
      </c>
      <c r="H18" s="2">
        <v>2.0802534318901795E-2</v>
      </c>
      <c r="I18" s="2">
        <v>2.6539950721576909E-2</v>
      </c>
      <c r="J18" s="6">
        <v>2.3982165904024404E-2</v>
      </c>
      <c r="K18" s="2">
        <v>2.5319723102194065E-2</v>
      </c>
      <c r="P18" s="3" t="s">
        <v>68</v>
      </c>
      <c r="Q18" s="2">
        <v>2.4058263549821338E-2</v>
      </c>
      <c r="R18" s="2">
        <v>2.3085385923279054E-2</v>
      </c>
      <c r="S18" s="2">
        <v>3.5805533582462745E-2</v>
      </c>
      <c r="T18" s="2">
        <v>3.5178163898056974E-2</v>
      </c>
      <c r="U18" s="2">
        <v>3.0568360564814562E-2</v>
      </c>
      <c r="V18" s="2">
        <v>3.431439404271569E-2</v>
      </c>
      <c r="W18" s="2">
        <v>3.7214842293809045E-2</v>
      </c>
      <c r="X18" s="2">
        <v>2.3567278579416821E-2</v>
      </c>
      <c r="Y18" s="2">
        <v>2.3403616922615313E-2</v>
      </c>
    </row>
    <row r="19" spans="2:28" x14ac:dyDescent="0.25">
      <c r="B19" s="3" t="s">
        <v>66</v>
      </c>
      <c r="C19" s="40">
        <f>C18/3</f>
        <v>8.4242637568931137E-3</v>
      </c>
      <c r="D19" s="40">
        <f t="shared" ref="D19:K19" si="10">D18/3</f>
        <v>7.5090930423559778E-3</v>
      </c>
      <c r="E19" s="40">
        <f t="shared" si="10"/>
        <v>8.4751065743673987E-3</v>
      </c>
      <c r="F19" s="40">
        <f t="shared" si="10"/>
        <v>7.3252767022566395E-3</v>
      </c>
      <c r="G19" s="40">
        <f t="shared" si="10"/>
        <v>5.8234580937854439E-3</v>
      </c>
      <c r="H19" s="40">
        <f t="shared" si="10"/>
        <v>6.9341781063005986E-3</v>
      </c>
      <c r="I19" s="40">
        <f t="shared" si="10"/>
        <v>8.8466502405256369E-3</v>
      </c>
      <c r="J19" s="40">
        <f t="shared" si="10"/>
        <v>7.9940553013414673E-3</v>
      </c>
      <c r="K19" s="40">
        <f t="shared" si="10"/>
        <v>8.4399077007313549E-3</v>
      </c>
      <c r="P19" s="3" t="s">
        <v>66</v>
      </c>
      <c r="Q19" s="40">
        <f>Q18/3</f>
        <v>8.0194211832737786E-3</v>
      </c>
      <c r="R19" s="40">
        <f t="shared" ref="R19:Y19" si="11">R18/3</f>
        <v>7.6951286410930179E-3</v>
      </c>
      <c r="S19" s="40">
        <f t="shared" si="11"/>
        <v>1.1935177860820914E-2</v>
      </c>
      <c r="T19" s="40">
        <f t="shared" si="11"/>
        <v>1.1726054632685659E-2</v>
      </c>
      <c r="U19" s="40">
        <f t="shared" si="11"/>
        <v>1.0189453521604854E-2</v>
      </c>
      <c r="V19" s="40">
        <f t="shared" si="11"/>
        <v>1.1438131347571897E-2</v>
      </c>
      <c r="W19" s="40">
        <f t="shared" si="11"/>
        <v>1.2404947431269681E-2</v>
      </c>
      <c r="X19" s="40">
        <f t="shared" si="11"/>
        <v>7.8557595264722741E-3</v>
      </c>
      <c r="Y19" s="40">
        <f t="shared" si="11"/>
        <v>7.8012056408717709E-3</v>
      </c>
      <c r="Z19" s="6"/>
    </row>
    <row r="21" spans="2:28" ht="15" customHeight="1" x14ac:dyDescent="0.25">
      <c r="C21" s="10" t="s">
        <v>125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Q21" s="10" t="s">
        <v>125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2:28" x14ac:dyDescent="0.25"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 t="s">
        <v>4</v>
      </c>
      <c r="M22" s="3" t="s">
        <v>137</v>
      </c>
      <c r="N22" s="3" t="s">
        <v>136</v>
      </c>
      <c r="Q22" s="3">
        <v>1</v>
      </c>
      <c r="R22" s="3">
        <v>2</v>
      </c>
      <c r="S22" s="3">
        <v>3</v>
      </c>
      <c r="T22" s="3">
        <v>4</v>
      </c>
      <c r="U22" s="3">
        <v>5</v>
      </c>
      <c r="V22" s="3">
        <v>6</v>
      </c>
      <c r="W22" s="3">
        <v>7</v>
      </c>
      <c r="X22" s="3">
        <v>8</v>
      </c>
      <c r="Y22" s="3">
        <v>9</v>
      </c>
      <c r="Z22" s="3" t="s">
        <v>4</v>
      </c>
      <c r="AA22" s="3" t="s">
        <v>137</v>
      </c>
      <c r="AB22" s="3" t="s">
        <v>136</v>
      </c>
    </row>
    <row r="23" spans="2:28" x14ac:dyDescent="0.25">
      <c r="B23" s="3" t="s">
        <v>68</v>
      </c>
      <c r="C23" s="2">
        <v>5.0569048457116041E-3</v>
      </c>
      <c r="D23" s="2">
        <v>4.3177284993546877E-3</v>
      </c>
      <c r="E23" s="2">
        <v>4.3294614572333689E-3</v>
      </c>
      <c r="F23" s="2">
        <v>1.6074152293793266E-3</v>
      </c>
      <c r="G23" s="2">
        <v>4.4937228675349054E-3</v>
      </c>
      <c r="H23" s="2">
        <v>1.7247448081661387E-3</v>
      </c>
      <c r="I23" s="2">
        <v>4.7753138566232547E-3</v>
      </c>
      <c r="J23" s="2">
        <v>4.3294614572333689E-3</v>
      </c>
      <c r="K23" s="2">
        <v>5.0686378035902854E-3</v>
      </c>
      <c r="L23" s="4">
        <v>1.0841253079901443E-2</v>
      </c>
      <c r="M23" s="4">
        <v>1.0559662090813094E-2</v>
      </c>
      <c r="N23" s="4">
        <v>1.748210723923501E-3</v>
      </c>
      <c r="P23" s="3" t="s">
        <v>68</v>
      </c>
      <c r="Q23" s="2">
        <v>4.4734186192411556E-3</v>
      </c>
      <c r="R23" s="2">
        <v>5.9463735304547067E-3</v>
      </c>
      <c r="S23" s="2">
        <v>6.3828046152587222E-3</v>
      </c>
      <c r="T23" s="2">
        <v>4.9644035896456726E-3</v>
      </c>
      <c r="U23" s="2">
        <v>7.1192820708654977E-3</v>
      </c>
      <c r="V23" s="2">
        <v>4.8371111899111682E-3</v>
      </c>
      <c r="W23" s="2">
        <v>6.4464508151259739E-3</v>
      </c>
      <c r="X23" s="2">
        <v>6.3646199867252208E-3</v>
      </c>
      <c r="Y23" s="2">
        <v>4.5006955620414063E-3</v>
      </c>
      <c r="Z23" s="4">
        <v>9.2014220379513199E-3</v>
      </c>
      <c r="AA23" s="4">
        <v>5.0189574752461741E-3</v>
      </c>
      <c r="AB23" s="4">
        <v>1.6275242537483066E-3</v>
      </c>
    </row>
    <row r="24" spans="2:28" x14ac:dyDescent="0.25">
      <c r="B24" s="3" t="s">
        <v>66</v>
      </c>
      <c r="C24" s="40">
        <f>C23/3</f>
        <v>1.6856349485705347E-3</v>
      </c>
      <c r="D24" s="40">
        <f t="shared" ref="D24:N24" si="12">D23/3</f>
        <v>1.4392428331182292E-3</v>
      </c>
      <c r="E24" s="40">
        <f t="shared" si="12"/>
        <v>1.4431538190777897E-3</v>
      </c>
      <c r="F24" s="40">
        <f t="shared" si="12"/>
        <v>5.3580507645977556E-4</v>
      </c>
      <c r="G24" s="40">
        <f t="shared" si="12"/>
        <v>1.497907622511635E-3</v>
      </c>
      <c r="H24" s="40">
        <f t="shared" si="12"/>
        <v>5.7491493605537952E-4</v>
      </c>
      <c r="I24" s="40">
        <f t="shared" si="12"/>
        <v>1.591771285541085E-3</v>
      </c>
      <c r="J24" s="40">
        <f t="shared" si="12"/>
        <v>1.4431538190777897E-3</v>
      </c>
      <c r="K24" s="40">
        <f t="shared" si="12"/>
        <v>1.6895459345300952E-3</v>
      </c>
      <c r="L24" s="40">
        <f t="shared" si="12"/>
        <v>3.6137510266338146E-3</v>
      </c>
      <c r="M24" s="40">
        <f t="shared" si="12"/>
        <v>3.5198873636043647E-3</v>
      </c>
      <c r="N24" s="40">
        <f t="shared" si="12"/>
        <v>5.8273690797450031E-4</v>
      </c>
      <c r="P24" s="3" t="s">
        <v>66</v>
      </c>
      <c r="Q24" s="40">
        <f>Q23/3</f>
        <v>1.4911395397470518E-3</v>
      </c>
      <c r="R24" s="40">
        <f t="shared" ref="R24:AB24" si="13">R23/3</f>
        <v>1.982124510151569E-3</v>
      </c>
      <c r="S24" s="40">
        <f t="shared" si="13"/>
        <v>2.1276015384195739E-3</v>
      </c>
      <c r="T24" s="40">
        <f t="shared" si="13"/>
        <v>1.6548011965485576E-3</v>
      </c>
      <c r="U24" s="40">
        <f t="shared" si="13"/>
        <v>2.3730940236218324E-3</v>
      </c>
      <c r="V24" s="40">
        <f t="shared" si="13"/>
        <v>1.612370396637056E-3</v>
      </c>
      <c r="W24" s="40">
        <f t="shared" si="13"/>
        <v>2.1488169383753245E-3</v>
      </c>
      <c r="X24" s="40">
        <f t="shared" si="13"/>
        <v>2.1215399955750737E-3</v>
      </c>
      <c r="Y24" s="40">
        <f t="shared" si="13"/>
        <v>1.500231854013802E-3</v>
      </c>
      <c r="Z24" s="40">
        <f>Z23/7</f>
        <v>1.3144888625644742E-3</v>
      </c>
      <c r="AA24" s="40">
        <f t="shared" ref="AA24:AB24" si="14">AA23/7</f>
        <v>7.1699392503516768E-4</v>
      </c>
      <c r="AB24" s="40">
        <f t="shared" si="14"/>
        <v>2.3250346482118667E-4</v>
      </c>
    </row>
    <row r="26" spans="2:28" x14ac:dyDescent="0.25">
      <c r="C26" s="10" t="s">
        <v>5</v>
      </c>
      <c r="D26" s="10"/>
      <c r="E26" s="10"/>
      <c r="F26" s="10"/>
      <c r="G26" s="10"/>
      <c r="H26" s="10"/>
      <c r="I26" s="10"/>
      <c r="J26" s="10"/>
      <c r="K26" s="10"/>
      <c r="L26" s="10"/>
      <c r="Q26" s="10" t="s">
        <v>5</v>
      </c>
      <c r="R26" s="10"/>
      <c r="S26" s="10"/>
      <c r="T26" s="10"/>
      <c r="U26" s="10"/>
      <c r="V26" s="10"/>
      <c r="W26" s="10"/>
      <c r="X26" s="10"/>
      <c r="Y26" s="10"/>
      <c r="Z26" s="10"/>
    </row>
    <row r="27" spans="2:28" x14ac:dyDescent="0.25"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 t="s">
        <v>4</v>
      </c>
      <c r="Q27" s="3">
        <v>1</v>
      </c>
      <c r="R27" s="3">
        <v>2</v>
      </c>
      <c r="S27" s="3">
        <v>3</v>
      </c>
      <c r="T27" s="3">
        <v>4</v>
      </c>
      <c r="U27" s="3">
        <v>5</v>
      </c>
      <c r="V27" s="3">
        <v>6</v>
      </c>
      <c r="W27" s="3">
        <v>7</v>
      </c>
      <c r="X27" s="3">
        <v>8</v>
      </c>
      <c r="Y27" s="3">
        <v>9</v>
      </c>
      <c r="Z27" s="3" t="s">
        <v>4</v>
      </c>
    </row>
    <row r="28" spans="2:28" x14ac:dyDescent="0.25">
      <c r="B28" s="3" t="s">
        <v>68</v>
      </c>
      <c r="C28" s="4">
        <v>9.609292502639916E-3</v>
      </c>
      <c r="D28" s="4">
        <v>1.0712190543235951E-2</v>
      </c>
      <c r="E28" s="4">
        <v>9.2514372873401373E-3</v>
      </c>
      <c r="F28" s="4">
        <v>8.4359967147717933E-3</v>
      </c>
      <c r="G28" s="4">
        <v>1.0154875043998592E-2</v>
      </c>
      <c r="H28" s="4">
        <v>8.2776017834095984E-3</v>
      </c>
      <c r="I28" s="4">
        <v>9.0461105244632172E-3</v>
      </c>
      <c r="J28" s="4">
        <v>1.0782588290508037E-2</v>
      </c>
      <c r="K28" s="4">
        <v>1.0231139270210018E-2</v>
      </c>
      <c r="L28" s="4">
        <v>2.537252141264813E-2</v>
      </c>
      <c r="P28" s="3" t="s">
        <v>68</v>
      </c>
      <c r="Q28" s="4">
        <v>1.1629069947173654E-2</v>
      </c>
      <c r="R28" s="4">
        <v>1.8584690361237645E-2</v>
      </c>
      <c r="S28" s="4">
        <v>1.7257212478292101E-2</v>
      </c>
      <c r="T28" s="4">
        <v>1.7134466235690971E-2</v>
      </c>
      <c r="U28" s="4">
        <v>1.9780329687315312E-2</v>
      </c>
      <c r="V28" s="4">
        <v>1.7357227935226354E-2</v>
      </c>
      <c r="W28" s="4">
        <v>1.6548011965485575E-2</v>
      </c>
      <c r="X28" s="4">
        <v>1.9102952274442413E-2</v>
      </c>
      <c r="Y28" s="4">
        <v>1.1779093132575035E-2</v>
      </c>
      <c r="Z28" s="4">
        <v>4.96122127965231E-2</v>
      </c>
    </row>
    <row r="29" spans="2:28" x14ac:dyDescent="0.25">
      <c r="B29" s="3" t="s">
        <v>66</v>
      </c>
      <c r="C29" s="40">
        <f>C28/3</f>
        <v>3.2030975008799718E-3</v>
      </c>
      <c r="D29" s="40">
        <f>D28/3</f>
        <v>3.5707301810786502E-3</v>
      </c>
      <c r="E29" s="40">
        <f>E28/3</f>
        <v>3.083812429113379E-3</v>
      </c>
      <c r="F29" s="40">
        <f>F28/3</f>
        <v>2.8119989049239309E-3</v>
      </c>
      <c r="G29" s="40">
        <f>G28/3</f>
        <v>3.3849583479995306E-3</v>
      </c>
      <c r="H29" s="40">
        <f>H28/3</f>
        <v>2.759200594469866E-3</v>
      </c>
      <c r="I29" s="40">
        <f>I28/3</f>
        <v>3.0153701748210724E-3</v>
      </c>
      <c r="J29" s="40">
        <f>J28/3</f>
        <v>3.5941960968360123E-3</v>
      </c>
      <c r="K29" s="40">
        <f>K28/3</f>
        <v>3.4103797567366727E-3</v>
      </c>
      <c r="L29" s="40">
        <f>L28/7</f>
        <v>3.6246459160925899E-3</v>
      </c>
      <c r="P29" s="3" t="s">
        <v>66</v>
      </c>
      <c r="Q29" s="40">
        <f>Q28/3</f>
        <v>3.8763566490578848E-3</v>
      </c>
      <c r="R29" s="40">
        <f>R28/3</f>
        <v>6.1948967870792153E-3</v>
      </c>
      <c r="S29" s="40">
        <f>S28/3</f>
        <v>5.7524041594307004E-3</v>
      </c>
      <c r="T29" s="40">
        <f>T28/3</f>
        <v>5.7114887452303234E-3</v>
      </c>
      <c r="U29" s="40">
        <f>U28/3</f>
        <v>6.5934432291051039E-3</v>
      </c>
      <c r="V29" s="40">
        <f>V28/3</f>
        <v>5.7857426450754514E-3</v>
      </c>
      <c r="W29" s="40">
        <f>W28/3</f>
        <v>5.5160039884951913E-3</v>
      </c>
      <c r="X29" s="40">
        <f>X28/3</f>
        <v>6.3676507581474709E-3</v>
      </c>
      <c r="Y29" s="40">
        <f>Y28/3</f>
        <v>3.926364377525012E-3</v>
      </c>
      <c r="Z29" s="40">
        <f>Z28/7</f>
        <v>7.0874589709318718E-3</v>
      </c>
    </row>
    <row r="36" spans="10:22" x14ac:dyDescent="0.25"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</row>
    <row r="37" spans="10:22" x14ac:dyDescent="0.25"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</row>
    <row r="38" spans="10:22" x14ac:dyDescent="0.25"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</row>
    <row r="39" spans="10:22" x14ac:dyDescent="0.25">
      <c r="M39" s="63"/>
      <c r="N39" s="63"/>
      <c r="O39" s="63"/>
      <c r="P39" s="63"/>
      <c r="Q39" s="63"/>
      <c r="R39" s="63"/>
      <c r="S39" s="63"/>
      <c r="T39" s="63"/>
      <c r="U39" s="63"/>
      <c r="V39" s="63"/>
    </row>
    <row r="40" spans="10:22" x14ac:dyDescent="0.25">
      <c r="M40" s="63"/>
      <c r="N40" s="63"/>
      <c r="O40" s="63"/>
      <c r="P40" s="63"/>
      <c r="Q40" s="63"/>
      <c r="R40" s="63"/>
      <c r="S40" s="63"/>
      <c r="T40" s="63"/>
      <c r="U40" s="63"/>
      <c r="V40" s="63"/>
    </row>
    <row r="41" spans="10:22" x14ac:dyDescent="0.25">
      <c r="M41" s="63"/>
      <c r="N41" s="63"/>
      <c r="O41" s="63"/>
      <c r="P41" s="63"/>
      <c r="Q41" s="63"/>
      <c r="R41" s="63"/>
      <c r="S41" s="63"/>
      <c r="T41" s="63"/>
      <c r="U41" s="63"/>
      <c r="V41" s="63"/>
    </row>
    <row r="42" spans="10:22" x14ac:dyDescent="0.25"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spans="10:22" x14ac:dyDescent="0.25">
      <c r="M43" s="63"/>
      <c r="N43" s="63"/>
      <c r="O43" s="63"/>
      <c r="P43" s="63"/>
      <c r="Q43" s="63"/>
      <c r="R43" s="63"/>
      <c r="S43" s="63"/>
      <c r="T43" s="63"/>
      <c r="U43" s="63"/>
      <c r="V43" s="63"/>
    </row>
    <row r="44" spans="10:22" x14ac:dyDescent="0.25">
      <c r="M44" s="6"/>
      <c r="N44" s="6"/>
      <c r="O44" s="6"/>
      <c r="P44" s="6"/>
      <c r="Q44" s="6"/>
      <c r="R44" s="6"/>
      <c r="S44" s="6"/>
      <c r="T44" s="6"/>
      <c r="U44" s="6"/>
    </row>
    <row r="58" spans="3:13" x14ac:dyDescent="0.2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</sheetData>
  <mergeCells count="15">
    <mergeCell ref="C21:N21"/>
    <mergeCell ref="Q21:AB21"/>
    <mergeCell ref="C9:N9"/>
    <mergeCell ref="P9:AB9"/>
    <mergeCell ref="C26:L26"/>
    <mergeCell ref="C4:I4"/>
    <mergeCell ref="K4:Q4"/>
    <mergeCell ref="B2:Q2"/>
    <mergeCell ref="C16:K16"/>
    <mergeCell ref="Q11:S11"/>
    <mergeCell ref="U11:Z11"/>
    <mergeCell ref="Q16:Y16"/>
    <mergeCell ref="Q26:Z26"/>
    <mergeCell ref="C11:E11"/>
    <mergeCell ref="G11:L11"/>
  </mergeCells>
  <conditionalFormatting sqref="Q14:S14 U14:Z14 Q19:Y19 Q24:AB24 Q29:Z29">
    <cfRule type="colorScale" priority="3">
      <colorScale>
        <cfvo type="min"/>
        <cfvo type="max"/>
        <color rgb="FFFCFCFF"/>
        <color rgb="FF63BE7B"/>
      </colorScale>
    </cfRule>
  </conditionalFormatting>
  <conditionalFormatting sqref="C14:E14 G14:L14 C19:K19 C24:N24 C29:L29">
    <cfRule type="colorScale" priority="2">
      <colorScale>
        <cfvo type="min"/>
        <cfvo type="max"/>
        <color rgb="FFFCFCFF"/>
        <color rgb="FF63BE7B"/>
      </colorScale>
    </cfRule>
  </conditionalFormatting>
  <conditionalFormatting sqref="K6:P6 C6:H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DA2E-D011-4D21-8F63-A6ADD0422648}">
  <dimension ref="B2:AH83"/>
  <sheetViews>
    <sheetView zoomScaleNormal="100" workbookViewId="0">
      <selection activeCell="Y9" sqref="Y9"/>
    </sheetView>
  </sheetViews>
  <sheetFormatPr defaultRowHeight="15" x14ac:dyDescent="0.25"/>
  <sheetData>
    <row r="2" spans="2:22" ht="18.75" x14ac:dyDescent="0.3">
      <c r="B2" s="11" t="s">
        <v>50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22" x14ac:dyDescent="0.25">
      <c r="B3" s="19" t="s">
        <v>49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2:22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6" spans="2:22" ht="15.75" x14ac:dyDescent="0.25">
      <c r="B6" s="17" t="s">
        <v>44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P6" s="10" t="s">
        <v>8</v>
      </c>
      <c r="Q6" s="10"/>
      <c r="R6" s="10"/>
    </row>
    <row r="7" spans="2:22" x14ac:dyDescent="0.25">
      <c r="B7" s="18" t="s">
        <v>23</v>
      </c>
      <c r="C7" s="18" t="s">
        <v>26</v>
      </c>
      <c r="D7" s="18"/>
      <c r="E7" s="18"/>
      <c r="F7" s="18" t="s">
        <v>1</v>
      </c>
      <c r="G7" s="18"/>
      <c r="H7" s="18"/>
      <c r="I7" s="18" t="s">
        <v>3</v>
      </c>
      <c r="J7" s="18"/>
      <c r="K7" s="18"/>
      <c r="L7" s="18" t="s">
        <v>4</v>
      </c>
      <c r="M7" s="18"/>
      <c r="N7" s="18"/>
      <c r="P7" s="3" t="s">
        <v>19</v>
      </c>
      <c r="Q7" s="5">
        <v>296468</v>
      </c>
      <c r="R7" s="4">
        <v>0.84173407417712676</v>
      </c>
    </row>
    <row r="8" spans="2:22" x14ac:dyDescent="0.25">
      <c r="B8" s="18"/>
      <c r="C8" s="3" t="s">
        <v>41</v>
      </c>
      <c r="D8" s="3" t="s">
        <v>43</v>
      </c>
      <c r="E8" s="3" t="s">
        <v>42</v>
      </c>
      <c r="F8" s="3" t="s">
        <v>41</v>
      </c>
      <c r="G8" s="3" t="s">
        <v>43</v>
      </c>
      <c r="H8" s="3" t="s">
        <v>42</v>
      </c>
      <c r="I8" s="3" t="s">
        <v>41</v>
      </c>
      <c r="J8" s="3" t="s">
        <v>43</v>
      </c>
      <c r="K8" s="3" t="s">
        <v>42</v>
      </c>
      <c r="L8" s="3" t="s">
        <v>41</v>
      </c>
      <c r="M8" s="3" t="s">
        <v>43</v>
      </c>
      <c r="N8" s="3" t="s">
        <v>42</v>
      </c>
      <c r="P8" s="3" t="s">
        <v>20</v>
      </c>
      <c r="Q8" s="5">
        <v>53179</v>
      </c>
      <c r="R8" s="4">
        <v>0.15098619861389906</v>
      </c>
    </row>
    <row r="9" spans="2:22" x14ac:dyDescent="0.25">
      <c r="B9" s="5">
        <v>4</v>
      </c>
      <c r="C9" s="4">
        <v>0.80639730639730645</v>
      </c>
      <c r="D9" s="4">
        <v>7.1548821548821542E-2</v>
      </c>
      <c r="E9" s="4">
        <v>3.7037037037037035E-2</v>
      </c>
      <c r="F9" s="4">
        <v>0.69170044804779174</v>
      </c>
      <c r="G9" s="4">
        <v>0.12363985491785791</v>
      </c>
      <c r="H9" s="4">
        <v>6.9874119906123314E-2</v>
      </c>
      <c r="I9" s="4">
        <v>0.54742462311557794</v>
      </c>
      <c r="J9" s="4">
        <v>0.18106155778894473</v>
      </c>
      <c r="K9" s="4">
        <v>0.10851130653266332</v>
      </c>
      <c r="L9" s="4">
        <v>0.70679507758159443</v>
      </c>
      <c r="M9" s="4">
        <v>0.11717495987158909</v>
      </c>
      <c r="N9" s="4">
        <v>7.0626003210272875E-2</v>
      </c>
      <c r="P9" s="3" t="s">
        <v>21</v>
      </c>
      <c r="Q9" s="5">
        <v>2522</v>
      </c>
      <c r="R9" s="4">
        <v>7.1604805074231073E-3</v>
      </c>
    </row>
    <row r="10" spans="2:22" x14ac:dyDescent="0.25">
      <c r="B10" s="9" t="s">
        <v>51</v>
      </c>
      <c r="C10" s="4">
        <v>0.6757057949479941</v>
      </c>
      <c r="D10" s="4">
        <v>9.658246656760773E-2</v>
      </c>
      <c r="E10" s="4">
        <v>7.9123328380386326E-2</v>
      </c>
      <c r="F10" s="4">
        <v>0.55830733229329177</v>
      </c>
      <c r="G10" s="4">
        <v>0.1454270670826833</v>
      </c>
      <c r="H10" s="4">
        <v>0.10091653666146645</v>
      </c>
      <c r="I10" s="4">
        <v>0.42150213514192414</v>
      </c>
      <c r="J10" s="4">
        <v>0.20648078372268275</v>
      </c>
      <c r="K10" s="4">
        <v>0.13723520053587876</v>
      </c>
      <c r="L10" s="4">
        <v>0.532556270096463</v>
      </c>
      <c r="M10" s="4">
        <v>0.15434083601286175</v>
      </c>
      <c r="N10" s="4">
        <v>0.12098070739549839</v>
      </c>
      <c r="P10" s="3" t="s">
        <v>22</v>
      </c>
      <c r="Q10" s="5">
        <v>42</v>
      </c>
      <c r="R10" s="4">
        <v>1.1924670155105888E-4</v>
      </c>
    </row>
    <row r="11" spans="2:22" x14ac:dyDescent="0.25">
      <c r="B11" s="5">
        <v>12</v>
      </c>
      <c r="C11" s="4">
        <v>0.50090909090909086</v>
      </c>
      <c r="D11" s="4">
        <v>0.17272727272727273</v>
      </c>
      <c r="E11" s="4">
        <v>9.2727272727272728E-2</v>
      </c>
      <c r="F11" s="4">
        <v>0.41938523142150513</v>
      </c>
      <c r="G11" s="4">
        <v>0.22482628665645979</v>
      </c>
      <c r="H11" s="4">
        <v>0.10352137557413732</v>
      </c>
      <c r="I11" s="4">
        <v>0.30562770562770564</v>
      </c>
      <c r="J11" s="4">
        <v>0.30238095238095236</v>
      </c>
      <c r="K11" s="4">
        <v>0.12943722943722943</v>
      </c>
      <c r="L11" s="4">
        <v>0.41543340380549681</v>
      </c>
      <c r="M11" s="4">
        <v>0.2632135306553911</v>
      </c>
      <c r="N11" s="4">
        <v>0.10887949260042283</v>
      </c>
      <c r="P11" s="3" t="s">
        <v>2</v>
      </c>
      <c r="Q11" s="5">
        <v>352211</v>
      </c>
      <c r="R11" s="4">
        <f>SUM(R7:R10)</f>
        <v>1</v>
      </c>
    </row>
    <row r="12" spans="2:22" x14ac:dyDescent="0.25">
      <c r="B12" s="5">
        <v>16</v>
      </c>
      <c r="C12" s="4">
        <v>0.32142857142857145</v>
      </c>
      <c r="D12" s="4">
        <v>0.42142857142857143</v>
      </c>
      <c r="E12" s="4">
        <v>7.1428571428571425E-2</v>
      </c>
      <c r="F12" s="4">
        <v>0.24528301886792453</v>
      </c>
      <c r="G12" s="4">
        <v>0.48962264150943396</v>
      </c>
      <c r="H12" s="4">
        <v>5.3773584905660379E-2</v>
      </c>
      <c r="I12" s="4">
        <v>0.18112633181126331</v>
      </c>
      <c r="J12" s="4">
        <v>0.55707762557077622</v>
      </c>
      <c r="K12" s="4">
        <v>6.8493150684931503E-2</v>
      </c>
      <c r="L12" s="4">
        <v>0.20430107526881722</v>
      </c>
      <c r="M12" s="4">
        <v>0.56451612903225812</v>
      </c>
      <c r="N12" s="4">
        <v>9.6774193548387094E-2</v>
      </c>
    </row>
    <row r="13" spans="2:22" ht="15.75" x14ac:dyDescent="0.25">
      <c r="P13" s="17" t="s">
        <v>45</v>
      </c>
      <c r="Q13" s="17"/>
      <c r="R13" s="17"/>
      <c r="S13" s="17"/>
      <c r="T13" s="17"/>
      <c r="U13" s="17"/>
      <c r="V13" s="17"/>
    </row>
    <row r="14" spans="2:22" ht="15.75" x14ac:dyDescent="0.25">
      <c r="B14" s="17" t="s">
        <v>46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P14" s="15" t="s">
        <v>23</v>
      </c>
      <c r="Q14" s="12" t="s">
        <v>26</v>
      </c>
      <c r="R14" s="13"/>
      <c r="S14" s="12" t="s">
        <v>1</v>
      </c>
      <c r="T14" s="13"/>
      <c r="U14" s="12" t="s">
        <v>3</v>
      </c>
      <c r="V14" s="13"/>
    </row>
    <row r="15" spans="2:22" x14ac:dyDescent="0.25">
      <c r="B15" s="18" t="s">
        <v>23</v>
      </c>
      <c r="C15" s="18" t="s">
        <v>26</v>
      </c>
      <c r="D15" s="18"/>
      <c r="E15" s="18"/>
      <c r="F15" s="18" t="s">
        <v>1</v>
      </c>
      <c r="G15" s="18"/>
      <c r="H15" s="18"/>
      <c r="I15" s="18" t="s">
        <v>3</v>
      </c>
      <c r="J15" s="18"/>
      <c r="K15" s="18"/>
      <c r="L15" s="18" t="s">
        <v>4</v>
      </c>
      <c r="M15" s="18"/>
      <c r="N15" s="18"/>
      <c r="P15" s="16"/>
      <c r="Q15" s="3" t="s">
        <v>41</v>
      </c>
      <c r="R15" s="3" t="s">
        <v>42</v>
      </c>
      <c r="S15" s="3" t="s">
        <v>41</v>
      </c>
      <c r="T15" s="3" t="s">
        <v>42</v>
      </c>
      <c r="U15" s="3" t="s">
        <v>41</v>
      </c>
      <c r="V15" s="3" t="s">
        <v>42</v>
      </c>
    </row>
    <row r="16" spans="2:22" x14ac:dyDescent="0.25">
      <c r="B16" s="18"/>
      <c r="C16" s="3" t="s">
        <v>41</v>
      </c>
      <c r="D16" s="3" t="s">
        <v>43</v>
      </c>
      <c r="E16" s="3" t="s">
        <v>42</v>
      </c>
      <c r="F16" s="3" t="s">
        <v>41</v>
      </c>
      <c r="G16" s="3" t="s">
        <v>43</v>
      </c>
      <c r="H16" s="3" t="s">
        <v>42</v>
      </c>
      <c r="I16" s="3" t="s">
        <v>41</v>
      </c>
      <c r="J16" s="3" t="s">
        <v>43</v>
      </c>
      <c r="K16" s="3" t="s">
        <v>42</v>
      </c>
      <c r="L16" s="3" t="s">
        <v>41</v>
      </c>
      <c r="M16" s="3" t="s">
        <v>43</v>
      </c>
      <c r="N16" s="3" t="s">
        <v>42</v>
      </c>
      <c r="P16" s="5">
        <v>8</v>
      </c>
      <c r="Q16" s="4">
        <v>0.51400000000000001</v>
      </c>
      <c r="R16" s="20">
        <v>0.13419913419913421</v>
      </c>
      <c r="S16" s="4">
        <v>0.35499999999999998</v>
      </c>
      <c r="T16" s="20">
        <v>0.14049586776859505</v>
      </c>
      <c r="U16" s="4">
        <v>0.26400000000000001</v>
      </c>
      <c r="V16" s="20">
        <v>0.17412935323383086</v>
      </c>
    </row>
    <row r="17" spans="2:34" x14ac:dyDescent="0.25">
      <c r="B17" s="5">
        <v>8</v>
      </c>
      <c r="C17" s="4">
        <v>0.56332541567696004</v>
      </c>
      <c r="D17" s="4">
        <v>3.4000000000000002E-2</v>
      </c>
      <c r="E17" s="4">
        <v>0.123</v>
      </c>
      <c r="F17" s="4">
        <v>0.48225108225108226</v>
      </c>
      <c r="G17" s="4">
        <v>4.8773448773448774E-2</v>
      </c>
      <c r="H17" s="4">
        <v>0.15930735930735931</v>
      </c>
      <c r="I17" s="4">
        <v>0.31737704918032789</v>
      </c>
      <c r="J17" s="4">
        <v>9.967213114754099E-2</v>
      </c>
      <c r="K17" s="4">
        <v>0.21049180327868852</v>
      </c>
      <c r="L17" s="4">
        <v>0.43059490084985835</v>
      </c>
      <c r="M17" s="4">
        <v>4.8158640226628892E-2</v>
      </c>
      <c r="N17" s="4">
        <v>0.22096317280453256</v>
      </c>
      <c r="P17" s="5">
        <v>12</v>
      </c>
      <c r="Q17" s="4">
        <v>0.373</v>
      </c>
      <c r="R17" s="21"/>
      <c r="S17" s="4">
        <v>0.33300000000000002</v>
      </c>
      <c r="T17" s="21"/>
      <c r="U17" s="4">
        <v>0.23699999999999999</v>
      </c>
      <c r="V17" s="21">
        <v>0.17412935323383086</v>
      </c>
    </row>
    <row r="18" spans="2:34" x14ac:dyDescent="0.25">
      <c r="B18" s="5">
        <v>12</v>
      </c>
      <c r="C18" s="4">
        <v>0.47121535181236673</v>
      </c>
      <c r="D18" s="4">
        <v>0.10660980810234541</v>
      </c>
      <c r="E18" s="4">
        <v>0.122</v>
      </c>
      <c r="F18" s="4">
        <v>0.39925904816186947</v>
      </c>
      <c r="G18" s="4">
        <v>0.14249073810202337</v>
      </c>
      <c r="H18" s="4">
        <v>0.13536620119692219</v>
      </c>
      <c r="I18" s="4">
        <v>0.29534005037783373</v>
      </c>
      <c r="J18" s="4">
        <v>0.1857682619647355</v>
      </c>
      <c r="K18" s="4">
        <v>0.1769521410579345</v>
      </c>
      <c r="L18" s="4">
        <v>0.36332179930795849</v>
      </c>
      <c r="M18" s="4">
        <v>0.13148788927335639</v>
      </c>
      <c r="N18" s="4">
        <v>0.19031141868512111</v>
      </c>
    </row>
    <row r="19" spans="2:34" x14ac:dyDescent="0.25">
      <c r="B19" s="5">
        <v>16</v>
      </c>
      <c r="C19" s="4">
        <v>0.33333333333333331</v>
      </c>
      <c r="D19" s="4">
        <v>0.46875</v>
      </c>
      <c r="E19" s="4">
        <v>5.2083333333333336E-2</v>
      </c>
      <c r="F19" s="4">
        <v>0.2161764705882353</v>
      </c>
      <c r="G19" s="4">
        <v>0.50147058823529411</v>
      </c>
      <c r="H19" s="4">
        <v>7.2058823529411759E-2</v>
      </c>
      <c r="I19" s="4">
        <v>0.13880126182965299</v>
      </c>
      <c r="J19" s="4">
        <v>0.51419558359621453</v>
      </c>
      <c r="K19" s="4">
        <v>9.7791798107255523E-2</v>
      </c>
      <c r="L19" s="4">
        <v>0.18367346938775511</v>
      </c>
      <c r="M19" s="4">
        <v>0.59183673469387754</v>
      </c>
      <c r="N19" s="4">
        <v>7.8E-2</v>
      </c>
      <c r="P19" s="14" t="s">
        <v>48</v>
      </c>
      <c r="Q19" s="14"/>
      <c r="R19" s="14"/>
      <c r="S19" s="14"/>
      <c r="T19" s="14"/>
      <c r="U19" s="14"/>
      <c r="V19" s="14"/>
    </row>
    <row r="22" spans="2:34" ht="18.75" x14ac:dyDescent="0.3">
      <c r="B22" s="11" t="s">
        <v>47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4" spans="2:34" x14ac:dyDescent="0.25">
      <c r="B24" s="10" t="s">
        <v>24</v>
      </c>
      <c r="C24" s="10"/>
      <c r="D24" s="10"/>
      <c r="E24" s="10"/>
      <c r="F24" s="10"/>
      <c r="G24" s="10"/>
      <c r="I24" s="10" t="s">
        <v>25</v>
      </c>
      <c r="J24" s="10"/>
      <c r="K24" s="10"/>
      <c r="L24" s="10"/>
      <c r="M24" s="10"/>
      <c r="O24" s="10" t="s">
        <v>27</v>
      </c>
      <c r="P24" s="10"/>
      <c r="Q24" s="10"/>
      <c r="R24" s="10"/>
      <c r="S24" s="10"/>
      <c r="T24" s="10"/>
      <c r="V24" s="10" t="s">
        <v>29</v>
      </c>
      <c r="W24" s="10"/>
      <c r="X24" s="10"/>
      <c r="Y24" s="10"/>
      <c r="Z24" s="10"/>
      <c r="AA24" s="10"/>
      <c r="AC24" s="10" t="s">
        <v>28</v>
      </c>
      <c r="AD24" s="10"/>
      <c r="AE24" s="10"/>
      <c r="AF24" s="10"/>
      <c r="AG24" s="10"/>
      <c r="AH24" s="10"/>
    </row>
    <row r="25" spans="2:34" x14ac:dyDescent="0.25">
      <c r="B25" s="3" t="s">
        <v>23</v>
      </c>
      <c r="C25" s="3" t="s">
        <v>26</v>
      </c>
      <c r="D25" s="3" t="s">
        <v>1</v>
      </c>
      <c r="E25" s="3" t="s">
        <v>3</v>
      </c>
      <c r="F25" s="3" t="s">
        <v>4</v>
      </c>
      <c r="G25" s="3" t="s">
        <v>2</v>
      </c>
      <c r="I25" s="3" t="s">
        <v>23</v>
      </c>
      <c r="J25" s="3" t="s">
        <v>26</v>
      </c>
      <c r="K25" s="3" t="s">
        <v>1</v>
      </c>
      <c r="L25" s="3" t="s">
        <v>3</v>
      </c>
      <c r="M25" s="3" t="s">
        <v>4</v>
      </c>
      <c r="O25" s="3" t="s">
        <v>23</v>
      </c>
      <c r="P25" s="3" t="s">
        <v>26</v>
      </c>
      <c r="Q25" s="3" t="s">
        <v>1</v>
      </c>
      <c r="R25" s="3" t="s">
        <v>3</v>
      </c>
      <c r="S25" s="3" t="s">
        <v>4</v>
      </c>
      <c r="T25" s="3" t="s">
        <v>30</v>
      </c>
      <c r="V25" s="3" t="s">
        <v>23</v>
      </c>
      <c r="W25" s="3" t="s">
        <v>26</v>
      </c>
      <c r="X25" s="3" t="s">
        <v>1</v>
      </c>
      <c r="Y25" s="3" t="s">
        <v>3</v>
      </c>
      <c r="Z25" s="3" t="s">
        <v>4</v>
      </c>
      <c r="AA25" s="3" t="s">
        <v>30</v>
      </c>
      <c r="AC25" s="3" t="s">
        <v>23</v>
      </c>
      <c r="AD25" s="3" t="s">
        <v>26</v>
      </c>
      <c r="AE25" s="3" t="s">
        <v>1</v>
      </c>
      <c r="AF25" s="3" t="s">
        <v>3</v>
      </c>
      <c r="AG25" s="3" t="s">
        <v>4</v>
      </c>
      <c r="AH25" s="3" t="s">
        <v>30</v>
      </c>
    </row>
    <row r="26" spans="2:34" x14ac:dyDescent="0.25">
      <c r="B26" s="3">
        <v>1</v>
      </c>
      <c r="C26" s="4">
        <v>3.575428039451138E-4</v>
      </c>
      <c r="D26" s="4">
        <v>3.2414965527476827E-3</v>
      </c>
      <c r="E26" s="4">
        <v>3.6462619911761134E-3</v>
      </c>
      <c r="F26" s="4">
        <v>1.3998138078983229E-3</v>
      </c>
      <c r="G26" s="4">
        <v>8.6451151557672325E-3</v>
      </c>
      <c r="I26" s="3">
        <v>1</v>
      </c>
      <c r="J26" s="4">
        <v>4.1357783847054234E-2</v>
      </c>
      <c r="K26" s="4">
        <v>0.37495122902848227</v>
      </c>
      <c r="L26" s="4">
        <v>0.42177136168552481</v>
      </c>
      <c r="M26" s="4">
        <v>0.16191962543893873</v>
      </c>
      <c r="O26" s="3">
        <v>1</v>
      </c>
      <c r="P26" s="4">
        <v>0.77358490566037741</v>
      </c>
      <c r="Q26" s="4">
        <v>0.7710718002081165</v>
      </c>
      <c r="R26" s="4">
        <v>0.59481961147086027</v>
      </c>
      <c r="S26" s="4">
        <v>0.81204819277108431</v>
      </c>
      <c r="T26" s="4">
        <v>0.70347249317206395</v>
      </c>
      <c r="V26" s="3">
        <v>1</v>
      </c>
      <c r="W26" s="4">
        <v>8.4905660377358486E-2</v>
      </c>
      <c r="X26" s="4">
        <v>9.261186264308012E-2</v>
      </c>
      <c r="Y26" s="4">
        <v>0.18316373728029603</v>
      </c>
      <c r="Z26" s="4">
        <v>9.6385542168674704E-2</v>
      </c>
      <c r="AA26" s="4">
        <v>0.13109637143971908</v>
      </c>
      <c r="AC26" s="3">
        <v>1</v>
      </c>
      <c r="AD26" s="4">
        <v>3.7735849056603772E-2</v>
      </c>
      <c r="AE26" s="4">
        <v>6.1394380853277836E-2</v>
      </c>
      <c r="AF26" s="4">
        <v>7.4930619796484743E-2</v>
      </c>
      <c r="AG26" s="4">
        <v>4.0963855421686748E-2</v>
      </c>
      <c r="AH26" s="4">
        <v>6.281701131486539E-2</v>
      </c>
    </row>
    <row r="27" spans="2:34" x14ac:dyDescent="0.25">
      <c r="B27" s="3">
        <v>2</v>
      </c>
      <c r="C27" s="4">
        <v>9.4107964434610148E-4</v>
      </c>
      <c r="D27" s="4">
        <v>7.4476840670831251E-3</v>
      </c>
      <c r="E27" s="4">
        <v>6.1524346641121472E-3</v>
      </c>
      <c r="F27" s="4">
        <v>2.313909089682529E-3</v>
      </c>
      <c r="G27" s="4">
        <v>1.6855107465223902E-2</v>
      </c>
      <c r="I27" s="3">
        <v>2</v>
      </c>
      <c r="J27" s="4">
        <v>5.5833500100060038E-2</v>
      </c>
      <c r="K27" s="4">
        <v>0.44186511907144288</v>
      </c>
      <c r="L27" s="4">
        <v>0.36501901140684412</v>
      </c>
      <c r="M27" s="4">
        <v>0.13728236942165301</v>
      </c>
      <c r="O27" s="3">
        <v>2</v>
      </c>
      <c r="P27" s="4">
        <v>0.87813620071684584</v>
      </c>
      <c r="Q27" s="4">
        <v>0.74773550724637683</v>
      </c>
      <c r="R27" s="4">
        <v>0.56798245614035092</v>
      </c>
      <c r="S27" s="4">
        <v>0.74781341107871724</v>
      </c>
      <c r="T27" s="4">
        <v>0.68941364818891337</v>
      </c>
      <c r="V27" s="3">
        <v>2</v>
      </c>
      <c r="W27" s="4">
        <v>3.9426523297491037E-2</v>
      </c>
      <c r="X27" s="4">
        <v>0.10914855072463768</v>
      </c>
      <c r="Y27" s="4">
        <v>0.17982456140350878</v>
      </c>
      <c r="Z27" s="4">
        <v>0.10787172011661808</v>
      </c>
      <c r="AA27" s="4">
        <v>0.13087852711626977</v>
      </c>
      <c r="AC27" s="3">
        <v>2</v>
      </c>
      <c r="AD27" s="4">
        <v>1.7921146953405017E-2</v>
      </c>
      <c r="AE27" s="4">
        <v>5.0724637681159424E-2</v>
      </c>
      <c r="AF27" s="4">
        <v>9.6491228070175433E-2</v>
      </c>
      <c r="AG27" s="4">
        <v>6.7055393586005832E-2</v>
      </c>
      <c r="AH27" s="4">
        <v>6.7840704422653594E-2</v>
      </c>
    </row>
    <row r="28" spans="2:34" x14ac:dyDescent="0.25">
      <c r="B28" s="3">
        <v>3</v>
      </c>
      <c r="C28" s="4">
        <v>2.101407234507603E-3</v>
      </c>
      <c r="D28" s="4">
        <v>1.706760932039883E-2</v>
      </c>
      <c r="E28" s="4">
        <v>1.2635427769607513E-2</v>
      </c>
      <c r="F28" s="4">
        <v>3.9700743419188583E-3</v>
      </c>
      <c r="G28" s="4">
        <v>3.5774518666432803E-2</v>
      </c>
      <c r="I28" s="3">
        <v>3</v>
      </c>
      <c r="J28" s="4">
        <v>5.8740335659060915E-2</v>
      </c>
      <c r="K28" s="4">
        <v>0.47708844050537436</v>
      </c>
      <c r="L28" s="4">
        <v>0.35319630397887986</v>
      </c>
      <c r="M28" s="4">
        <v>0.11097491985668489</v>
      </c>
      <c r="O28" s="3">
        <v>3</v>
      </c>
      <c r="P28" s="4">
        <v>0.826645264847512</v>
      </c>
      <c r="Q28" s="4">
        <v>0.71739130434782605</v>
      </c>
      <c r="R28" s="4">
        <v>0.57207688200747464</v>
      </c>
      <c r="S28" s="4">
        <v>0.74851316907391674</v>
      </c>
      <c r="T28" s="4">
        <v>0.67593814821798981</v>
      </c>
      <c r="V28" s="3">
        <v>3</v>
      </c>
      <c r="W28" s="4">
        <v>6.5810593900481537E-2</v>
      </c>
      <c r="X28" s="4">
        <v>0.11541501976284585</v>
      </c>
      <c r="Y28" s="4">
        <v>0.1793913507741591</v>
      </c>
      <c r="Z28" s="4">
        <v>0.10875106202209006</v>
      </c>
      <c r="AA28" s="4">
        <v>0.1343579106166321</v>
      </c>
      <c r="AC28" s="3">
        <v>3</v>
      </c>
      <c r="AD28" s="4">
        <v>5.1364365971107544E-2</v>
      </c>
      <c r="AE28" s="4">
        <v>6.3241106719367585E-2</v>
      </c>
      <c r="AF28" s="4">
        <v>0.10224239188467699</v>
      </c>
      <c r="AG28" s="4">
        <v>5.8623619371282923E-2</v>
      </c>
      <c r="AH28" s="4">
        <v>7.5806147463699791E-2</v>
      </c>
    </row>
    <row r="29" spans="2:34" x14ac:dyDescent="0.25">
      <c r="B29" s="3">
        <v>4</v>
      </c>
      <c r="C29" s="4">
        <v>4.0071778404414645E-3</v>
      </c>
      <c r="D29" s="4">
        <v>3.1618926831900915E-2</v>
      </c>
      <c r="E29" s="4">
        <v>2.1479552599268724E-2</v>
      </c>
      <c r="F29" s="4">
        <v>6.3042217035228082E-3</v>
      </c>
      <c r="G29" s="4">
        <v>6.3409878975133921E-2</v>
      </c>
      <c r="I29" s="3">
        <v>4</v>
      </c>
      <c r="J29" s="4">
        <v>6.3194850789935628E-2</v>
      </c>
      <c r="K29" s="4">
        <v>0.49864354486940787</v>
      </c>
      <c r="L29" s="4">
        <v>0.3387414224160859</v>
      </c>
      <c r="M29" s="4">
        <v>9.942018192457043E-2</v>
      </c>
      <c r="O29" s="3">
        <v>4</v>
      </c>
      <c r="P29" s="4">
        <v>0.80639730639730645</v>
      </c>
      <c r="Q29" s="4">
        <v>0.69170044804779174</v>
      </c>
      <c r="R29" s="4">
        <v>0.54742462311557794</v>
      </c>
      <c r="S29" s="4">
        <v>0.70679507758159443</v>
      </c>
      <c r="T29" s="4">
        <v>0.6515772115538061</v>
      </c>
      <c r="V29" s="3">
        <v>4</v>
      </c>
      <c r="W29" s="4">
        <v>7.1548821548821542E-2</v>
      </c>
      <c r="X29" s="4">
        <v>0.12363985491785791</v>
      </c>
      <c r="Y29" s="4">
        <v>0.18106155778894473</v>
      </c>
      <c r="Z29" s="4">
        <v>0.11717495987158909</v>
      </c>
      <c r="AA29" s="4">
        <v>0.13915633810309058</v>
      </c>
      <c r="AC29" s="3">
        <v>4</v>
      </c>
      <c r="AD29" s="4">
        <v>3.7037037037037035E-2</v>
      </c>
      <c r="AE29" s="4">
        <v>6.9874119906123314E-2</v>
      </c>
      <c r="AF29" s="4">
        <v>0.10851130653266332</v>
      </c>
      <c r="AG29" s="4">
        <v>7.0626003210272875E-2</v>
      </c>
      <c r="AH29" s="4">
        <v>8.0961753284749194E-2</v>
      </c>
    </row>
    <row r="30" spans="2:34" x14ac:dyDescent="0.25">
      <c r="B30" s="3">
        <v>5</v>
      </c>
      <c r="C30" s="4">
        <v>6.0242589419431444E-3</v>
      </c>
      <c r="D30" s="4">
        <v>4.7836528731600041E-2</v>
      </c>
      <c r="E30" s="4">
        <v>3.0472091423020358E-2</v>
      </c>
      <c r="F30" s="4">
        <v>7.9232834572365313E-3</v>
      </c>
      <c r="G30" s="4">
        <v>9.2256162553800078E-2</v>
      </c>
      <c r="I30" s="3">
        <v>5</v>
      </c>
      <c r="J30" s="4">
        <v>6.5299257796789884E-2</v>
      </c>
      <c r="K30" s="4">
        <v>0.51851851851851849</v>
      </c>
      <c r="L30" s="4">
        <v>0.33029870937077249</v>
      </c>
      <c r="M30" s="4">
        <v>8.5883514313919052E-2</v>
      </c>
      <c r="O30" s="3">
        <v>5</v>
      </c>
      <c r="P30" s="4">
        <v>0.77043673012318026</v>
      </c>
      <c r="Q30" s="4">
        <v>0.65773515724157383</v>
      </c>
      <c r="R30" s="4">
        <v>0.51516493247730799</v>
      </c>
      <c r="S30" s="4">
        <v>0.64963814389101748</v>
      </c>
      <c r="T30" s="4">
        <v>0.61730832510694311</v>
      </c>
      <c r="V30" s="3">
        <v>5</v>
      </c>
      <c r="W30" s="4">
        <v>7.2788353863381852E-2</v>
      </c>
      <c r="X30" s="4">
        <v>0.12529967564518404</v>
      </c>
      <c r="Y30" s="4">
        <v>0.19061323887535975</v>
      </c>
      <c r="Z30" s="4">
        <v>0.10855683269476372</v>
      </c>
      <c r="AA30" s="4">
        <v>0.14200577675404921</v>
      </c>
      <c r="AC30" s="3">
        <v>5</v>
      </c>
      <c r="AD30" s="4">
        <v>5.5431131019036954E-2</v>
      </c>
      <c r="AE30" s="4">
        <v>7.8127203497391065E-2</v>
      </c>
      <c r="AF30" s="4">
        <v>0.10903254372371042</v>
      </c>
      <c r="AG30" s="4">
        <v>9.4508301404853126E-2</v>
      </c>
      <c r="AH30" s="4">
        <v>8.8260027055683518E-2</v>
      </c>
    </row>
    <row r="31" spans="2:34" x14ac:dyDescent="0.25">
      <c r="B31" s="3">
        <v>6</v>
      </c>
      <c r="C31" s="4">
        <v>7.8085999163484757E-3</v>
      </c>
      <c r="D31" s="4">
        <v>6.1956096442111794E-2</v>
      </c>
      <c r="E31" s="4">
        <v>3.8405494016217602E-2</v>
      </c>
      <c r="F31" s="4">
        <v>9.0937301833587444E-3</v>
      </c>
      <c r="G31" s="4">
        <v>0.11726392055803661</v>
      </c>
      <c r="I31" s="3">
        <v>6</v>
      </c>
      <c r="J31" s="4">
        <v>6.6589961167841216E-2</v>
      </c>
      <c r="K31" s="4">
        <v>0.52834747590967923</v>
      </c>
      <c r="L31" s="4">
        <v>0.32751330360995257</v>
      </c>
      <c r="M31" s="4">
        <v>7.7549259312526972E-2</v>
      </c>
      <c r="O31" s="3">
        <v>6</v>
      </c>
      <c r="P31" s="4">
        <v>0.73347732181425485</v>
      </c>
      <c r="Q31" s="4">
        <v>0.62184233449477355</v>
      </c>
      <c r="R31" s="4">
        <v>0.47198313718601792</v>
      </c>
      <c r="S31" s="4">
        <v>0.6279673590504451</v>
      </c>
      <c r="T31" s="4">
        <v>0.58067021429598731</v>
      </c>
      <c r="V31" s="3">
        <v>6</v>
      </c>
      <c r="W31" s="4">
        <v>8.5097192224622031E-2</v>
      </c>
      <c r="X31" s="4">
        <v>0.12902874564459929</v>
      </c>
      <c r="Y31" s="4">
        <v>0.1918145090461971</v>
      </c>
      <c r="Z31" s="4">
        <v>0.12425816023738873</v>
      </c>
      <c r="AA31" s="4">
        <v>0.14629656263483387</v>
      </c>
      <c r="AC31" s="3">
        <v>6</v>
      </c>
      <c r="AD31" s="4">
        <v>6.3066954643628506E-2</v>
      </c>
      <c r="AE31" s="4">
        <v>8.5746951219512202E-2</v>
      </c>
      <c r="AF31" s="4">
        <v>0.12594414192868436</v>
      </c>
      <c r="AG31" s="4">
        <v>0.10200296735905044</v>
      </c>
      <c r="AH31" s="4">
        <v>9.866244786423127E-2</v>
      </c>
    </row>
    <row r="32" spans="2:34" x14ac:dyDescent="0.25">
      <c r="B32" s="3">
        <v>7</v>
      </c>
      <c r="C32" s="4">
        <v>8.4359863459125429E-3</v>
      </c>
      <c r="D32" s="4">
        <v>6.8722425354507066E-2</v>
      </c>
      <c r="E32" s="4">
        <v>4.1394012169947515E-2</v>
      </c>
      <c r="F32" s="4">
        <v>9.1510719538027713E-3</v>
      </c>
      <c r="G32" s="4">
        <v>0.1277034958241699</v>
      </c>
      <c r="I32" s="3">
        <v>7</v>
      </c>
      <c r="J32" s="4">
        <v>6.6059165346011611E-2</v>
      </c>
      <c r="K32" s="4">
        <v>0.53814051769677762</v>
      </c>
      <c r="L32" s="4">
        <v>0.32414157422081352</v>
      </c>
      <c r="M32" s="4">
        <v>7.1658742736397246E-2</v>
      </c>
      <c r="O32" s="3">
        <v>7</v>
      </c>
      <c r="P32" s="4">
        <v>0.70451819272291083</v>
      </c>
      <c r="Q32" s="4">
        <v>0.58397958181996668</v>
      </c>
      <c r="R32" s="4">
        <v>0.43790743155149936</v>
      </c>
      <c r="S32" s="4">
        <v>0.5764835974935496</v>
      </c>
      <c r="T32" s="4">
        <v>0.54405705229793977</v>
      </c>
      <c r="V32" s="3">
        <v>7</v>
      </c>
      <c r="W32" s="4">
        <v>9.0363854458216708E-2</v>
      </c>
      <c r="X32" s="4">
        <v>0.13806812604299598</v>
      </c>
      <c r="Y32" s="4">
        <v>0.20306388526727509</v>
      </c>
      <c r="Z32" s="4">
        <v>0.13048286030224843</v>
      </c>
      <c r="AA32" s="4">
        <v>0.15544109878499737</v>
      </c>
      <c r="AC32" s="3">
        <v>7</v>
      </c>
      <c r="AD32" s="4">
        <v>6.2774890043982401E-2</v>
      </c>
      <c r="AE32" s="4">
        <v>9.762442328457839E-2</v>
      </c>
      <c r="AF32" s="4">
        <v>0.12581486310299869</v>
      </c>
      <c r="AG32" s="4">
        <v>9.878363435311463E-2</v>
      </c>
      <c r="AH32" s="4">
        <v>0.10454305335446382</v>
      </c>
    </row>
    <row r="33" spans="2:34" x14ac:dyDescent="0.25">
      <c r="B33" s="3">
        <v>8</v>
      </c>
      <c r="C33" s="4">
        <v>9.0802380020777954E-3</v>
      </c>
      <c r="D33" s="4">
        <v>6.9187905608699765E-2</v>
      </c>
      <c r="E33" s="4">
        <v>4.0284280259589571E-2</v>
      </c>
      <c r="F33" s="4">
        <v>8.3921367567494631E-3</v>
      </c>
      <c r="G33" s="4">
        <v>0.12694456062711659</v>
      </c>
      <c r="I33" s="3">
        <v>8</v>
      </c>
      <c r="J33" s="4">
        <v>7.1529161684602091E-2</v>
      </c>
      <c r="K33" s="4">
        <v>0.5450245781852</v>
      </c>
      <c r="L33" s="4">
        <v>0.31733758469509765</v>
      </c>
      <c r="M33" s="4">
        <v>6.6108675435100295E-2</v>
      </c>
      <c r="O33" s="3">
        <v>8</v>
      </c>
      <c r="P33" s="4">
        <v>0.6757057949479941</v>
      </c>
      <c r="Q33" s="4">
        <v>0.55830733229329177</v>
      </c>
      <c r="R33" s="4">
        <v>0.42150213514192414</v>
      </c>
      <c r="S33" s="4">
        <v>0.532556270096463</v>
      </c>
      <c r="T33" s="4">
        <v>0.52158894645941278</v>
      </c>
      <c r="V33" s="3">
        <v>8</v>
      </c>
      <c r="W33" s="4">
        <v>9.658246656760773E-2</v>
      </c>
      <c r="X33" s="4">
        <v>0.1454270670826833</v>
      </c>
      <c r="Y33" s="4">
        <v>0.20648078372268275</v>
      </c>
      <c r="Z33" s="4">
        <v>0.15434083601286175</v>
      </c>
      <c r="AA33" s="4">
        <v>0.16189717018732563</v>
      </c>
      <c r="AC33" s="3">
        <v>8</v>
      </c>
      <c r="AD33" s="4">
        <v>7.9123328380386326E-2</v>
      </c>
      <c r="AE33" s="4">
        <v>0.10091653666146645</v>
      </c>
      <c r="AF33" s="4">
        <v>0.13723520053587876</v>
      </c>
      <c r="AG33" s="4">
        <v>0.12098070739549839</v>
      </c>
      <c r="AH33" s="4">
        <v>0.11220937956689252</v>
      </c>
    </row>
    <row r="34" spans="2:34" x14ac:dyDescent="0.25">
      <c r="B34" s="3">
        <v>9</v>
      </c>
      <c r="C34" s="4">
        <v>7.9401486838377167E-3</v>
      </c>
      <c r="D34" s="4">
        <v>6.3032097899267378E-2</v>
      </c>
      <c r="E34" s="4">
        <v>3.5228085324554417E-2</v>
      </c>
      <c r="F34" s="4">
        <v>6.9720846769297188E-3</v>
      </c>
      <c r="G34" s="4">
        <v>0.11317241658458924</v>
      </c>
      <c r="I34" s="3">
        <v>9</v>
      </c>
      <c r="J34" s="4">
        <v>7.0159752026704825E-2</v>
      </c>
      <c r="K34" s="4">
        <v>0.55695636623748213</v>
      </c>
      <c r="L34" s="4">
        <v>0.31127801621363849</v>
      </c>
      <c r="M34" s="4">
        <v>6.1605865522174529E-2</v>
      </c>
      <c r="O34" s="3">
        <v>9</v>
      </c>
      <c r="P34" s="4">
        <v>0.62659303313508918</v>
      </c>
      <c r="Q34" s="4">
        <v>0.52496387863220417</v>
      </c>
      <c r="R34" s="4">
        <v>0.38797395633856757</v>
      </c>
      <c r="S34" s="4">
        <v>0.52685050798258348</v>
      </c>
      <c r="T34" s="4">
        <v>0.48956843109203624</v>
      </c>
      <c r="V34" s="3">
        <v>9</v>
      </c>
      <c r="W34" s="4">
        <v>0.10662701784197111</v>
      </c>
      <c r="X34" s="4">
        <v>0.15775672927703752</v>
      </c>
      <c r="Y34" s="4">
        <v>0.22414783607813099</v>
      </c>
      <c r="Z34" s="4">
        <v>0.16303821964199322</v>
      </c>
      <c r="AA34" s="4">
        <v>0.17516094420600858</v>
      </c>
      <c r="AC34" s="3">
        <v>9</v>
      </c>
      <c r="AD34" s="4">
        <v>8.6236193712829229E-2</v>
      </c>
      <c r="AE34" s="4">
        <v>0.10606303847594585</v>
      </c>
      <c r="AF34" s="4">
        <v>0.13270777479892762</v>
      </c>
      <c r="AG34" s="4">
        <v>9.6758587324625056E-2</v>
      </c>
      <c r="AH34" s="4">
        <v>0.11239270386266094</v>
      </c>
    </row>
    <row r="35" spans="2:34" x14ac:dyDescent="0.25">
      <c r="B35" s="3">
        <v>10</v>
      </c>
      <c r="C35" s="4">
        <v>6.692121915350055E-3</v>
      </c>
      <c r="D35" s="4">
        <v>5.3128836839051771E-2</v>
      </c>
      <c r="E35" s="4">
        <v>2.9497281325471889E-2</v>
      </c>
      <c r="F35" s="4">
        <v>5.8050109961277439E-3</v>
      </c>
      <c r="G35" s="4">
        <v>9.5123251076001461E-2</v>
      </c>
      <c r="I35" s="3">
        <v>10</v>
      </c>
      <c r="J35" s="4">
        <v>7.0352115173220806E-2</v>
      </c>
      <c r="K35" s="4">
        <v>0.55852629339385129</v>
      </c>
      <c r="L35" s="4">
        <v>0.3100953866884153</v>
      </c>
      <c r="M35" s="4">
        <v>6.1026204744512605E-2</v>
      </c>
      <c r="O35" s="3">
        <v>10</v>
      </c>
      <c r="P35" s="4">
        <v>0.60635080645161288</v>
      </c>
      <c r="Q35" s="4">
        <v>0.4905720271728779</v>
      </c>
      <c r="R35" s="4">
        <v>0.36649514008004574</v>
      </c>
      <c r="S35" s="4">
        <v>0.47879140034863449</v>
      </c>
      <c r="T35" s="4">
        <v>0.45952271196056876</v>
      </c>
      <c r="V35" s="3">
        <v>10</v>
      </c>
      <c r="W35" s="4">
        <v>0.13356854838709678</v>
      </c>
      <c r="X35" s="4">
        <v>0.174973017586185</v>
      </c>
      <c r="Y35" s="4">
        <v>0.23053173241852487</v>
      </c>
      <c r="Z35" s="4">
        <v>0.18070889018012784</v>
      </c>
      <c r="AA35" s="4">
        <v>0.1896386652955569</v>
      </c>
      <c r="AC35" s="3">
        <v>10</v>
      </c>
      <c r="AD35" s="4">
        <v>8.4173387096774188E-2</v>
      </c>
      <c r="AE35" s="4">
        <v>0.10208875626944321</v>
      </c>
      <c r="AF35" s="4">
        <v>0.13767867352773014</v>
      </c>
      <c r="AG35" s="4">
        <v>0.1167925624636839</v>
      </c>
      <c r="AH35" s="4">
        <v>0.11276195879578739</v>
      </c>
    </row>
    <row r="36" spans="2:34" x14ac:dyDescent="0.25">
      <c r="B36" s="3">
        <v>11</v>
      </c>
      <c r="C36" s="4">
        <v>5.1978628384850975E-3</v>
      </c>
      <c r="D36" s="4">
        <v>4.0702537879298943E-2</v>
      </c>
      <c r="E36" s="4">
        <v>2.1786499723410284E-2</v>
      </c>
      <c r="F36" s="4">
        <v>4.3276171458639717E-3</v>
      </c>
      <c r="G36" s="4">
        <v>7.2014517587058291E-2</v>
      </c>
      <c r="I36" s="3">
        <v>11</v>
      </c>
      <c r="J36" s="4">
        <v>7.2177985948477755E-2</v>
      </c>
      <c r="K36" s="4">
        <v>0.5651990632318501</v>
      </c>
      <c r="L36" s="4">
        <v>0.30252927400468388</v>
      </c>
      <c r="M36" s="4">
        <v>6.0093676814988298E-2</v>
      </c>
      <c r="O36" s="3">
        <v>11</v>
      </c>
      <c r="P36" s="4">
        <v>0.56651524983776769</v>
      </c>
      <c r="Q36" s="4">
        <v>0.45645147924090496</v>
      </c>
      <c r="R36" s="4">
        <v>0.33317851060535686</v>
      </c>
      <c r="S36" s="4">
        <v>0.4481683554169914</v>
      </c>
      <c r="T36" s="4">
        <v>0.42660421545667448</v>
      </c>
      <c r="V36" s="3">
        <v>11</v>
      </c>
      <c r="W36" s="4">
        <v>0.14471122647631407</v>
      </c>
      <c r="X36" s="4">
        <v>0.20038120493909009</v>
      </c>
      <c r="Y36" s="4">
        <v>0.25994736027248799</v>
      </c>
      <c r="Z36" s="4">
        <v>0.20420888542478566</v>
      </c>
      <c r="AA36" s="4">
        <v>0.2146135831381733</v>
      </c>
      <c r="AC36" s="3">
        <v>11</v>
      </c>
      <c r="AD36" s="4">
        <v>8.6307592472420508E-2</v>
      </c>
      <c r="AE36" s="4">
        <v>0.10532858208336786</v>
      </c>
      <c r="AF36" s="4">
        <v>0.13732775971512617</v>
      </c>
      <c r="AG36" s="4">
        <v>0.11613406079501169</v>
      </c>
      <c r="AH36" s="4">
        <v>0.11428571428571428</v>
      </c>
    </row>
    <row r="37" spans="2:34" x14ac:dyDescent="0.25">
      <c r="B37" s="3">
        <v>12</v>
      </c>
      <c r="C37" s="4">
        <v>3.7103498522606149E-3</v>
      </c>
      <c r="D37" s="4">
        <v>2.8640527814131712E-2</v>
      </c>
      <c r="E37" s="4">
        <v>1.5583469379494582E-2</v>
      </c>
      <c r="F37" s="4">
        <v>3.1909008729441289E-3</v>
      </c>
      <c r="G37" s="4">
        <v>5.1125247918831045E-2</v>
      </c>
      <c r="I37" s="3">
        <v>12</v>
      </c>
      <c r="J37" s="4">
        <v>7.2573728310351637E-2</v>
      </c>
      <c r="K37" s="4">
        <v>0.56020320643926891</v>
      </c>
      <c r="L37" s="4">
        <v>0.30480965890347689</v>
      </c>
      <c r="M37" s="4">
        <v>6.2413406346902414E-2</v>
      </c>
      <c r="O37" s="3">
        <v>12</v>
      </c>
      <c r="P37" s="4">
        <v>0.50090909090909086</v>
      </c>
      <c r="Q37" s="4">
        <v>0.41938523142150513</v>
      </c>
      <c r="R37" s="4">
        <v>0.30562770562770564</v>
      </c>
      <c r="S37" s="4">
        <v>0.41543340380549681</v>
      </c>
      <c r="T37" s="4">
        <v>0.39038068219304611</v>
      </c>
      <c r="V37" s="3">
        <v>12</v>
      </c>
      <c r="W37" s="4">
        <v>0.17272727272727273</v>
      </c>
      <c r="X37" s="4">
        <v>0.22482628665645979</v>
      </c>
      <c r="Y37" s="4">
        <v>0.30238095238095236</v>
      </c>
      <c r="Z37" s="4">
        <v>0.2632135306553911</v>
      </c>
      <c r="AA37" s="4">
        <v>0.2470805568384245</v>
      </c>
      <c r="AC37" s="3">
        <v>12</v>
      </c>
      <c r="AD37" s="4">
        <v>9.2727272727272728E-2</v>
      </c>
      <c r="AE37" s="4">
        <v>0.10352137557413732</v>
      </c>
      <c r="AF37" s="4">
        <v>0.12943722943722943</v>
      </c>
      <c r="AG37" s="4">
        <v>0.10887949260042283</v>
      </c>
      <c r="AH37" s="4">
        <v>0.11097182819819225</v>
      </c>
    </row>
    <row r="38" spans="2:34" x14ac:dyDescent="0.25">
      <c r="B38" s="3">
        <v>13</v>
      </c>
      <c r="C38" s="4">
        <v>2.3881160867277413E-3</v>
      </c>
      <c r="D38" s="4">
        <v>1.9263461823873066E-2</v>
      </c>
      <c r="E38" s="4">
        <v>1.0567750988302279E-2</v>
      </c>
      <c r="F38" s="4">
        <v>2.2430751379575536E-3</v>
      </c>
      <c r="G38" s="4">
        <v>3.4462404036860642E-2</v>
      </c>
      <c r="I38" s="3">
        <v>13</v>
      </c>
      <c r="J38" s="4">
        <v>6.9296270921013994E-2</v>
      </c>
      <c r="K38" s="4">
        <v>0.55897034354507191</v>
      </c>
      <c r="L38" s="4">
        <v>0.30664578643437407</v>
      </c>
      <c r="M38" s="4">
        <v>6.5087599099539983E-2</v>
      </c>
      <c r="O38" s="3">
        <v>13</v>
      </c>
      <c r="P38" s="4">
        <v>0.4632768361581921</v>
      </c>
      <c r="Q38" s="4">
        <v>0.38417089826650325</v>
      </c>
      <c r="R38" s="4">
        <v>0.28183849345675072</v>
      </c>
      <c r="S38" s="4">
        <v>0.32932330827067668</v>
      </c>
      <c r="T38" s="4">
        <v>0.35470294607027503</v>
      </c>
      <c r="V38" s="3">
        <v>13</v>
      </c>
      <c r="W38" s="4">
        <v>0.20903954802259886</v>
      </c>
      <c r="X38" s="4">
        <v>0.2785851864822273</v>
      </c>
      <c r="Y38" s="4">
        <v>0.33737631662942869</v>
      </c>
      <c r="Z38" s="4">
        <v>0.30977443609022559</v>
      </c>
      <c r="AA38" s="4">
        <v>0.29382401879220904</v>
      </c>
      <c r="AC38" s="3">
        <v>13</v>
      </c>
      <c r="AD38" s="4">
        <v>9.3220338983050849E-2</v>
      </c>
      <c r="AE38" s="4">
        <v>9.6830677639642801E-2</v>
      </c>
      <c r="AF38" s="4">
        <v>0.11394829237152888</v>
      </c>
      <c r="AG38" s="4">
        <v>0.13834586466165413</v>
      </c>
      <c r="AH38" s="4">
        <v>0.10453166291474993</v>
      </c>
    </row>
    <row r="39" spans="2:34" x14ac:dyDescent="0.25">
      <c r="B39" s="3">
        <v>14</v>
      </c>
      <c r="C39" s="4">
        <v>1.531362575387563E-3</v>
      </c>
      <c r="D39" s="4">
        <v>1.2554474681921826E-2</v>
      </c>
      <c r="E39" s="4">
        <v>6.7224793232321866E-3</v>
      </c>
      <c r="F39" s="4">
        <v>1.4099329438590337E-3</v>
      </c>
      <c r="G39" s="4">
        <v>2.2218249524400612E-2</v>
      </c>
      <c r="I39" s="3">
        <v>14</v>
      </c>
      <c r="J39" s="4">
        <v>6.8923637467739482E-2</v>
      </c>
      <c r="K39" s="4">
        <v>0.56505237589190827</v>
      </c>
      <c r="L39" s="4">
        <v>0.30256565963260962</v>
      </c>
      <c r="M39" s="4">
        <v>6.3458327007742524E-2</v>
      </c>
      <c r="O39" s="3">
        <v>14</v>
      </c>
      <c r="P39" s="4">
        <v>0.38766519823788548</v>
      </c>
      <c r="Q39" s="4">
        <v>0.33610961848468568</v>
      </c>
      <c r="R39" s="4">
        <v>0.22679377822378324</v>
      </c>
      <c r="S39" s="4">
        <v>0.30861244019138756</v>
      </c>
      <c r="T39" s="4">
        <v>0.30484287232427509</v>
      </c>
      <c r="V39" s="3">
        <v>14</v>
      </c>
      <c r="W39" s="4">
        <v>0.3590308370044053</v>
      </c>
      <c r="X39" s="4">
        <v>0.32724341751746372</v>
      </c>
      <c r="Y39" s="4">
        <v>0.40692423482187656</v>
      </c>
      <c r="Z39" s="4">
        <v>0.33014354066985646</v>
      </c>
      <c r="AA39" s="4">
        <v>0.35372703810535905</v>
      </c>
      <c r="AC39" s="3">
        <v>14</v>
      </c>
      <c r="AD39" s="4">
        <v>7.7092511013215861E-2</v>
      </c>
      <c r="AE39" s="4">
        <v>9.2154755507791508E-2</v>
      </c>
      <c r="AF39" s="4">
        <v>0.10938283993978926</v>
      </c>
      <c r="AG39" s="4">
        <v>0.10526315789473684</v>
      </c>
      <c r="AH39" s="4">
        <v>9.716107484439046E-2</v>
      </c>
    </row>
    <row r="40" spans="2:34" x14ac:dyDescent="0.25">
      <c r="B40" s="3">
        <v>15</v>
      </c>
      <c r="C40" s="4">
        <v>8.9385700986278449E-4</v>
      </c>
      <c r="D40" s="4">
        <v>7.0968873537784853E-3</v>
      </c>
      <c r="E40" s="4">
        <v>4.1589648798521254E-3</v>
      </c>
      <c r="F40" s="4">
        <v>9.3096050838539063E-4</v>
      </c>
      <c r="G40" s="4">
        <v>1.3080669751878785E-2</v>
      </c>
      <c r="I40" s="3">
        <v>15</v>
      </c>
      <c r="J40" s="4">
        <v>6.8334192882929357E-2</v>
      </c>
      <c r="K40" s="4">
        <v>0.54254770500257876</v>
      </c>
      <c r="L40" s="4">
        <v>0.31794739556472412</v>
      </c>
      <c r="M40" s="4">
        <v>7.1170706549767926E-2</v>
      </c>
      <c r="O40" s="3">
        <v>15</v>
      </c>
      <c r="P40" s="4">
        <v>0.39622641509433965</v>
      </c>
      <c r="Q40" s="4">
        <v>0.28754752851711024</v>
      </c>
      <c r="R40" s="4">
        <v>0.20356853203568531</v>
      </c>
      <c r="S40" s="4">
        <v>0.27173913043478259</v>
      </c>
      <c r="T40" s="4">
        <v>0.26714801444043323</v>
      </c>
      <c r="V40" s="3">
        <v>15</v>
      </c>
      <c r="W40" s="4">
        <v>0.32830188679245281</v>
      </c>
      <c r="X40" s="4">
        <v>0.41017110266159695</v>
      </c>
      <c r="Y40" s="4">
        <v>0.44931062449310627</v>
      </c>
      <c r="Z40" s="4">
        <v>0.42391304347826086</v>
      </c>
      <c r="AA40" s="4">
        <v>0.41799896854048479</v>
      </c>
      <c r="AC40" s="3">
        <v>15</v>
      </c>
      <c r="AD40" s="4">
        <v>5.2830188679245285E-2</v>
      </c>
      <c r="AE40" s="4">
        <v>7.0342205323193921E-2</v>
      </c>
      <c r="AF40" s="4">
        <v>0.10462287104622871</v>
      </c>
      <c r="AG40" s="4">
        <v>0.10144927536231885</v>
      </c>
      <c r="AH40" s="4">
        <v>8.2258896338318718E-2</v>
      </c>
    </row>
    <row r="41" spans="2:34" x14ac:dyDescent="0.25">
      <c r="B41" s="3">
        <v>16</v>
      </c>
      <c r="C41" s="4">
        <v>4.722263448331692E-4</v>
      </c>
      <c r="D41" s="4">
        <v>3.575428039451138E-3</v>
      </c>
      <c r="E41" s="4">
        <v>2.2160907753956583E-3</v>
      </c>
      <c r="F41" s="4">
        <v>6.2738642956406765E-4</v>
      </c>
      <c r="G41" s="4">
        <v>6.891131589244032E-3</v>
      </c>
      <c r="I41" s="3">
        <v>16</v>
      </c>
      <c r="J41" s="4">
        <v>6.8526676456191885E-2</v>
      </c>
      <c r="K41" s="4">
        <v>0.51884483602545284</v>
      </c>
      <c r="L41" s="4">
        <v>0.3215859030837005</v>
      </c>
      <c r="M41" s="4">
        <v>9.1042584434654933E-2</v>
      </c>
      <c r="O41" s="3">
        <v>16</v>
      </c>
      <c r="P41" s="4">
        <v>0.32142857142857145</v>
      </c>
      <c r="Q41" s="4">
        <v>0.24528301886792453</v>
      </c>
      <c r="R41" s="4">
        <v>0.18112633181126331</v>
      </c>
      <c r="S41" s="4">
        <v>0.20430107526881722</v>
      </c>
      <c r="T41" s="4">
        <v>0.2261380323054332</v>
      </c>
      <c r="V41" s="3">
        <v>16</v>
      </c>
      <c r="W41" s="4">
        <v>0.42142857142857143</v>
      </c>
      <c r="X41" s="4">
        <v>0.48962264150943396</v>
      </c>
      <c r="Y41" s="4">
        <v>0.55707762557077622</v>
      </c>
      <c r="Z41" s="4">
        <v>0.56451612903225812</v>
      </c>
      <c r="AA41" s="4">
        <v>0.51346059716103765</v>
      </c>
      <c r="AC41" s="3">
        <v>16</v>
      </c>
      <c r="AD41" s="4">
        <v>7.1428571428571425E-2</v>
      </c>
      <c r="AE41" s="4">
        <v>5.3773584905660379E-2</v>
      </c>
      <c r="AF41" s="4">
        <v>6.8493150684931503E-2</v>
      </c>
      <c r="AG41" s="4">
        <v>9.6774193548387094E-2</v>
      </c>
      <c r="AH41" s="4">
        <v>6.3631913852178174E-2</v>
      </c>
    </row>
    <row r="42" spans="2:34" x14ac:dyDescent="0.25">
      <c r="B42" s="3">
        <v>17</v>
      </c>
      <c r="C42" s="4">
        <v>1.6865226601184613E-4</v>
      </c>
      <c r="D42" s="4">
        <v>1.3964407625780861E-3</v>
      </c>
      <c r="E42" s="4">
        <v>8.1627696749733529E-4</v>
      </c>
      <c r="F42" s="4">
        <v>2.7658971625942768E-4</v>
      </c>
      <c r="G42" s="4">
        <v>2.6579597123466952E-3</v>
      </c>
      <c r="I42" s="3">
        <v>17</v>
      </c>
      <c r="J42" s="4">
        <v>6.3451776649746189E-2</v>
      </c>
      <c r="K42" s="4">
        <v>0.52538071065989844</v>
      </c>
      <c r="L42" s="4">
        <v>0.30710659898477155</v>
      </c>
      <c r="M42" s="4">
        <v>0.10406091370558376</v>
      </c>
      <c r="O42" s="3">
        <v>17</v>
      </c>
      <c r="P42" s="4">
        <v>0.34</v>
      </c>
      <c r="Q42" s="4">
        <v>0.18357487922705315</v>
      </c>
      <c r="R42" s="4">
        <v>0.14462809917355371</v>
      </c>
      <c r="S42" s="4">
        <v>0.1951219512195122</v>
      </c>
      <c r="T42" s="4">
        <v>0.18274111675126903</v>
      </c>
      <c r="V42" s="3">
        <v>17</v>
      </c>
      <c r="W42" s="4">
        <v>0.44</v>
      </c>
      <c r="X42" s="4">
        <v>0.62077294685990336</v>
      </c>
      <c r="Y42" s="4">
        <v>0.61157024793388426</v>
      </c>
      <c r="Z42" s="4">
        <v>0.65853658536585369</v>
      </c>
      <c r="AA42" s="4">
        <v>0.61040609137055835</v>
      </c>
      <c r="AC42" s="3">
        <v>17</v>
      </c>
      <c r="AD42" s="4">
        <v>0.02</v>
      </c>
      <c r="AE42" s="4">
        <v>4.3478260869565216E-2</v>
      </c>
      <c r="AF42" s="4">
        <v>4.1322314049586778E-2</v>
      </c>
      <c r="AG42" s="4">
        <v>3.6585365853658534E-2</v>
      </c>
      <c r="AH42" s="4">
        <v>4.060913705583756E-2</v>
      </c>
    </row>
    <row r="43" spans="2:34" x14ac:dyDescent="0.25">
      <c r="B43" s="3">
        <v>18</v>
      </c>
      <c r="C43" s="4">
        <v>5.0595679803553841E-5</v>
      </c>
      <c r="D43" s="4">
        <v>1.8889053793326766E-4</v>
      </c>
      <c r="E43" s="4">
        <v>1.4166790344995075E-4</v>
      </c>
      <c r="F43" s="4">
        <v>2.0238271921421535E-5</v>
      </c>
      <c r="G43" s="4">
        <v>4.0139239310819382E-4</v>
      </c>
      <c r="I43" s="3">
        <v>18</v>
      </c>
      <c r="J43" s="4">
        <v>0.12605042016806722</v>
      </c>
      <c r="K43" s="4">
        <v>0.47058823529411759</v>
      </c>
      <c r="L43" s="4">
        <v>0.3529411764705882</v>
      </c>
      <c r="M43" s="4">
        <v>5.0420168067226885E-2</v>
      </c>
      <c r="O43" s="3">
        <v>18</v>
      </c>
      <c r="P43" s="4">
        <v>0.26666666666666666</v>
      </c>
      <c r="Q43" s="4">
        <v>0.16071428571428573</v>
      </c>
      <c r="R43" s="4">
        <v>2.3809523809523808E-2</v>
      </c>
      <c r="S43" s="4">
        <v>0.16666666666666666</v>
      </c>
      <c r="T43" s="4">
        <v>0.12605042016806722</v>
      </c>
      <c r="V43" s="3">
        <v>18</v>
      </c>
      <c r="W43" s="4">
        <v>0.53333333333333333</v>
      </c>
      <c r="X43" s="4">
        <v>0.6785714285714286</v>
      </c>
      <c r="Y43" s="4">
        <v>0.73809523809523814</v>
      </c>
      <c r="Z43" s="4">
        <v>0.66666666666666663</v>
      </c>
      <c r="AA43" s="4">
        <v>0.68067226890756305</v>
      </c>
      <c r="AC43" s="3">
        <v>18</v>
      </c>
      <c r="AD43" s="4">
        <v>6.6666666666666666E-2</v>
      </c>
      <c r="AE43" s="4">
        <v>3.5714285714285712E-2</v>
      </c>
      <c r="AF43" s="4">
        <v>7.1428571428571425E-2</v>
      </c>
      <c r="AG43" s="4">
        <v>0</v>
      </c>
      <c r="AH43" s="4">
        <v>5.0420168067226892E-2</v>
      </c>
    </row>
    <row r="44" spans="2:34" x14ac:dyDescent="0.25">
      <c r="B44" s="3" t="s">
        <v>2</v>
      </c>
      <c r="C44" s="4">
        <v>6.7801583982082386E-2</v>
      </c>
      <c r="D44" s="4">
        <v>0.53665825654033483</v>
      </c>
      <c r="E44" s="4">
        <v>0.32118812148360026</v>
      </c>
      <c r="F44" s="4">
        <v>7.4352037993982489E-2</v>
      </c>
      <c r="G44" s="4">
        <v>0.99999999999999989</v>
      </c>
      <c r="I44" s="3" t="s">
        <v>18</v>
      </c>
      <c r="J44" s="4">
        <v>6.7801583982082386E-2</v>
      </c>
      <c r="K44" s="4">
        <v>0.53665825654033483</v>
      </c>
      <c r="L44" s="4">
        <v>0.32118812148360026</v>
      </c>
      <c r="M44" s="4">
        <v>7.4352037993982489E-2</v>
      </c>
      <c r="O44" s="3" t="s">
        <v>2</v>
      </c>
      <c r="P44" s="4">
        <v>0.658275707676235</v>
      </c>
      <c r="Q44" s="4">
        <v>0.55063418435971889</v>
      </c>
      <c r="R44" s="4">
        <v>0.4232845350864296</v>
      </c>
      <c r="S44" s="4">
        <v>0.56793539899287759</v>
      </c>
      <c r="T44" s="4">
        <v>0.51831563608888653</v>
      </c>
      <c r="V44" s="3" t="s">
        <v>2</v>
      </c>
      <c r="W44" s="4">
        <v>0.1181533257051888</v>
      </c>
      <c r="X44" s="4">
        <v>0.16676723108446154</v>
      </c>
      <c r="Y44" s="4">
        <v>0.22699586230072882</v>
      </c>
      <c r="Z44" s="4">
        <v>0.16204690831556504</v>
      </c>
      <c r="AA44" s="4">
        <v>0.18246488659821633</v>
      </c>
      <c r="AC44" s="3" t="s">
        <v>2</v>
      </c>
      <c r="AD44" s="4">
        <v>7.1240236804139101E-2</v>
      </c>
      <c r="AE44" s="4">
        <v>9.2701537378537036E-2</v>
      </c>
      <c r="AF44" s="4">
        <v>0.12360588939530781</v>
      </c>
      <c r="AG44" s="4">
        <v>9.8353218708887177E-2</v>
      </c>
      <c r="AH44" s="4">
        <v>0.10159275200021588</v>
      </c>
    </row>
    <row r="46" spans="2:34" x14ac:dyDescent="0.25">
      <c r="B46" s="10" t="s">
        <v>31</v>
      </c>
      <c r="C46" s="10"/>
      <c r="D46" s="10"/>
      <c r="E46" s="10"/>
      <c r="F46" s="10"/>
      <c r="G46" s="10"/>
      <c r="I46" s="10" t="s">
        <v>32</v>
      </c>
      <c r="J46" s="10"/>
      <c r="K46" s="10"/>
      <c r="L46" s="10"/>
      <c r="M46" s="10"/>
      <c r="O46" s="10" t="s">
        <v>33</v>
      </c>
      <c r="P46" s="10"/>
      <c r="Q46" s="10"/>
      <c r="R46" s="10"/>
      <c r="S46" s="10"/>
      <c r="T46" s="10"/>
      <c r="V46" s="10" t="s">
        <v>34</v>
      </c>
      <c r="W46" s="10"/>
      <c r="X46" s="10"/>
      <c r="Y46" s="10"/>
      <c r="Z46" s="10"/>
      <c r="AA46" s="10"/>
      <c r="AC46" s="10" t="s">
        <v>35</v>
      </c>
      <c r="AD46" s="10"/>
      <c r="AE46" s="10"/>
      <c r="AF46" s="10"/>
      <c r="AG46" s="10"/>
      <c r="AH46" s="10"/>
    </row>
    <row r="47" spans="2:34" x14ac:dyDescent="0.25">
      <c r="B47" s="3" t="s">
        <v>23</v>
      </c>
      <c r="C47" s="3" t="s">
        <v>26</v>
      </c>
      <c r="D47" s="3" t="s">
        <v>1</v>
      </c>
      <c r="E47" s="3" t="s">
        <v>3</v>
      </c>
      <c r="F47" s="3" t="s">
        <v>4</v>
      </c>
      <c r="G47" s="3" t="s">
        <v>2</v>
      </c>
      <c r="I47" s="3" t="s">
        <v>23</v>
      </c>
      <c r="J47" s="3" t="s">
        <v>26</v>
      </c>
      <c r="K47" s="3" t="s">
        <v>1</v>
      </c>
      <c r="L47" s="3" t="s">
        <v>3</v>
      </c>
      <c r="M47" s="3" t="s">
        <v>4</v>
      </c>
      <c r="O47" s="3" t="s">
        <v>23</v>
      </c>
      <c r="P47" s="3" t="s">
        <v>26</v>
      </c>
      <c r="Q47" s="3" t="s">
        <v>1</v>
      </c>
      <c r="R47" s="3" t="s">
        <v>3</v>
      </c>
      <c r="S47" s="3" t="s">
        <v>4</v>
      </c>
      <c r="T47" s="3" t="s">
        <v>30</v>
      </c>
      <c r="V47" s="3" t="s">
        <v>23</v>
      </c>
      <c r="W47" s="3" t="s">
        <v>26</v>
      </c>
      <c r="X47" s="3" t="s">
        <v>1</v>
      </c>
      <c r="Y47" s="3" t="s">
        <v>3</v>
      </c>
      <c r="Z47" s="3" t="s">
        <v>4</v>
      </c>
      <c r="AA47" s="3" t="s">
        <v>30</v>
      </c>
      <c r="AC47" s="3" t="s">
        <v>23</v>
      </c>
      <c r="AD47" s="3" t="s">
        <v>26</v>
      </c>
      <c r="AE47" s="3" t="s">
        <v>1</v>
      </c>
      <c r="AF47" s="3" t="s">
        <v>3</v>
      </c>
      <c r="AG47" s="3" t="s">
        <v>4</v>
      </c>
      <c r="AH47" s="3" t="s">
        <v>30</v>
      </c>
    </row>
    <row r="48" spans="2:34" x14ac:dyDescent="0.25">
      <c r="B48" s="3">
        <v>2</v>
      </c>
      <c r="C48" s="4">
        <v>1.8804415276706972E-5</v>
      </c>
      <c r="D48" s="4">
        <v>2.4445739859719063E-4</v>
      </c>
      <c r="E48" s="4">
        <v>1.880441527670697E-4</v>
      </c>
      <c r="F48" s="4">
        <v>5.6413245830120912E-5</v>
      </c>
      <c r="G48" s="4">
        <v>5.0771921247108826E-4</v>
      </c>
      <c r="I48" s="3">
        <v>2</v>
      </c>
      <c r="J48" s="4">
        <v>3.7037037037037035E-2</v>
      </c>
      <c r="K48" s="4">
        <v>0.48148148148148145</v>
      </c>
      <c r="L48" s="4">
        <v>0.37037037037037029</v>
      </c>
      <c r="M48" s="4">
        <v>0.1111111111111111</v>
      </c>
      <c r="O48" s="3">
        <v>2</v>
      </c>
      <c r="P48" s="4">
        <v>1</v>
      </c>
      <c r="Q48" s="4">
        <v>0.61538461538461542</v>
      </c>
      <c r="R48" s="4">
        <v>0.3</v>
      </c>
      <c r="S48" s="4">
        <v>0</v>
      </c>
      <c r="T48" s="4">
        <v>0.44444444444444442</v>
      </c>
      <c r="V48" s="3">
        <v>2</v>
      </c>
      <c r="W48" s="4">
        <v>0</v>
      </c>
      <c r="X48" s="4">
        <v>0</v>
      </c>
      <c r="Y48" s="4">
        <v>0</v>
      </c>
      <c r="Z48" s="4">
        <v>0.33333333333333331</v>
      </c>
      <c r="AA48" s="4">
        <v>3.7037037037037035E-2</v>
      </c>
      <c r="AC48" s="3">
        <v>2</v>
      </c>
      <c r="AD48" s="4">
        <v>0</v>
      </c>
      <c r="AE48" s="4">
        <v>0.23076923076923078</v>
      </c>
      <c r="AF48" s="4">
        <v>0.3</v>
      </c>
      <c r="AG48" s="4">
        <v>0</v>
      </c>
      <c r="AH48" s="4">
        <v>0.22222222222222221</v>
      </c>
    </row>
    <row r="49" spans="2:34" x14ac:dyDescent="0.25">
      <c r="B49" s="3">
        <v>3</v>
      </c>
      <c r="C49" s="4">
        <v>1.6923973749036273E-4</v>
      </c>
      <c r="D49" s="4">
        <v>1.4103311457530228E-3</v>
      </c>
      <c r="E49" s="4">
        <v>7.333721957915719E-4</v>
      </c>
      <c r="F49" s="4">
        <v>3.7608830553413939E-4</v>
      </c>
      <c r="G49" s="4">
        <v>2.6890313845690968E-3</v>
      </c>
      <c r="I49" s="3">
        <v>3</v>
      </c>
      <c r="J49" s="4">
        <v>6.2937062937062943E-2</v>
      </c>
      <c r="K49" s="4">
        <v>0.52447552447552448</v>
      </c>
      <c r="L49" s="4">
        <v>0.27272727272727276</v>
      </c>
      <c r="M49" s="4">
        <v>0.13986013986013984</v>
      </c>
      <c r="O49" s="3">
        <v>3</v>
      </c>
      <c r="P49" s="4">
        <v>0.77777777777777779</v>
      </c>
      <c r="Q49" s="4">
        <v>0.48</v>
      </c>
      <c r="R49" s="4">
        <v>0.51282051282051277</v>
      </c>
      <c r="S49" s="4">
        <v>0.5</v>
      </c>
      <c r="T49" s="4">
        <v>0.51048951048951052</v>
      </c>
      <c r="V49" s="3">
        <v>3</v>
      </c>
      <c r="W49" s="4">
        <v>0</v>
      </c>
      <c r="X49" s="4">
        <v>1.3333333333333334E-2</v>
      </c>
      <c r="Y49" s="4">
        <v>2.564102564102564E-2</v>
      </c>
      <c r="Z49" s="4">
        <v>0.05</v>
      </c>
      <c r="AA49" s="4">
        <v>2.097902097902098E-2</v>
      </c>
      <c r="AC49" s="3">
        <v>3</v>
      </c>
      <c r="AD49" s="4">
        <v>0.22222222222222221</v>
      </c>
      <c r="AE49" s="4">
        <v>0.24</v>
      </c>
      <c r="AF49" s="4">
        <v>0.17948717948717949</v>
      </c>
      <c r="AG49" s="4">
        <v>0.2</v>
      </c>
      <c r="AH49" s="4">
        <v>0.21678321678321677</v>
      </c>
    </row>
    <row r="50" spans="2:34" x14ac:dyDescent="0.25">
      <c r="B50" s="3">
        <v>4</v>
      </c>
      <c r="C50" s="4">
        <v>5.829368735779161E-4</v>
      </c>
      <c r="D50" s="4">
        <v>5.0959965399875887E-3</v>
      </c>
      <c r="E50" s="4">
        <v>2.8206622915060457E-3</v>
      </c>
      <c r="F50" s="4">
        <v>7.8978544162169276E-4</v>
      </c>
      <c r="G50" s="4">
        <v>9.2893811466932437E-3</v>
      </c>
      <c r="I50" s="3">
        <v>4</v>
      </c>
      <c r="J50" s="4">
        <v>6.2753036437246959E-2</v>
      </c>
      <c r="K50" s="4">
        <v>0.54858299595141691</v>
      </c>
      <c r="L50" s="4">
        <v>0.30364372469635625</v>
      </c>
      <c r="M50" s="4">
        <v>8.5020242914979755E-2</v>
      </c>
      <c r="O50" s="3">
        <v>4</v>
      </c>
      <c r="P50" s="4">
        <v>0.61290322580645162</v>
      </c>
      <c r="Q50" s="4">
        <v>0.53136531365313655</v>
      </c>
      <c r="R50" s="4">
        <v>0.44666666666666666</v>
      </c>
      <c r="S50" s="4">
        <v>0.47619047619047616</v>
      </c>
      <c r="T50" s="4">
        <v>0.50607287449392713</v>
      </c>
      <c r="V50" s="3">
        <v>4</v>
      </c>
      <c r="W50" s="4">
        <v>3.2258064516129031E-2</v>
      </c>
      <c r="X50" s="4">
        <v>2.2140221402214021E-2</v>
      </c>
      <c r="Y50" s="4">
        <v>4.6666666666666669E-2</v>
      </c>
      <c r="Z50" s="4">
        <v>0</v>
      </c>
      <c r="AA50" s="4">
        <v>2.8340080971659919E-2</v>
      </c>
      <c r="AC50" s="3">
        <v>4</v>
      </c>
      <c r="AD50" s="4">
        <v>0.12903225806451613</v>
      </c>
      <c r="AE50" s="4">
        <v>0.14760147601476015</v>
      </c>
      <c r="AF50" s="4">
        <v>0.22666666666666666</v>
      </c>
      <c r="AG50" s="4">
        <v>9.5238095238095233E-2</v>
      </c>
      <c r="AH50" s="4">
        <v>0.16599190283400811</v>
      </c>
    </row>
    <row r="51" spans="2:34" x14ac:dyDescent="0.25">
      <c r="B51" s="3">
        <v>5</v>
      </c>
      <c r="C51" s="4">
        <v>1.6923973749036275E-3</v>
      </c>
      <c r="D51" s="4">
        <v>1.4103311457530228E-2</v>
      </c>
      <c r="E51" s="4">
        <v>6.8824159912747509E-3</v>
      </c>
      <c r="F51" s="4">
        <v>2.1437033415445945E-3</v>
      </c>
      <c r="G51" s="4">
        <v>2.4821828165253204E-2</v>
      </c>
      <c r="I51" s="3">
        <v>5</v>
      </c>
      <c r="J51" s="4">
        <v>6.8181818181818177E-2</v>
      </c>
      <c r="K51" s="4">
        <v>0.56818181818181812</v>
      </c>
      <c r="L51" s="4">
        <v>0.27727272727272723</v>
      </c>
      <c r="M51" s="4">
        <v>8.6363636363636351E-2</v>
      </c>
      <c r="O51" s="3">
        <v>5</v>
      </c>
      <c r="P51" s="4">
        <v>0.58888888888888891</v>
      </c>
      <c r="Q51" s="4">
        <v>0.53200000000000003</v>
      </c>
      <c r="R51" s="4">
        <v>0.40163934426229508</v>
      </c>
      <c r="S51" s="4">
        <v>0.31578947368421051</v>
      </c>
      <c r="T51" s="4">
        <v>0.48106060606060608</v>
      </c>
      <c r="V51" s="3">
        <v>5</v>
      </c>
      <c r="W51" s="4">
        <v>2.2222222222222223E-2</v>
      </c>
      <c r="X51" s="4">
        <v>3.3333333333333333E-2</v>
      </c>
      <c r="Y51" s="4">
        <v>5.1912568306010931E-2</v>
      </c>
      <c r="Z51" s="4">
        <v>3.5087719298245612E-2</v>
      </c>
      <c r="AA51" s="4">
        <v>3.787878787878788E-2</v>
      </c>
      <c r="AC51" s="3">
        <v>5</v>
      </c>
      <c r="AD51" s="4">
        <v>0.12222222222222222</v>
      </c>
      <c r="AE51" s="4">
        <v>0.152</v>
      </c>
      <c r="AF51" s="4">
        <v>0.23224043715846995</v>
      </c>
      <c r="AG51" s="4">
        <v>0.21052631578947367</v>
      </c>
      <c r="AH51" s="4">
        <v>0.17727272727272728</v>
      </c>
    </row>
    <row r="52" spans="2:34" x14ac:dyDescent="0.25">
      <c r="B52" s="3">
        <v>6</v>
      </c>
      <c r="C52" s="4">
        <v>2.9710976137197016E-3</v>
      </c>
      <c r="D52" s="4">
        <v>2.7322815397055229E-2</v>
      </c>
      <c r="E52" s="4">
        <v>1.4667443915831437E-2</v>
      </c>
      <c r="F52" s="4">
        <v>3.4976212414674964E-3</v>
      </c>
      <c r="G52" s="4">
        <v>4.8458978168073867E-2</v>
      </c>
      <c r="I52" s="3">
        <v>6</v>
      </c>
      <c r="J52" s="4">
        <v>6.1311602638727203E-2</v>
      </c>
      <c r="K52" s="4">
        <v>0.56383391540551031</v>
      </c>
      <c r="L52" s="4">
        <v>0.30267753201396969</v>
      </c>
      <c r="M52" s="4">
        <v>7.2176949941792773E-2</v>
      </c>
      <c r="O52" s="3">
        <v>6</v>
      </c>
      <c r="P52" s="4">
        <v>0.620253164556962</v>
      </c>
      <c r="Q52" s="4">
        <v>0.4831383344803854</v>
      </c>
      <c r="R52" s="4">
        <v>0.34615384615384615</v>
      </c>
      <c r="S52" s="4">
        <v>0.46236559139784944</v>
      </c>
      <c r="T52" s="4">
        <v>0.44858362436942179</v>
      </c>
      <c r="V52" s="3">
        <v>6</v>
      </c>
      <c r="W52" s="4">
        <v>6.3291139240506328E-3</v>
      </c>
      <c r="X52" s="4">
        <v>3.2346868547832072E-2</v>
      </c>
      <c r="Y52" s="4">
        <v>6.4102564102564097E-2</v>
      </c>
      <c r="Z52" s="4">
        <v>3.7634408602150539E-2</v>
      </c>
      <c r="AA52" s="4">
        <v>4.0745052386495922E-2</v>
      </c>
      <c r="AC52" s="3">
        <v>6</v>
      </c>
      <c r="AD52" s="4">
        <v>0.17721518987341772</v>
      </c>
      <c r="AE52" s="4">
        <v>0.17618719889883</v>
      </c>
      <c r="AF52" s="4">
        <v>0.20384615384615384</v>
      </c>
      <c r="AG52" s="4">
        <v>0.20430107526881722</v>
      </c>
      <c r="AH52" s="4">
        <v>0.18665114474194799</v>
      </c>
    </row>
    <row r="53" spans="2:34" x14ac:dyDescent="0.25">
      <c r="B53" s="3">
        <v>7</v>
      </c>
      <c r="C53" s="4">
        <v>6.2430658718667141E-3</v>
      </c>
      <c r="D53" s="4">
        <v>4.7593975065345344E-2</v>
      </c>
      <c r="E53" s="4">
        <v>2.2584102747325072E-2</v>
      </c>
      <c r="F53" s="4">
        <v>4.8703435566671057E-3</v>
      </c>
      <c r="G53" s="4">
        <v>8.1291487241204233E-2</v>
      </c>
      <c r="I53" s="3">
        <v>7</v>
      </c>
      <c r="J53" s="4">
        <v>7.6798519546611155E-2</v>
      </c>
      <c r="K53" s="4">
        <v>0.58547305112190606</v>
      </c>
      <c r="L53" s="4">
        <v>0.27781633125144578</v>
      </c>
      <c r="M53" s="4">
        <v>5.9912098080037016E-2</v>
      </c>
      <c r="O53" s="3">
        <v>7</v>
      </c>
      <c r="P53" s="4">
        <v>0.53915662650602414</v>
      </c>
      <c r="Q53" s="4">
        <v>0.50059265112603712</v>
      </c>
      <c r="R53" s="4">
        <v>0.3305578684429642</v>
      </c>
      <c r="S53" s="4">
        <v>0.43629343629343631</v>
      </c>
      <c r="T53" s="4">
        <v>0.45246356696738377</v>
      </c>
      <c r="V53" s="3">
        <v>7</v>
      </c>
      <c r="W53" s="4">
        <v>3.313253012048193E-2</v>
      </c>
      <c r="X53" s="4">
        <v>3.5559067562228368E-2</v>
      </c>
      <c r="Y53" s="4">
        <v>7.9100749375520404E-2</v>
      </c>
      <c r="Z53" s="4">
        <v>2.7027027027027029E-2</v>
      </c>
      <c r="AA53" s="4">
        <v>4.6958130927596577E-2</v>
      </c>
      <c r="AC53" s="3">
        <v>7</v>
      </c>
      <c r="AD53" s="4">
        <v>0.13855421686746988</v>
      </c>
      <c r="AE53" s="4">
        <v>0.14974318451205057</v>
      </c>
      <c r="AF53" s="4">
        <v>0.21232306411323898</v>
      </c>
      <c r="AG53" s="4">
        <v>0.20077220077220076</v>
      </c>
      <c r="AH53" s="4">
        <v>0.16932685634975711</v>
      </c>
    </row>
    <row r="54" spans="2:34" x14ac:dyDescent="0.25">
      <c r="B54" s="3">
        <v>8</v>
      </c>
      <c r="C54" s="4">
        <v>7.9166588314936344E-3</v>
      </c>
      <c r="D54" s="4">
        <v>6.5157298933789659E-2</v>
      </c>
      <c r="E54" s="4">
        <v>2.8676733296978129E-2</v>
      </c>
      <c r="F54" s="4">
        <v>6.6379585926775609E-3</v>
      </c>
      <c r="G54" s="4">
        <v>0.10838864965493898</v>
      </c>
      <c r="I54" s="3">
        <v>8</v>
      </c>
      <c r="J54" s="4">
        <v>7.3039555863983335E-2</v>
      </c>
      <c r="K54" s="4">
        <v>0.60114503816793896</v>
      </c>
      <c r="L54" s="4">
        <v>0.26457321304649545</v>
      </c>
      <c r="M54" s="4">
        <v>6.1242192921582235E-2</v>
      </c>
      <c r="O54" s="3">
        <v>8</v>
      </c>
      <c r="P54" s="4">
        <v>0.60332541567695963</v>
      </c>
      <c r="Q54" s="4">
        <v>0.48225108225108226</v>
      </c>
      <c r="R54" s="4">
        <v>0.31737704918032789</v>
      </c>
      <c r="S54" s="4">
        <v>0.43059490084985835</v>
      </c>
      <c r="T54" s="4">
        <v>0.44430950728660651</v>
      </c>
      <c r="V54" s="3">
        <v>8</v>
      </c>
      <c r="W54" s="4">
        <v>1.4251781472684086E-2</v>
      </c>
      <c r="X54" s="4">
        <v>4.8773448773448774E-2</v>
      </c>
      <c r="Y54" s="4">
        <v>9.967213114754099E-2</v>
      </c>
      <c r="Z54" s="4">
        <v>4.8158640226628892E-2</v>
      </c>
      <c r="AA54" s="4">
        <v>5.9680777238029149E-2</v>
      </c>
      <c r="AC54" s="3">
        <v>8</v>
      </c>
      <c r="AD54" s="4">
        <v>9.7387173396674589E-2</v>
      </c>
      <c r="AE54" s="4">
        <v>0.15930735930735931</v>
      </c>
      <c r="AF54" s="4">
        <v>0.21049180327868852</v>
      </c>
      <c r="AG54" s="4">
        <v>0.22096317280453256</v>
      </c>
      <c r="AH54" s="4">
        <v>0.17210270645385148</v>
      </c>
    </row>
    <row r="55" spans="2:34" x14ac:dyDescent="0.25">
      <c r="B55" s="3">
        <v>9</v>
      </c>
      <c r="C55" s="4">
        <v>9.6090562063972616E-3</v>
      </c>
      <c r="D55" s="4">
        <v>7.9335828052426713E-2</v>
      </c>
      <c r="E55" s="4">
        <v>3.4148818142499857E-2</v>
      </c>
      <c r="F55" s="4">
        <v>6.6379585926775609E-3</v>
      </c>
      <c r="G55" s="4">
        <v>0.12973166099400141</v>
      </c>
      <c r="I55" s="3">
        <v>9</v>
      </c>
      <c r="J55" s="4">
        <v>7.4068705609508609E-2</v>
      </c>
      <c r="K55" s="4">
        <v>0.61153790404406427</v>
      </c>
      <c r="L55" s="4">
        <v>0.26322655457312649</v>
      </c>
      <c r="M55" s="4">
        <v>5.1166835773300473E-2</v>
      </c>
      <c r="O55" s="3">
        <v>9</v>
      </c>
      <c r="P55" s="4">
        <v>0.53228962818003911</v>
      </c>
      <c r="Q55" s="4">
        <v>0.45650628110926761</v>
      </c>
      <c r="R55" s="4">
        <v>0.31718061674008813</v>
      </c>
      <c r="S55" s="4">
        <v>0.39943342776203966</v>
      </c>
      <c r="T55" s="4">
        <v>0.42252500362371359</v>
      </c>
      <c r="V55" s="3">
        <v>9</v>
      </c>
      <c r="W55" s="4">
        <v>4.3052837573385516E-2</v>
      </c>
      <c r="X55" s="4">
        <v>5.5463379947854941E-2</v>
      </c>
      <c r="Y55" s="4">
        <v>0.10297356828193832</v>
      </c>
      <c r="Z55" s="4">
        <v>8.2152974504249299E-2</v>
      </c>
      <c r="AA55" s="4">
        <v>6.8415712422090158E-2</v>
      </c>
      <c r="AC55" s="3">
        <v>9</v>
      </c>
      <c r="AD55" s="4">
        <v>0.13307240704500978</v>
      </c>
      <c r="AE55" s="4">
        <v>0.16188670301019198</v>
      </c>
      <c r="AF55" s="4">
        <v>0.20154185022026433</v>
      </c>
      <c r="AG55" s="4">
        <v>0.15297450424929179</v>
      </c>
      <c r="AH55" s="4">
        <v>0.16973474416582113</v>
      </c>
    </row>
    <row r="56" spans="2:34" x14ac:dyDescent="0.25">
      <c r="B56" s="3">
        <v>10</v>
      </c>
      <c r="C56" s="4">
        <v>1.0737321122999681E-2</v>
      </c>
      <c r="D56" s="4">
        <v>8.2908666955001029E-2</v>
      </c>
      <c r="E56" s="4">
        <v>3.6367739145151283E-2</v>
      </c>
      <c r="F56" s="4">
        <v>6.525132101017319E-3</v>
      </c>
      <c r="G56" s="4">
        <v>0.13653885932416931</v>
      </c>
      <c r="I56" s="3">
        <v>10</v>
      </c>
      <c r="J56" s="4">
        <v>7.8639305880732688E-2</v>
      </c>
      <c r="K56" s="4">
        <v>0.60721663682688332</v>
      </c>
      <c r="L56" s="4">
        <v>0.26635449662580912</v>
      </c>
      <c r="M56" s="4">
        <v>4.7789560666574853E-2</v>
      </c>
      <c r="O56" s="3">
        <v>10</v>
      </c>
      <c r="P56" s="4">
        <v>0.51838879159369522</v>
      </c>
      <c r="Q56" s="4">
        <v>0.46042186436833749</v>
      </c>
      <c r="R56" s="4">
        <v>0.31178903826266807</v>
      </c>
      <c r="S56" s="4">
        <v>0.40057636887608067</v>
      </c>
      <c r="T56" s="4">
        <v>0.42253133177248314</v>
      </c>
      <c r="V56" s="3">
        <v>10</v>
      </c>
      <c r="W56" s="4">
        <v>5.2539404553415062E-2</v>
      </c>
      <c r="X56" s="4">
        <v>7.3712860058970292E-2</v>
      </c>
      <c r="Y56" s="4">
        <v>0.1282316442605998</v>
      </c>
      <c r="Z56" s="4">
        <v>0.12103746397694524</v>
      </c>
      <c r="AA56" s="4">
        <v>8.8830739567552677E-2</v>
      </c>
      <c r="AC56" s="3">
        <v>10</v>
      </c>
      <c r="AD56" s="4">
        <v>0.15586690017513136</v>
      </c>
      <c r="AE56" s="4">
        <v>0.15082785212066227</v>
      </c>
      <c r="AF56" s="4">
        <v>0.20889348500517063</v>
      </c>
      <c r="AG56" s="4">
        <v>0.17002881844380405</v>
      </c>
      <c r="AH56" s="4">
        <v>0.16760776752513429</v>
      </c>
    </row>
    <row r="57" spans="2:34" x14ac:dyDescent="0.25">
      <c r="B57" s="3">
        <v>11</v>
      </c>
      <c r="C57" s="4">
        <v>9.7971003591643315E-3</v>
      </c>
      <c r="D57" s="4">
        <v>7.8715282348295376E-2</v>
      </c>
      <c r="E57" s="4">
        <v>3.4712950600801068E-2</v>
      </c>
      <c r="F57" s="4">
        <v>6.543936516294026E-3</v>
      </c>
      <c r="G57" s="4">
        <v>0.12976926982455481</v>
      </c>
      <c r="I57" s="3">
        <v>11</v>
      </c>
      <c r="J57" s="4">
        <v>7.549630488335024E-2</v>
      </c>
      <c r="K57" s="4">
        <v>0.60657875670192718</v>
      </c>
      <c r="L57" s="4">
        <v>0.26749746413563252</v>
      </c>
      <c r="M57" s="4">
        <v>5.0427474279089987E-2</v>
      </c>
      <c r="O57" s="3">
        <v>11</v>
      </c>
      <c r="P57" s="4">
        <v>0.51823416506717845</v>
      </c>
      <c r="Q57" s="4">
        <v>0.43072145246058291</v>
      </c>
      <c r="R57" s="4">
        <v>0.29198266522210187</v>
      </c>
      <c r="S57" s="4">
        <v>0.39367816091954022</v>
      </c>
      <c r="T57" s="4">
        <v>0.39834806549775392</v>
      </c>
      <c r="V57" s="3">
        <v>11</v>
      </c>
      <c r="W57" s="4">
        <v>8.829174664107485E-2</v>
      </c>
      <c r="X57" s="4">
        <v>9.7228858098423313E-2</v>
      </c>
      <c r="Y57" s="4">
        <v>0.15655471289274106</v>
      </c>
      <c r="Z57" s="4">
        <v>0.11206896551724138</v>
      </c>
      <c r="AA57" s="4">
        <v>0.11317200405738299</v>
      </c>
      <c r="AC57" s="3">
        <v>11</v>
      </c>
      <c r="AD57" s="4">
        <v>0.1343570057581574</v>
      </c>
      <c r="AE57" s="4">
        <v>0.14644051600573341</v>
      </c>
      <c r="AF57" s="4">
        <v>0.19122426868905743</v>
      </c>
      <c r="AG57" s="4">
        <v>0.19540229885057472</v>
      </c>
      <c r="AH57" s="4">
        <v>0.15997681495435445</v>
      </c>
    </row>
    <row r="58" spans="2:34" x14ac:dyDescent="0.25">
      <c r="B58" s="3">
        <v>12</v>
      </c>
      <c r="C58" s="4">
        <v>8.8192707647755698E-3</v>
      </c>
      <c r="D58" s="4">
        <v>6.5984693205964756E-2</v>
      </c>
      <c r="E58" s="4">
        <v>2.986141145941067E-2</v>
      </c>
      <c r="F58" s="4">
        <v>5.4344760149683145E-3</v>
      </c>
      <c r="G58" s="4">
        <v>0.1100998514451193</v>
      </c>
      <c r="I58" s="3">
        <v>12</v>
      </c>
      <c r="J58" s="4">
        <v>8.0102476515798479E-2</v>
      </c>
      <c r="K58" s="4">
        <v>0.59931682322801028</v>
      </c>
      <c r="L58" s="4">
        <v>0.27122117847993171</v>
      </c>
      <c r="M58" s="4">
        <v>4.9359521776259616E-2</v>
      </c>
      <c r="O58" s="3">
        <v>12</v>
      </c>
      <c r="P58" s="4">
        <v>0.47121535181236673</v>
      </c>
      <c r="Q58" s="4">
        <v>0.39925904816186947</v>
      </c>
      <c r="R58" s="4">
        <v>0.29534005037783373</v>
      </c>
      <c r="S58" s="4">
        <v>0.36332179930795849</v>
      </c>
      <c r="T58" s="4">
        <v>0.37506404782237401</v>
      </c>
      <c r="V58" s="3">
        <v>12</v>
      </c>
      <c r="W58" s="4">
        <v>0.10660980810234541</v>
      </c>
      <c r="X58" s="4">
        <v>0.14249073810202337</v>
      </c>
      <c r="Y58" s="4">
        <v>0.1857682619647355</v>
      </c>
      <c r="Z58" s="4">
        <v>0.13148788927335639</v>
      </c>
      <c r="AA58" s="4">
        <v>0.15081127241673783</v>
      </c>
      <c r="AC58" s="3">
        <v>12</v>
      </c>
      <c r="AD58" s="4">
        <v>0.13646055437100213</v>
      </c>
      <c r="AE58" s="4">
        <v>0.13536620119692219</v>
      </c>
      <c r="AF58" s="4">
        <v>0.1769521410579345</v>
      </c>
      <c r="AG58" s="4">
        <v>0.19031141868512111</v>
      </c>
      <c r="AH58" s="4">
        <v>0.14944491887275832</v>
      </c>
    </row>
    <row r="59" spans="2:34" x14ac:dyDescent="0.25">
      <c r="B59" s="3">
        <v>13</v>
      </c>
      <c r="C59" s="4">
        <v>7.2020910509787697E-3</v>
      </c>
      <c r="D59" s="4">
        <v>5.1599315519283928E-2</v>
      </c>
      <c r="E59" s="4">
        <v>2.4144869215291749E-2</v>
      </c>
      <c r="F59" s="4">
        <v>3.9677316233851711E-3</v>
      </c>
      <c r="G59" s="4">
        <v>8.6914007408939606E-2</v>
      </c>
      <c r="I59" s="3">
        <v>13</v>
      </c>
      <c r="J59" s="4">
        <v>8.286456079619213E-2</v>
      </c>
      <c r="K59" s="4">
        <v>0.59368238857637401</v>
      </c>
      <c r="L59" s="4">
        <v>0.2778018173950671</v>
      </c>
      <c r="M59" s="4">
        <v>4.5651233232366951E-2</v>
      </c>
      <c r="O59" s="3">
        <v>13</v>
      </c>
      <c r="P59" s="4">
        <v>0.46214099216710181</v>
      </c>
      <c r="Q59" s="4">
        <v>0.38957725947521865</v>
      </c>
      <c r="R59" s="4">
        <v>0.25233644859813081</v>
      </c>
      <c r="S59" s="4">
        <v>0.30805687203791471</v>
      </c>
      <c r="T59" s="4">
        <v>0.35374296841194286</v>
      </c>
      <c r="V59" s="3">
        <v>13</v>
      </c>
      <c r="W59" s="4">
        <v>0.1514360313315927</v>
      </c>
      <c r="X59" s="4">
        <v>0.17784256559766765</v>
      </c>
      <c r="Y59" s="4">
        <v>0.25934579439252337</v>
      </c>
      <c r="Z59" s="4">
        <v>0.24644549763033174</v>
      </c>
      <c r="AA59" s="4">
        <v>0.20142795326698398</v>
      </c>
      <c r="AC59" s="3">
        <v>13</v>
      </c>
      <c r="AD59" s="4">
        <v>9.3994778067885115E-2</v>
      </c>
      <c r="AE59" s="4">
        <v>0.13192419825072887</v>
      </c>
      <c r="AF59" s="4">
        <v>0.14797507788161993</v>
      </c>
      <c r="AG59" s="4">
        <v>9.9526066350710901E-2</v>
      </c>
      <c r="AH59" s="4">
        <v>0.13176114236261358</v>
      </c>
    </row>
    <row r="60" spans="2:34" x14ac:dyDescent="0.25">
      <c r="B60" s="3">
        <v>14</v>
      </c>
      <c r="C60" s="4">
        <v>5.1148009552642957E-3</v>
      </c>
      <c r="D60" s="4">
        <v>3.8097745350608322E-2</v>
      </c>
      <c r="E60" s="4">
        <v>1.7149626732356756E-2</v>
      </c>
      <c r="F60" s="4">
        <v>2.6138137234622688E-3</v>
      </c>
      <c r="G60" s="4">
        <v>6.2975986761691638E-2</v>
      </c>
      <c r="I60" s="3">
        <v>14</v>
      </c>
      <c r="J60" s="4">
        <v>8.1218274111675134E-2</v>
      </c>
      <c r="K60" s="4">
        <v>0.60495670349358022</v>
      </c>
      <c r="L60" s="4">
        <v>0.27232009555091075</v>
      </c>
      <c r="M60" s="4">
        <v>4.1504926843833986E-2</v>
      </c>
      <c r="O60" s="3">
        <v>14</v>
      </c>
      <c r="P60" s="4">
        <v>0.44485294117647056</v>
      </c>
      <c r="Q60" s="4">
        <v>0.35291214215202371</v>
      </c>
      <c r="R60" s="4">
        <v>0.24780701754385964</v>
      </c>
      <c r="S60" s="4">
        <v>0.37410071942446044</v>
      </c>
      <c r="T60" s="4">
        <v>0.33263660794266947</v>
      </c>
      <c r="V60" s="3">
        <v>14</v>
      </c>
      <c r="W60" s="4">
        <v>0.21691176470588236</v>
      </c>
      <c r="X60" s="4">
        <v>0.2418558736426456</v>
      </c>
      <c r="Y60" s="4">
        <v>0.32127192982456143</v>
      </c>
      <c r="Z60" s="4">
        <v>0.23021582733812951</v>
      </c>
      <c r="AA60" s="4">
        <v>0.26097342490295611</v>
      </c>
      <c r="AC60" s="3">
        <v>14</v>
      </c>
      <c r="AD60" s="4">
        <v>7.3529411764705885E-2</v>
      </c>
      <c r="AE60" s="4">
        <v>0.11204343534057255</v>
      </c>
      <c r="AF60" s="4">
        <v>0.14254385964912281</v>
      </c>
      <c r="AG60" s="4">
        <v>0.16546762589928057</v>
      </c>
      <c r="AH60" s="4">
        <v>0.11943863839952225</v>
      </c>
    </row>
    <row r="61" spans="2:34" x14ac:dyDescent="0.25">
      <c r="B61" s="3">
        <v>15</v>
      </c>
      <c r="C61" s="4">
        <v>3.271968258147013E-3</v>
      </c>
      <c r="D61" s="4">
        <v>2.3956825062524681E-2</v>
      </c>
      <c r="E61" s="4">
        <v>1.2053630192369168E-2</v>
      </c>
      <c r="F61" s="4">
        <v>1.6923973749036275E-3</v>
      </c>
      <c r="G61" s="4">
        <v>4.0974820887944491E-2</v>
      </c>
      <c r="I61" s="3">
        <v>15</v>
      </c>
      <c r="J61" s="4">
        <v>7.9853143643873331E-2</v>
      </c>
      <c r="K61" s="4">
        <v>0.58467186782927949</v>
      </c>
      <c r="L61" s="4">
        <v>0.29417163836622301</v>
      </c>
      <c r="M61" s="4">
        <v>4.1303350160624142E-2</v>
      </c>
      <c r="O61" s="3">
        <v>15</v>
      </c>
      <c r="P61" s="4">
        <v>0.40229885057471265</v>
      </c>
      <c r="Q61" s="4">
        <v>0.30141287284144425</v>
      </c>
      <c r="R61" s="4">
        <v>0.19656786271450857</v>
      </c>
      <c r="S61" s="4">
        <v>0.25555555555555554</v>
      </c>
      <c r="T61" s="4">
        <v>0.27673244607618175</v>
      </c>
      <c r="V61" s="3">
        <v>15</v>
      </c>
      <c r="W61" s="4">
        <v>0.27586206896551724</v>
      </c>
      <c r="X61" s="4">
        <v>0.34458398744113028</v>
      </c>
      <c r="Y61" s="4">
        <v>0.42121684867394693</v>
      </c>
      <c r="Z61" s="4">
        <v>0.33333333333333331</v>
      </c>
      <c r="AA61" s="4">
        <v>0.3611748508490133</v>
      </c>
      <c r="AC61" s="3">
        <v>15</v>
      </c>
      <c r="AD61" s="4">
        <v>9.1954022988505746E-2</v>
      </c>
      <c r="AE61" s="4">
        <v>9.3406593406593408E-2</v>
      </c>
      <c r="AF61" s="4">
        <v>0.12168486739469579</v>
      </c>
      <c r="AG61" s="4">
        <v>0.14444444444444443</v>
      </c>
      <c r="AH61" s="4">
        <v>0.10371730151445617</v>
      </c>
    </row>
    <row r="62" spans="2:34" x14ac:dyDescent="0.25">
      <c r="B62" s="3">
        <v>16</v>
      </c>
      <c r="C62" s="4">
        <v>1.8052238665638692E-3</v>
      </c>
      <c r="D62" s="4">
        <v>1.278700238816074E-2</v>
      </c>
      <c r="E62" s="4">
        <v>5.9609996427161093E-3</v>
      </c>
      <c r="F62" s="4">
        <v>9.2141634855864157E-4</v>
      </c>
      <c r="G62" s="4">
        <v>2.1474642245999362E-2</v>
      </c>
      <c r="I62" s="3">
        <v>16</v>
      </c>
      <c r="J62" s="4">
        <v>8.4063047285464099E-2</v>
      </c>
      <c r="K62" s="4">
        <v>0.59544658493870395</v>
      </c>
      <c r="L62" s="4">
        <v>0.27758318739054288</v>
      </c>
      <c r="M62" s="4">
        <v>4.2907180385288964E-2</v>
      </c>
      <c r="O62" s="3">
        <v>16</v>
      </c>
      <c r="P62" s="4">
        <v>0.33333333333333331</v>
      </c>
      <c r="Q62" s="4">
        <v>0.2161764705882353</v>
      </c>
      <c r="R62" s="4">
        <v>0.13880126182965299</v>
      </c>
      <c r="S62" s="4">
        <v>0.18367346938775511</v>
      </c>
      <c r="T62" s="4">
        <v>0.20315236427320491</v>
      </c>
      <c r="V62" s="3">
        <v>16</v>
      </c>
      <c r="W62" s="4">
        <v>0.46875</v>
      </c>
      <c r="X62" s="4">
        <v>0.50147058823529411</v>
      </c>
      <c r="Y62" s="4">
        <v>0.51419558359621453</v>
      </c>
      <c r="Z62" s="4">
        <v>0.59183673469387754</v>
      </c>
      <c r="AA62" s="4">
        <v>0.50612959719789841</v>
      </c>
      <c r="AC62" s="3">
        <v>16</v>
      </c>
      <c r="AD62" s="4">
        <v>5.2083333333333336E-2</v>
      </c>
      <c r="AE62" s="4">
        <v>7.2058823529411759E-2</v>
      </c>
      <c r="AF62" s="4">
        <v>9.7791798107255523E-2</v>
      </c>
      <c r="AG62" s="4">
        <v>4.0816326530612242E-2</v>
      </c>
      <c r="AH62" s="4">
        <v>7.6182136602451836E-2</v>
      </c>
    </row>
    <row r="63" spans="2:34" x14ac:dyDescent="0.25">
      <c r="B63" s="3">
        <v>17</v>
      </c>
      <c r="C63" s="4">
        <v>6.3935011940803696E-4</v>
      </c>
      <c r="D63" s="4">
        <v>2.8958799526128736E-3</v>
      </c>
      <c r="E63" s="4">
        <v>1.7864194512871622E-3</v>
      </c>
      <c r="F63" s="4">
        <v>3.7608830553413939E-4</v>
      </c>
      <c r="G63" s="4">
        <v>5.6977378288422123E-3</v>
      </c>
      <c r="I63" s="3">
        <v>17</v>
      </c>
      <c r="J63" s="4">
        <v>0.1122112211221122</v>
      </c>
      <c r="K63" s="4">
        <v>0.5082508250825083</v>
      </c>
      <c r="L63" s="4">
        <v>0.3135313531353135</v>
      </c>
      <c r="M63" s="4">
        <v>6.6006600660066E-2</v>
      </c>
      <c r="O63" s="3">
        <v>17</v>
      </c>
      <c r="P63" s="4">
        <v>8.8235294117647065E-2</v>
      </c>
      <c r="Q63" s="4">
        <v>0.16233766233766234</v>
      </c>
      <c r="R63" s="4">
        <v>0.12631578947368421</v>
      </c>
      <c r="S63" s="4">
        <v>0.15</v>
      </c>
      <c r="T63" s="4">
        <v>0.14191419141914191</v>
      </c>
      <c r="V63" s="3">
        <v>17</v>
      </c>
      <c r="W63" s="4">
        <v>0.52941176470588236</v>
      </c>
      <c r="X63" s="4">
        <v>0.61688311688311692</v>
      </c>
      <c r="Y63" s="4">
        <v>0.6</v>
      </c>
      <c r="Z63" s="4">
        <v>0.7</v>
      </c>
      <c r="AA63" s="4">
        <v>0.60726072607260728</v>
      </c>
      <c r="AC63" s="3">
        <v>17</v>
      </c>
      <c r="AD63" s="4">
        <v>8.8235294117647065E-2</v>
      </c>
      <c r="AE63" s="4">
        <v>7.792207792207792E-2</v>
      </c>
      <c r="AF63" s="4">
        <v>6.3157894736842107E-2</v>
      </c>
      <c r="AG63" s="4">
        <v>0.05</v>
      </c>
      <c r="AH63" s="4">
        <v>7.2607260726072612E-2</v>
      </c>
    </row>
    <row r="64" spans="2:34" x14ac:dyDescent="0.25">
      <c r="B64" s="3">
        <v>18</v>
      </c>
      <c r="C64" s="4">
        <v>1.8804415276706972E-5</v>
      </c>
      <c r="D64" s="4">
        <v>2.0684856804377668E-4</v>
      </c>
      <c r="E64" s="4">
        <v>1.3163090693694878E-4</v>
      </c>
      <c r="F64" s="4">
        <v>1.8804415276706972E-5</v>
      </c>
      <c r="G64" s="4">
        <v>3.7608830553413945E-4</v>
      </c>
      <c r="I64" s="3">
        <v>18</v>
      </c>
      <c r="J64" s="4">
        <v>4.9999999999999996E-2</v>
      </c>
      <c r="K64" s="4">
        <v>0.54999999999999993</v>
      </c>
      <c r="L64" s="4">
        <v>0.34999999999999992</v>
      </c>
      <c r="M64" s="4">
        <v>4.9999999999999996E-2</v>
      </c>
      <c r="O64" s="3">
        <v>18</v>
      </c>
      <c r="P64" s="4">
        <v>0</v>
      </c>
      <c r="Q64" s="4">
        <v>0.36363636363636365</v>
      </c>
      <c r="R64" s="4">
        <v>0.2857142857142857</v>
      </c>
      <c r="S64" s="4">
        <v>0</v>
      </c>
      <c r="T64" s="4">
        <v>0.3</v>
      </c>
      <c r="V64" s="3">
        <v>18</v>
      </c>
      <c r="W64" s="4">
        <v>1</v>
      </c>
      <c r="X64" s="4">
        <v>0.63636363636363635</v>
      </c>
      <c r="Y64" s="4">
        <v>0.2857142857142857</v>
      </c>
      <c r="Z64" s="4">
        <v>1</v>
      </c>
      <c r="AA64" s="4">
        <v>0.55000000000000004</v>
      </c>
      <c r="AC64" s="3">
        <v>18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2:34" x14ac:dyDescent="0.25">
      <c r="B65" s="3" t="s">
        <v>2</v>
      </c>
      <c r="C65" s="4">
        <v>7.6609187837304193E-2</v>
      </c>
      <c r="D65" s="4">
        <v>0.59741627334098046</v>
      </c>
      <c r="E65" s="4">
        <v>0.27287087008029487</v>
      </c>
      <c r="F65" s="4">
        <v>5.3103668741420487E-2</v>
      </c>
      <c r="G65" s="4">
        <v>1</v>
      </c>
      <c r="I65" s="3" t="s">
        <v>18</v>
      </c>
      <c r="J65" s="4">
        <v>7.6609187837304193E-2</v>
      </c>
      <c r="K65" s="4">
        <v>0.59741627334098046</v>
      </c>
      <c r="L65" s="4">
        <v>0.27287087008029487</v>
      </c>
      <c r="M65" s="4">
        <v>5.3103668741420487E-2</v>
      </c>
      <c r="O65" s="3" t="s">
        <v>2</v>
      </c>
      <c r="P65" s="4">
        <v>0.50883652430044179</v>
      </c>
      <c r="Q65" s="4">
        <v>0.43220018885741263</v>
      </c>
      <c r="R65" s="4">
        <v>0.29694714354627522</v>
      </c>
      <c r="S65" s="4">
        <v>0.38633144475920678</v>
      </c>
      <c r="T65" s="4">
        <v>0.39872882152729461</v>
      </c>
      <c r="V65" s="3" t="s">
        <v>2</v>
      </c>
      <c r="W65" s="4">
        <v>9.7692685321551301E-2</v>
      </c>
      <c r="X65" s="4">
        <v>0.11532892666037142</v>
      </c>
      <c r="Y65" s="4">
        <v>0.1695954792915719</v>
      </c>
      <c r="Z65" s="4">
        <v>0.12145892351274788</v>
      </c>
      <c r="AA65" s="4">
        <v>0.12911111528987007</v>
      </c>
      <c r="AC65" s="3" t="s">
        <v>2</v>
      </c>
      <c r="AD65" s="4">
        <v>0.12346588119783997</v>
      </c>
      <c r="AE65" s="4">
        <v>0.14375196726471515</v>
      </c>
      <c r="AF65" s="4">
        <v>0.18627248294397353</v>
      </c>
      <c r="AG65" s="4">
        <v>0.17563739376770537</v>
      </c>
      <c r="AH65" s="4">
        <v>0.15549370992308995</v>
      </c>
    </row>
    <row r="67" spans="2:34" x14ac:dyDescent="0.25">
      <c r="B67" s="10" t="s">
        <v>36</v>
      </c>
      <c r="C67" s="10"/>
      <c r="D67" s="10"/>
      <c r="E67" s="10"/>
      <c r="F67" s="10"/>
      <c r="G67" s="10"/>
      <c r="I67" s="10" t="s">
        <v>37</v>
      </c>
      <c r="J67" s="10"/>
      <c r="K67" s="10"/>
      <c r="L67" s="10"/>
      <c r="M67" s="10"/>
      <c r="O67" s="10" t="s">
        <v>38</v>
      </c>
      <c r="P67" s="10"/>
      <c r="Q67" s="10"/>
      <c r="R67" s="10"/>
      <c r="S67" s="10"/>
      <c r="T67" s="10"/>
      <c r="V67" s="10" t="s">
        <v>39</v>
      </c>
      <c r="W67" s="10"/>
      <c r="X67" s="10"/>
      <c r="Y67" s="10"/>
      <c r="Z67" s="10"/>
      <c r="AA67" s="10"/>
      <c r="AC67" s="10" t="s">
        <v>40</v>
      </c>
      <c r="AD67" s="10"/>
      <c r="AE67" s="10"/>
      <c r="AF67" s="10"/>
      <c r="AG67" s="10"/>
      <c r="AH67" s="10"/>
    </row>
    <row r="68" spans="2:34" x14ac:dyDescent="0.25">
      <c r="B68" s="3" t="s">
        <v>23</v>
      </c>
      <c r="C68" s="3" t="s">
        <v>26</v>
      </c>
      <c r="D68" s="3" t="s">
        <v>1</v>
      </c>
      <c r="E68" s="3" t="s">
        <v>3</v>
      </c>
      <c r="F68" s="3" t="s">
        <v>4</v>
      </c>
      <c r="G68" s="3" t="s">
        <v>2</v>
      </c>
      <c r="I68" s="3" t="s">
        <v>23</v>
      </c>
      <c r="J68" s="3" t="s">
        <v>26</v>
      </c>
      <c r="K68" s="3" t="s">
        <v>1</v>
      </c>
      <c r="L68" s="3" t="s">
        <v>3</v>
      </c>
      <c r="M68" s="3" t="s">
        <v>4</v>
      </c>
      <c r="O68" s="3" t="s">
        <v>23</v>
      </c>
      <c r="P68" s="3" t="s">
        <v>26</v>
      </c>
      <c r="Q68" s="3" t="s">
        <v>1</v>
      </c>
      <c r="R68" s="3" t="s">
        <v>3</v>
      </c>
      <c r="S68" s="3" t="s">
        <v>4</v>
      </c>
      <c r="T68" s="3" t="s">
        <v>30</v>
      </c>
      <c r="V68" s="3" t="s">
        <v>23</v>
      </c>
      <c r="W68" s="3" t="s">
        <v>26</v>
      </c>
      <c r="X68" s="3" t="s">
        <v>1</v>
      </c>
      <c r="Y68" s="3" t="s">
        <v>3</v>
      </c>
      <c r="Z68" s="3" t="s">
        <v>4</v>
      </c>
      <c r="AA68" s="3" t="s">
        <v>30</v>
      </c>
      <c r="AC68" s="3" t="s">
        <v>23</v>
      </c>
      <c r="AD68" s="3" t="s">
        <v>26</v>
      </c>
      <c r="AE68" s="3" t="s">
        <v>1</v>
      </c>
      <c r="AF68" s="3" t="s">
        <v>3</v>
      </c>
      <c r="AG68" s="3" t="s">
        <v>4</v>
      </c>
      <c r="AH68" s="3" t="s">
        <v>30</v>
      </c>
    </row>
    <row r="69" spans="2:34" x14ac:dyDescent="0.25">
      <c r="B69" s="3">
        <v>4</v>
      </c>
      <c r="C69" s="4">
        <v>3.9651070578905631E-4</v>
      </c>
      <c r="D69" s="4">
        <v>1.1895321173671688E-3</v>
      </c>
      <c r="E69" s="4">
        <v>7.9302141157811261E-4</v>
      </c>
      <c r="F69" s="4">
        <v>0</v>
      </c>
      <c r="G69" s="4">
        <v>2.379064234734338E-3</v>
      </c>
      <c r="I69" s="3">
        <v>4</v>
      </c>
      <c r="J69" s="4">
        <v>0.16666666666666666</v>
      </c>
      <c r="K69" s="4">
        <v>0.49999999999999989</v>
      </c>
      <c r="L69" s="4">
        <v>0.33333333333333331</v>
      </c>
      <c r="M69" s="4">
        <v>0</v>
      </c>
      <c r="O69" s="3">
        <v>4</v>
      </c>
      <c r="P69" s="4">
        <v>0</v>
      </c>
      <c r="Q69" s="4">
        <v>0.66666666666666663</v>
      </c>
      <c r="R69" s="4">
        <v>0</v>
      </c>
      <c r="S69" s="4">
        <v>0</v>
      </c>
      <c r="T69" s="4">
        <v>0.33333333333333331</v>
      </c>
      <c r="V69" s="3">
        <v>4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C69" s="3">
        <v>4</v>
      </c>
      <c r="AD69" s="4">
        <v>1</v>
      </c>
      <c r="AE69" s="4">
        <v>0</v>
      </c>
      <c r="AF69" s="4">
        <v>0.5</v>
      </c>
      <c r="AG69" s="4">
        <v>0</v>
      </c>
      <c r="AH69" s="4">
        <v>0.33333333333333331</v>
      </c>
    </row>
    <row r="70" spans="2:34" x14ac:dyDescent="0.25">
      <c r="B70" s="3">
        <v>5</v>
      </c>
      <c r="C70" s="4">
        <v>7.9302141157811261E-4</v>
      </c>
      <c r="D70" s="4">
        <v>3.5685963521015066E-3</v>
      </c>
      <c r="E70" s="4">
        <v>1.5860428231562252E-3</v>
      </c>
      <c r="F70" s="4">
        <v>3.9651070578905631E-4</v>
      </c>
      <c r="G70" s="4">
        <v>6.3441712926249009E-3</v>
      </c>
      <c r="I70" s="3">
        <v>5</v>
      </c>
      <c r="J70" s="4">
        <v>0.125</v>
      </c>
      <c r="K70" s="4">
        <v>0.5625</v>
      </c>
      <c r="L70" s="4">
        <v>0.25</v>
      </c>
      <c r="M70" s="4">
        <v>6.25E-2</v>
      </c>
      <c r="O70" s="3">
        <v>5</v>
      </c>
      <c r="P70" s="4">
        <v>0.5</v>
      </c>
      <c r="Q70" s="4">
        <v>0.33333333333333331</v>
      </c>
      <c r="R70" s="4">
        <v>0.25</v>
      </c>
      <c r="S70" s="4">
        <v>0</v>
      </c>
      <c r="T70" s="4">
        <v>0.3125</v>
      </c>
      <c r="V70" s="3">
        <v>5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C70" s="3">
        <v>5</v>
      </c>
      <c r="AD70" s="4">
        <v>0.5</v>
      </c>
      <c r="AE70" s="4">
        <v>0.22222222222222221</v>
      </c>
      <c r="AF70" s="4">
        <v>0.5</v>
      </c>
      <c r="AG70" s="4">
        <v>1</v>
      </c>
      <c r="AH70" s="4">
        <v>0.375</v>
      </c>
    </row>
    <row r="71" spans="2:34" x14ac:dyDescent="0.25">
      <c r="B71" s="3">
        <v>6</v>
      </c>
      <c r="C71" s="4">
        <v>2.7755749405233942E-3</v>
      </c>
      <c r="D71" s="4">
        <v>9.5162569389373505E-3</v>
      </c>
      <c r="E71" s="4">
        <v>2.7755749405233942E-3</v>
      </c>
      <c r="F71" s="4">
        <v>7.9302141157811261E-4</v>
      </c>
      <c r="G71" s="4">
        <v>1.5860428231562251E-2</v>
      </c>
      <c r="I71" s="3">
        <v>6</v>
      </c>
      <c r="J71" s="4">
        <v>0.17500000000000002</v>
      </c>
      <c r="K71" s="4">
        <v>0.6</v>
      </c>
      <c r="L71" s="4">
        <v>0.17500000000000002</v>
      </c>
      <c r="M71" s="4">
        <v>0.05</v>
      </c>
      <c r="O71" s="3">
        <v>6</v>
      </c>
      <c r="P71" s="4">
        <v>0.7142857142857143</v>
      </c>
      <c r="Q71" s="4">
        <v>0.375</v>
      </c>
      <c r="R71" s="4">
        <v>0.42857142857142855</v>
      </c>
      <c r="S71" s="4">
        <v>0</v>
      </c>
      <c r="T71" s="4">
        <v>0.42499999999999999</v>
      </c>
      <c r="V71" s="3">
        <v>6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C71" s="3">
        <v>6</v>
      </c>
      <c r="AD71" s="4">
        <v>0</v>
      </c>
      <c r="AE71" s="4">
        <v>4.1666666666666664E-2</v>
      </c>
      <c r="AF71" s="4">
        <v>0</v>
      </c>
      <c r="AG71" s="4">
        <v>0.5</v>
      </c>
      <c r="AH71" s="4">
        <v>0.05</v>
      </c>
    </row>
    <row r="72" spans="2:34" x14ac:dyDescent="0.25">
      <c r="B72" s="3">
        <v>7</v>
      </c>
      <c r="C72" s="4">
        <v>3.9651070578905628E-3</v>
      </c>
      <c r="D72" s="4">
        <v>2.696272799365583E-2</v>
      </c>
      <c r="E72" s="4">
        <v>9.1197462331482956E-3</v>
      </c>
      <c r="F72" s="4">
        <v>1.9825535289452814E-3</v>
      </c>
      <c r="G72" s="4">
        <v>4.2030134813639972E-2</v>
      </c>
      <c r="I72" s="3">
        <v>7</v>
      </c>
      <c r="J72" s="4">
        <v>9.4339622641509427E-2</v>
      </c>
      <c r="K72" s="4">
        <v>0.64150943396226412</v>
      </c>
      <c r="L72" s="4">
        <v>0.21698113207547171</v>
      </c>
      <c r="M72" s="4">
        <v>4.7169811320754713E-2</v>
      </c>
      <c r="O72" s="3">
        <v>7</v>
      </c>
      <c r="P72" s="4">
        <v>0.4</v>
      </c>
      <c r="Q72" s="4">
        <v>0.35294117647058826</v>
      </c>
      <c r="R72" s="4">
        <v>0.30434782608695654</v>
      </c>
      <c r="S72" s="4">
        <v>0.6</v>
      </c>
      <c r="T72" s="4">
        <v>0.35849056603773582</v>
      </c>
      <c r="V72" s="3">
        <v>7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C72" s="3">
        <v>7</v>
      </c>
      <c r="AD72" s="4">
        <v>0.2</v>
      </c>
      <c r="AE72" s="4">
        <v>0.10294117647058823</v>
      </c>
      <c r="AF72" s="4">
        <v>0.21739130434782608</v>
      </c>
      <c r="AG72" s="4">
        <v>0</v>
      </c>
      <c r="AH72" s="4">
        <v>0.13207547169811321</v>
      </c>
    </row>
    <row r="73" spans="2:34" x14ac:dyDescent="0.25">
      <c r="B73" s="3">
        <v>8</v>
      </c>
      <c r="C73" s="4">
        <v>6.3441712926249009E-3</v>
      </c>
      <c r="D73" s="4">
        <v>3.9254559873116573E-2</v>
      </c>
      <c r="E73" s="4">
        <v>1.9825535289452814E-2</v>
      </c>
      <c r="F73" s="4">
        <v>4.7581284694686752E-3</v>
      </c>
      <c r="G73" s="4">
        <v>7.0182394924662952E-2</v>
      </c>
      <c r="I73" s="3">
        <v>8</v>
      </c>
      <c r="J73" s="4">
        <v>9.0395480225988714E-2</v>
      </c>
      <c r="K73" s="4">
        <v>0.55932203389830515</v>
      </c>
      <c r="L73" s="4">
        <v>0.28248587570621475</v>
      </c>
      <c r="M73" s="4">
        <v>6.7796610169491539E-2</v>
      </c>
      <c r="O73" s="3">
        <v>8</v>
      </c>
      <c r="P73" s="4">
        <v>0.5</v>
      </c>
      <c r="Q73" s="4">
        <v>0.38383838383838381</v>
      </c>
      <c r="R73" s="4">
        <v>0.16</v>
      </c>
      <c r="S73" s="4">
        <v>8.3333333333333329E-2</v>
      </c>
      <c r="T73" s="4">
        <v>0.31073446327683618</v>
      </c>
      <c r="V73" s="3">
        <v>8</v>
      </c>
      <c r="W73" s="4">
        <v>0</v>
      </c>
      <c r="X73" s="4">
        <v>1.0101010101010102E-2</v>
      </c>
      <c r="Y73" s="4">
        <v>0</v>
      </c>
      <c r="Z73" s="4">
        <v>0</v>
      </c>
      <c r="AA73" s="4">
        <v>5.6497175141242938E-3</v>
      </c>
      <c r="AC73" s="3">
        <v>8</v>
      </c>
      <c r="AD73" s="4">
        <v>0.125</v>
      </c>
      <c r="AE73" s="4">
        <v>0.20202020202020202</v>
      </c>
      <c r="AF73" s="4">
        <v>0.16</v>
      </c>
      <c r="AG73" s="4">
        <v>0.33333333333333331</v>
      </c>
      <c r="AH73" s="4">
        <v>0.19209039548022599</v>
      </c>
    </row>
    <row r="74" spans="2:34" x14ac:dyDescent="0.25">
      <c r="B74" s="3">
        <v>9</v>
      </c>
      <c r="C74" s="4">
        <v>1.1102299762093577E-2</v>
      </c>
      <c r="D74" s="4">
        <v>6.7406819984139568E-2</v>
      </c>
      <c r="E74" s="4">
        <v>2.5773195876288658E-2</v>
      </c>
      <c r="F74" s="4">
        <v>8.7232355273592389E-3</v>
      </c>
      <c r="G74" s="4">
        <v>0.11300555114988103</v>
      </c>
      <c r="I74" s="3">
        <v>9</v>
      </c>
      <c r="J74" s="4">
        <v>9.8245614035087733E-2</v>
      </c>
      <c r="K74" s="4">
        <v>0.59649122807017552</v>
      </c>
      <c r="L74" s="4">
        <v>0.22807017543859651</v>
      </c>
      <c r="M74" s="4">
        <v>7.7192982456140355E-2</v>
      </c>
      <c r="O74" s="3">
        <v>9</v>
      </c>
      <c r="P74" s="4">
        <v>0.5357142857142857</v>
      </c>
      <c r="Q74" s="4">
        <v>0.34705882352941175</v>
      </c>
      <c r="R74" s="4">
        <v>0.16923076923076924</v>
      </c>
      <c r="S74" s="4">
        <v>0.27272727272727271</v>
      </c>
      <c r="T74" s="4">
        <v>0.31929824561403508</v>
      </c>
      <c r="V74" s="3">
        <v>9</v>
      </c>
      <c r="W74" s="4">
        <v>0</v>
      </c>
      <c r="X74" s="4">
        <v>5.8823529411764705E-3</v>
      </c>
      <c r="Y74" s="4">
        <v>0</v>
      </c>
      <c r="Z74" s="4">
        <v>0</v>
      </c>
      <c r="AA74" s="4">
        <v>3.5087719298245615E-3</v>
      </c>
      <c r="AC74" s="3">
        <v>9</v>
      </c>
      <c r="AD74" s="4">
        <v>0.10714285714285714</v>
      </c>
      <c r="AE74" s="4">
        <v>0.11764705882352941</v>
      </c>
      <c r="AF74" s="4">
        <v>0.18461538461538463</v>
      </c>
      <c r="AG74" s="4">
        <v>0.13636363636363635</v>
      </c>
      <c r="AH74" s="4">
        <v>0.13333333333333333</v>
      </c>
    </row>
    <row r="75" spans="2:34" x14ac:dyDescent="0.25">
      <c r="B75" s="3">
        <v>10</v>
      </c>
      <c r="C75" s="4">
        <v>1.2291831879460745E-2</v>
      </c>
      <c r="D75" s="4">
        <v>8.6439333862014273E-2</v>
      </c>
      <c r="E75" s="4">
        <v>2.9341792228390166E-2</v>
      </c>
      <c r="F75" s="4">
        <v>6.3441712926249009E-3</v>
      </c>
      <c r="G75" s="4">
        <v>0.13441712926249008</v>
      </c>
      <c r="I75" s="3">
        <v>10</v>
      </c>
      <c r="J75" s="4">
        <v>9.1445427728613568E-2</v>
      </c>
      <c r="K75" s="4">
        <v>0.64306784660766958</v>
      </c>
      <c r="L75" s="4">
        <v>0.21828908554572271</v>
      </c>
      <c r="M75" s="4">
        <v>4.71976401179941E-2</v>
      </c>
      <c r="O75" s="3">
        <v>10</v>
      </c>
      <c r="P75" s="4">
        <v>0.41935483870967744</v>
      </c>
      <c r="Q75" s="4">
        <v>0.3165137614678899</v>
      </c>
      <c r="R75" s="4">
        <v>0.25675675675675674</v>
      </c>
      <c r="S75" s="4">
        <v>0.5625</v>
      </c>
      <c r="T75" s="4">
        <v>0.32448377581120946</v>
      </c>
      <c r="V75" s="3">
        <v>10</v>
      </c>
      <c r="W75" s="4">
        <v>0</v>
      </c>
      <c r="X75" s="4">
        <v>9.1743119266055051E-3</v>
      </c>
      <c r="Y75" s="4">
        <v>4.0540540540540543E-2</v>
      </c>
      <c r="Z75" s="4">
        <v>0</v>
      </c>
      <c r="AA75" s="4">
        <v>1.4749262536873156E-2</v>
      </c>
      <c r="AC75" s="3">
        <v>10</v>
      </c>
      <c r="AD75" s="4">
        <v>0.22580645161290322</v>
      </c>
      <c r="AE75" s="4">
        <v>0.16513761467889909</v>
      </c>
      <c r="AF75" s="4">
        <v>0.17567567567567569</v>
      </c>
      <c r="AG75" s="4">
        <v>0.1875</v>
      </c>
      <c r="AH75" s="4">
        <v>0.17404129793510326</v>
      </c>
    </row>
    <row r="76" spans="2:34" x14ac:dyDescent="0.25">
      <c r="B76" s="3">
        <v>11</v>
      </c>
      <c r="C76" s="4">
        <v>1.1102299762093577E-2</v>
      </c>
      <c r="D76" s="4">
        <v>9.9920697858842195E-2</v>
      </c>
      <c r="E76" s="4">
        <v>3.3306899286280729E-2</v>
      </c>
      <c r="F76" s="4">
        <v>7.9302141157811257E-3</v>
      </c>
      <c r="G76" s="4">
        <v>0.15226011102299764</v>
      </c>
      <c r="I76" s="3">
        <v>11</v>
      </c>
      <c r="J76" s="4">
        <v>7.2916666666666657E-2</v>
      </c>
      <c r="K76" s="4">
        <v>0.65625</v>
      </c>
      <c r="L76" s="4">
        <v>0.21874999999999997</v>
      </c>
      <c r="M76" s="4">
        <v>5.2083333333333329E-2</v>
      </c>
      <c r="O76" s="3">
        <v>11</v>
      </c>
      <c r="P76" s="4">
        <v>0.32142857142857145</v>
      </c>
      <c r="Q76" s="4">
        <v>0.31349206349206349</v>
      </c>
      <c r="R76" s="4">
        <v>0.26190476190476192</v>
      </c>
      <c r="S76" s="4">
        <v>0.45</v>
      </c>
      <c r="T76" s="4">
        <v>0.30989583333333331</v>
      </c>
      <c r="V76" s="3">
        <v>11</v>
      </c>
      <c r="W76" s="4">
        <v>0</v>
      </c>
      <c r="X76" s="4">
        <v>7.9365079365079361E-3</v>
      </c>
      <c r="Y76" s="4">
        <v>2.3809523809523808E-2</v>
      </c>
      <c r="Z76" s="4">
        <v>0</v>
      </c>
      <c r="AA76" s="4">
        <v>1.0416666666666666E-2</v>
      </c>
      <c r="AC76" s="3">
        <v>11</v>
      </c>
      <c r="AD76" s="4">
        <v>0.14285714285714285</v>
      </c>
      <c r="AE76" s="4">
        <v>0.14682539682539683</v>
      </c>
      <c r="AF76" s="4">
        <v>0.17857142857142858</v>
      </c>
      <c r="AG76" s="4">
        <v>0.05</v>
      </c>
      <c r="AH76" s="4">
        <v>0.1484375</v>
      </c>
    </row>
    <row r="77" spans="2:34" x14ac:dyDescent="0.25">
      <c r="B77" s="3">
        <v>12</v>
      </c>
      <c r="C77" s="4">
        <v>1.2688342585249802E-2</v>
      </c>
      <c r="D77" s="4">
        <v>9.7145122918318796E-2</v>
      </c>
      <c r="E77" s="4">
        <v>3.7668517049960347E-2</v>
      </c>
      <c r="F77" s="4">
        <v>7.1371927042030133E-3</v>
      </c>
      <c r="G77" s="4">
        <v>0.15463917525773196</v>
      </c>
      <c r="I77" s="3">
        <v>12</v>
      </c>
      <c r="J77" s="4">
        <v>8.2051282051282051E-2</v>
      </c>
      <c r="K77" s="4">
        <v>0.62820512820512819</v>
      </c>
      <c r="L77" s="4">
        <v>0.24358974358974356</v>
      </c>
      <c r="M77" s="4">
        <v>4.6153846153846149E-2</v>
      </c>
      <c r="O77" s="3">
        <v>12</v>
      </c>
      <c r="P77" s="4">
        <v>0.34375</v>
      </c>
      <c r="Q77" s="4">
        <v>0.33877551020408164</v>
      </c>
      <c r="R77" s="4">
        <v>0.22105263157894736</v>
      </c>
      <c r="S77" s="4">
        <v>0.27777777777777779</v>
      </c>
      <c r="T77" s="4">
        <v>0.30769230769230771</v>
      </c>
      <c r="V77" s="3">
        <v>12</v>
      </c>
      <c r="W77" s="4">
        <v>6.25E-2</v>
      </c>
      <c r="X77" s="4">
        <v>2.8571428571428571E-2</v>
      </c>
      <c r="Y77" s="4">
        <v>8.4210526315789472E-2</v>
      </c>
      <c r="Z77" s="4">
        <v>0</v>
      </c>
      <c r="AA77" s="4">
        <v>4.3589743589743588E-2</v>
      </c>
      <c r="AC77" s="3">
        <v>12</v>
      </c>
      <c r="AD77" s="4">
        <v>6.25E-2</v>
      </c>
      <c r="AE77" s="4">
        <v>0.16734693877551021</v>
      </c>
      <c r="AF77" s="4">
        <v>0.17894736842105263</v>
      </c>
      <c r="AG77" s="4">
        <v>0.1111111111111111</v>
      </c>
      <c r="AH77" s="4">
        <v>0.15897435897435896</v>
      </c>
    </row>
    <row r="78" spans="2:34" x14ac:dyDescent="0.25">
      <c r="B78" s="3">
        <v>13</v>
      </c>
      <c r="C78" s="4">
        <v>1.387787470261697E-2</v>
      </c>
      <c r="D78" s="4">
        <v>7.9302141157811257E-2</v>
      </c>
      <c r="E78" s="4">
        <v>2.8152260111022998E-2</v>
      </c>
      <c r="F78" s="4">
        <v>2.3790642347343376E-3</v>
      </c>
      <c r="G78" s="4">
        <v>0.12371134020618557</v>
      </c>
      <c r="I78" s="3">
        <v>13</v>
      </c>
      <c r="J78" s="4">
        <v>0.11217948717948717</v>
      </c>
      <c r="K78" s="4">
        <v>0.64102564102564097</v>
      </c>
      <c r="L78" s="4">
        <v>0.22756410256410256</v>
      </c>
      <c r="M78" s="4">
        <v>1.9230769230769228E-2</v>
      </c>
      <c r="O78" s="3">
        <v>13</v>
      </c>
      <c r="P78" s="4">
        <v>0.42857142857142855</v>
      </c>
      <c r="Q78" s="4">
        <v>0.34</v>
      </c>
      <c r="R78" s="4">
        <v>0.25352112676056338</v>
      </c>
      <c r="S78" s="4">
        <v>0.16666666666666666</v>
      </c>
      <c r="T78" s="4">
        <v>0.32692307692307693</v>
      </c>
      <c r="V78" s="3">
        <v>13</v>
      </c>
      <c r="W78" s="4">
        <v>2.8571428571428571E-2</v>
      </c>
      <c r="X78" s="4">
        <v>0.09</v>
      </c>
      <c r="Y78" s="4">
        <v>0.11267605633802817</v>
      </c>
      <c r="Z78" s="4">
        <v>0</v>
      </c>
      <c r="AA78" s="4">
        <v>8.6538461538461536E-2</v>
      </c>
      <c r="AC78" s="3">
        <v>13</v>
      </c>
      <c r="AD78" s="4">
        <v>0.11428571428571428</v>
      </c>
      <c r="AE78" s="4">
        <v>0.125</v>
      </c>
      <c r="AF78" s="4">
        <v>0.14084507042253522</v>
      </c>
      <c r="AG78" s="4">
        <v>0.16666666666666666</v>
      </c>
      <c r="AH78" s="4">
        <v>0.12820512820512819</v>
      </c>
    </row>
    <row r="79" spans="2:34" x14ac:dyDescent="0.25">
      <c r="B79" s="3">
        <v>14</v>
      </c>
      <c r="C79" s="4">
        <v>6.3441712926249009E-3</v>
      </c>
      <c r="D79" s="4">
        <v>5.8683584456780333E-2</v>
      </c>
      <c r="E79" s="4">
        <v>2.4980174464710549E-2</v>
      </c>
      <c r="F79" s="4">
        <v>2.7755749405233942E-3</v>
      </c>
      <c r="G79" s="4">
        <v>9.2783505154639193E-2</v>
      </c>
      <c r="I79" s="3">
        <v>14</v>
      </c>
      <c r="J79" s="4">
        <v>6.8376068376068369E-2</v>
      </c>
      <c r="K79" s="4">
        <v>0.63247863247863234</v>
      </c>
      <c r="L79" s="4">
        <v>0.26923076923076922</v>
      </c>
      <c r="M79" s="4">
        <v>2.9914529914529909E-2</v>
      </c>
      <c r="O79" s="3">
        <v>14</v>
      </c>
      <c r="P79" s="4">
        <v>0.1875</v>
      </c>
      <c r="Q79" s="4">
        <v>0.35810810810810811</v>
      </c>
      <c r="R79" s="4">
        <v>0.19047619047619047</v>
      </c>
      <c r="S79" s="4">
        <v>0.14285714285714285</v>
      </c>
      <c r="T79" s="4">
        <v>0.29487179487179488</v>
      </c>
      <c r="V79" s="3">
        <v>14</v>
      </c>
      <c r="W79" s="4">
        <v>0.125</v>
      </c>
      <c r="X79" s="4">
        <v>9.45945945945946E-2</v>
      </c>
      <c r="Y79" s="4">
        <v>0.17460317460317459</v>
      </c>
      <c r="Z79" s="4">
        <v>0.14285714285714285</v>
      </c>
      <c r="AA79" s="4">
        <v>0.11965811965811966</v>
      </c>
      <c r="AC79" s="3">
        <v>14</v>
      </c>
      <c r="AD79" s="4">
        <v>0.125</v>
      </c>
      <c r="AE79" s="4">
        <v>0.10810810810810811</v>
      </c>
      <c r="AF79" s="4">
        <v>0.14285714285714285</v>
      </c>
      <c r="AG79" s="4">
        <v>0.2857142857142857</v>
      </c>
      <c r="AH79" s="4">
        <v>0.12393162393162394</v>
      </c>
    </row>
    <row r="80" spans="2:34" x14ac:dyDescent="0.25">
      <c r="B80" s="3">
        <v>15</v>
      </c>
      <c r="C80" s="4">
        <v>6.7406819984139575E-3</v>
      </c>
      <c r="D80" s="4">
        <v>3.7668517049960347E-2</v>
      </c>
      <c r="E80" s="4">
        <v>1.506740681998414E-2</v>
      </c>
      <c r="F80" s="4">
        <v>1.9825535289452814E-3</v>
      </c>
      <c r="G80" s="4">
        <v>6.1459159397303724E-2</v>
      </c>
      <c r="I80" s="3">
        <v>15</v>
      </c>
      <c r="J80" s="4">
        <v>0.10967741935483873</v>
      </c>
      <c r="K80" s="4">
        <v>0.61290322580645162</v>
      </c>
      <c r="L80" s="4">
        <v>0.24516129032258066</v>
      </c>
      <c r="M80" s="4">
        <v>3.2258064516129031E-2</v>
      </c>
      <c r="O80" s="3">
        <v>15</v>
      </c>
      <c r="P80" s="4">
        <v>0.35294117647058826</v>
      </c>
      <c r="Q80" s="4">
        <v>0.33684210526315789</v>
      </c>
      <c r="R80" s="4">
        <v>0.21052631578947367</v>
      </c>
      <c r="S80" s="4">
        <v>0.4</v>
      </c>
      <c r="T80" s="4">
        <v>0.30967741935483872</v>
      </c>
      <c r="V80" s="3">
        <v>15</v>
      </c>
      <c r="W80" s="4">
        <v>0.23529411764705882</v>
      </c>
      <c r="X80" s="4">
        <v>0.10526315789473684</v>
      </c>
      <c r="Y80" s="4">
        <v>0.15789473684210525</v>
      </c>
      <c r="Z80" s="4">
        <v>0.4</v>
      </c>
      <c r="AA80" s="4">
        <v>0.14193548387096774</v>
      </c>
      <c r="AC80" s="3">
        <v>15</v>
      </c>
      <c r="AD80" s="4">
        <v>5.8823529411764705E-2</v>
      </c>
      <c r="AE80" s="4">
        <v>0.10526315789473684</v>
      </c>
      <c r="AF80" s="4">
        <v>0.15789473684210525</v>
      </c>
      <c r="AG80" s="4">
        <v>0.2</v>
      </c>
      <c r="AH80" s="4">
        <v>0.11612903225806452</v>
      </c>
    </row>
    <row r="81" spans="2:34" x14ac:dyDescent="0.25">
      <c r="B81" s="3">
        <v>16</v>
      </c>
      <c r="C81" s="4">
        <v>1.9825535289452814E-3</v>
      </c>
      <c r="D81" s="4">
        <v>1.5463917525773196E-2</v>
      </c>
      <c r="E81" s="4">
        <v>8.3267248215701823E-3</v>
      </c>
      <c r="F81" s="4">
        <v>3.9651070578905631E-4</v>
      </c>
      <c r="G81" s="4">
        <v>2.6169706582077713E-2</v>
      </c>
      <c r="I81" s="3">
        <v>16</v>
      </c>
      <c r="J81" s="4">
        <v>7.575757575757576E-2</v>
      </c>
      <c r="K81" s="4">
        <v>0.59090909090909094</v>
      </c>
      <c r="L81" s="4">
        <v>0.31818181818181823</v>
      </c>
      <c r="M81" s="4">
        <v>1.5151515151515154E-2</v>
      </c>
      <c r="O81" s="3">
        <v>16</v>
      </c>
      <c r="P81" s="4">
        <v>0.6</v>
      </c>
      <c r="Q81" s="4">
        <v>0.23076923076923078</v>
      </c>
      <c r="R81" s="4">
        <v>4.7619047619047616E-2</v>
      </c>
      <c r="S81" s="4">
        <v>0</v>
      </c>
      <c r="T81" s="4">
        <v>0.19696969696969696</v>
      </c>
      <c r="V81" s="3">
        <v>16</v>
      </c>
      <c r="W81" s="4">
        <v>0.2</v>
      </c>
      <c r="X81" s="4">
        <v>0.23076923076923078</v>
      </c>
      <c r="Y81" s="4">
        <v>0.23809523809523808</v>
      </c>
      <c r="Z81" s="4">
        <v>1</v>
      </c>
      <c r="AA81" s="4">
        <v>0.24242424242424243</v>
      </c>
      <c r="AC81" s="3">
        <v>16</v>
      </c>
      <c r="AD81" s="4">
        <v>0</v>
      </c>
      <c r="AE81" s="4">
        <v>0.15384615384615385</v>
      </c>
      <c r="AF81" s="4">
        <v>0.23809523809523808</v>
      </c>
      <c r="AG81" s="4">
        <v>0</v>
      </c>
      <c r="AH81" s="4">
        <v>0.16666666666666666</v>
      </c>
    </row>
    <row r="82" spans="2:34" x14ac:dyDescent="0.25">
      <c r="B82" s="3">
        <v>17</v>
      </c>
      <c r="C82" s="4">
        <v>1.1895321173671688E-3</v>
      </c>
      <c r="D82" s="4">
        <v>1.1895321173671688E-3</v>
      </c>
      <c r="E82" s="4">
        <v>2.3790642347343376E-3</v>
      </c>
      <c r="F82" s="4">
        <v>0</v>
      </c>
      <c r="G82" s="4">
        <v>4.7581284694686752E-3</v>
      </c>
      <c r="I82" s="3">
        <v>17</v>
      </c>
      <c r="J82" s="4">
        <v>0.25</v>
      </c>
      <c r="K82" s="4">
        <v>0.25</v>
      </c>
      <c r="L82" s="4">
        <v>0.5</v>
      </c>
      <c r="M82" s="4">
        <v>0</v>
      </c>
      <c r="O82" s="3">
        <v>17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V82" s="3">
        <v>17</v>
      </c>
      <c r="W82" s="4">
        <v>0.33333333333333331</v>
      </c>
      <c r="X82" s="4">
        <v>1</v>
      </c>
      <c r="Y82" s="4">
        <v>0.66666666666666663</v>
      </c>
      <c r="Z82" s="4">
        <v>0</v>
      </c>
      <c r="AA82" s="4">
        <v>0.66666666666666663</v>
      </c>
      <c r="AC82" s="3">
        <v>17</v>
      </c>
      <c r="AD82" s="4">
        <v>0.66666666666666663</v>
      </c>
      <c r="AE82" s="4">
        <v>0</v>
      </c>
      <c r="AF82" s="4">
        <v>0.33333333333333331</v>
      </c>
      <c r="AG82" s="4">
        <v>0</v>
      </c>
      <c r="AH82" s="4">
        <v>0.33333333333333331</v>
      </c>
    </row>
    <row r="83" spans="2:34" x14ac:dyDescent="0.25">
      <c r="B83" s="3" t="s">
        <v>2</v>
      </c>
      <c r="C83" s="4">
        <v>9.1593973037272E-2</v>
      </c>
      <c r="D83" s="4">
        <v>0.62371134020618557</v>
      </c>
      <c r="E83" s="4">
        <v>0.23909595559080096</v>
      </c>
      <c r="F83" s="4">
        <v>4.5598731165741473E-2</v>
      </c>
      <c r="G83" s="4">
        <v>1</v>
      </c>
      <c r="I83" s="3" t="s">
        <v>18</v>
      </c>
      <c r="J83" s="4">
        <v>9.1593973037272E-2</v>
      </c>
      <c r="K83" s="4">
        <v>0.62371134020618557</v>
      </c>
      <c r="L83" s="4">
        <v>0.23909595559080096</v>
      </c>
      <c r="M83" s="4">
        <v>4.5598731165741473E-2</v>
      </c>
      <c r="O83" s="3" t="s">
        <v>2</v>
      </c>
      <c r="P83" s="4">
        <v>0.40259740259740262</v>
      </c>
      <c r="Q83" s="4">
        <v>0.33566433566433568</v>
      </c>
      <c r="R83" s="4">
        <v>0.21724709784411278</v>
      </c>
      <c r="S83" s="4">
        <v>0.32173913043478258</v>
      </c>
      <c r="T83" s="4">
        <v>0.31284694686756542</v>
      </c>
      <c r="V83" s="3" t="s">
        <v>2</v>
      </c>
      <c r="W83" s="4">
        <v>4.7619047619047616E-2</v>
      </c>
      <c r="X83" s="4">
        <v>4.2593769866497141E-2</v>
      </c>
      <c r="Y83" s="4">
        <v>7.7943615257048099E-2</v>
      </c>
      <c r="Z83" s="4">
        <v>3.4782608695652174E-2</v>
      </c>
      <c r="AA83" s="4">
        <v>5.1149881046788262E-2</v>
      </c>
      <c r="AC83" s="3" t="s">
        <v>2</v>
      </c>
      <c r="AD83" s="4">
        <v>0.13419913419913421</v>
      </c>
      <c r="AE83" s="4">
        <v>0.14049586776859505</v>
      </c>
      <c r="AF83" s="4">
        <v>0.17412935323383086</v>
      </c>
      <c r="AG83" s="4">
        <v>0.16521739130434782</v>
      </c>
      <c r="AH83" s="4">
        <v>0.14908802537668517</v>
      </c>
    </row>
  </sheetData>
  <mergeCells count="40">
    <mergeCell ref="B2:N2"/>
    <mergeCell ref="B3:N4"/>
    <mergeCell ref="P13:V13"/>
    <mergeCell ref="V16:V17"/>
    <mergeCell ref="T16:T17"/>
    <mergeCell ref="R16:R17"/>
    <mergeCell ref="B7:B8"/>
    <mergeCell ref="B6:N6"/>
    <mergeCell ref="C7:E7"/>
    <mergeCell ref="F7:H7"/>
    <mergeCell ref="I7:K7"/>
    <mergeCell ref="L7:N7"/>
    <mergeCell ref="P6:R6"/>
    <mergeCell ref="B22:M22"/>
    <mergeCell ref="Q14:R14"/>
    <mergeCell ref="S14:T14"/>
    <mergeCell ref="U14:V14"/>
    <mergeCell ref="P19:V19"/>
    <mergeCell ref="P14:P15"/>
    <mergeCell ref="B14:N14"/>
    <mergeCell ref="B15:B16"/>
    <mergeCell ref="C15:E15"/>
    <mergeCell ref="F15:H15"/>
    <mergeCell ref="I15:K15"/>
    <mergeCell ref="L15:N15"/>
    <mergeCell ref="B46:G46"/>
    <mergeCell ref="I46:M46"/>
    <mergeCell ref="O46:T46"/>
    <mergeCell ref="V46:AA46"/>
    <mergeCell ref="AC46:AH46"/>
    <mergeCell ref="B67:G67"/>
    <mergeCell ref="I67:M67"/>
    <mergeCell ref="O67:T67"/>
    <mergeCell ref="V67:AA67"/>
    <mergeCell ref="AC67:AH67"/>
    <mergeCell ref="B24:G24"/>
    <mergeCell ref="I24:M24"/>
    <mergeCell ref="O24:T24"/>
    <mergeCell ref="V24:AA24"/>
    <mergeCell ref="AC24:AH24"/>
  </mergeCells>
  <conditionalFormatting sqref="C26:F43">
    <cfRule type="colorScale" priority="107">
      <colorScale>
        <cfvo type="min"/>
        <cfvo type="max"/>
        <color rgb="FFFCFCFF"/>
        <color rgb="FF63BE7B"/>
      </colorScale>
    </cfRule>
  </conditionalFormatting>
  <conditionalFormatting sqref="G26:G4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C44:F4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P26:S4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T26:T43">
    <cfRule type="colorScale" priority="101">
      <colorScale>
        <cfvo type="min"/>
        <cfvo type="max"/>
        <color rgb="FFFCFCFF"/>
        <color rgb="FF63BE7B"/>
      </colorScale>
    </cfRule>
  </conditionalFormatting>
  <conditionalFormatting sqref="P44:S4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W26:Z43">
    <cfRule type="colorScale" priority="99">
      <colorScale>
        <cfvo type="min"/>
        <cfvo type="max"/>
        <color rgb="FFFCFCFF"/>
        <color rgb="FF63BE7B"/>
      </colorScale>
    </cfRule>
  </conditionalFormatting>
  <conditionalFormatting sqref="AA26:AA43">
    <cfRule type="colorScale" priority="98">
      <colorScale>
        <cfvo type="min"/>
        <cfvo type="max"/>
        <color rgb="FFFCFCFF"/>
        <color rgb="FF63BE7B"/>
      </colorScale>
    </cfRule>
  </conditionalFormatting>
  <conditionalFormatting sqref="W44:Z44">
    <cfRule type="colorScale" priority="97">
      <colorScale>
        <cfvo type="min"/>
        <cfvo type="max"/>
        <color rgb="FFFCFCFF"/>
        <color rgb="FF63BE7B"/>
      </colorScale>
    </cfRule>
  </conditionalFormatting>
  <conditionalFormatting sqref="AD26:AG43">
    <cfRule type="colorScale" priority="96">
      <colorScale>
        <cfvo type="min"/>
        <cfvo type="max"/>
        <color rgb="FFFCFCFF"/>
        <color rgb="FF63BE7B"/>
      </colorScale>
    </cfRule>
  </conditionalFormatting>
  <conditionalFormatting sqref="AH26:AH43">
    <cfRule type="colorScale" priority="95">
      <colorScale>
        <cfvo type="min"/>
        <cfvo type="max"/>
        <color rgb="FFFCFCFF"/>
        <color rgb="FF63BE7B"/>
      </colorScale>
    </cfRule>
  </conditionalFormatting>
  <conditionalFormatting sqref="AD44:AG44">
    <cfRule type="colorScale" priority="94">
      <colorScale>
        <cfvo type="min"/>
        <cfvo type="max"/>
        <color rgb="FFFCFCFF"/>
        <color rgb="FF63BE7B"/>
      </colorScale>
    </cfRule>
  </conditionalFormatting>
  <conditionalFormatting sqref="W44:AA44">
    <cfRule type="colorScale" priority="93">
      <colorScale>
        <cfvo type="min"/>
        <cfvo type="max"/>
        <color rgb="FFFCFCFF"/>
        <color rgb="FF63BE7B"/>
      </colorScale>
    </cfRule>
  </conditionalFormatting>
  <conditionalFormatting sqref="AD44:AH44">
    <cfRule type="colorScale" priority="92">
      <colorScale>
        <cfvo type="min"/>
        <cfvo type="max"/>
        <color rgb="FFFCFCFF"/>
        <color rgb="FF63BE7B"/>
      </colorScale>
    </cfRule>
  </conditionalFormatting>
  <conditionalFormatting sqref="P44:T44">
    <cfRule type="colorScale" priority="91">
      <colorScale>
        <cfvo type="min"/>
        <cfvo type="max"/>
        <color rgb="FFFCFCFF"/>
        <color rgb="FF63BE7B"/>
      </colorScale>
    </cfRule>
  </conditionalFormatting>
  <conditionalFormatting sqref="J26:J44">
    <cfRule type="colorScale" priority="90">
      <colorScale>
        <cfvo type="min"/>
        <cfvo type="max"/>
        <color rgb="FFFCFCFF"/>
        <color rgb="FF63BE7B"/>
      </colorScale>
    </cfRule>
  </conditionalFormatting>
  <conditionalFormatting sqref="K26:K44">
    <cfRule type="colorScale" priority="89">
      <colorScale>
        <cfvo type="min"/>
        <cfvo type="max"/>
        <color rgb="FFFCFCFF"/>
        <color rgb="FF63BE7B"/>
      </colorScale>
    </cfRule>
  </conditionalFormatting>
  <conditionalFormatting sqref="L26:L44">
    <cfRule type="colorScale" priority="88">
      <colorScale>
        <cfvo type="min"/>
        <cfvo type="max"/>
        <color rgb="FFFCFCFF"/>
        <color rgb="FF63BE7B"/>
      </colorScale>
    </cfRule>
  </conditionalFormatting>
  <conditionalFormatting sqref="M26:M44">
    <cfRule type="colorScale" priority="87">
      <colorScale>
        <cfvo type="min"/>
        <cfvo type="max"/>
        <color rgb="FFFCFCFF"/>
        <color rgb="FF63BE7B"/>
      </colorScale>
    </cfRule>
  </conditionalFormatting>
  <conditionalFormatting sqref="P26:T4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6:AH4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6:AA4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5">
    <cfRule type="colorScale" priority="81">
      <colorScale>
        <cfvo type="min"/>
        <cfvo type="max"/>
        <color rgb="FFFCFCFF"/>
        <color rgb="FF63BE7B"/>
      </colorScale>
    </cfRule>
  </conditionalFormatting>
  <conditionalFormatting sqref="P65:S65">
    <cfRule type="colorScale" priority="78">
      <colorScale>
        <cfvo type="min"/>
        <cfvo type="max"/>
        <color rgb="FFFCFCFF"/>
        <color rgb="FF63BE7B"/>
      </colorScale>
    </cfRule>
  </conditionalFormatting>
  <conditionalFormatting sqref="W65:Z65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65:AG65">
    <cfRule type="colorScale" priority="72">
      <colorScale>
        <cfvo type="min"/>
        <cfvo type="max"/>
        <color rgb="FFFCFCFF"/>
        <color rgb="FF63BE7B"/>
      </colorScale>
    </cfRule>
  </conditionalFormatting>
  <conditionalFormatting sqref="W65:AA65">
    <cfRule type="colorScale" priority="71">
      <colorScale>
        <cfvo type="min"/>
        <cfvo type="max"/>
        <color rgb="FFFCFCFF"/>
        <color rgb="FF63BE7B"/>
      </colorScale>
    </cfRule>
  </conditionalFormatting>
  <conditionalFormatting sqref="AD65:AH65">
    <cfRule type="colorScale" priority="70">
      <colorScale>
        <cfvo type="min"/>
        <cfvo type="max"/>
        <color rgb="FFFCFCFF"/>
        <color rgb="FF63BE7B"/>
      </colorScale>
    </cfRule>
  </conditionalFormatting>
  <conditionalFormatting sqref="P65:T65">
    <cfRule type="colorScale" priority="69">
      <colorScale>
        <cfvo type="min"/>
        <cfvo type="max"/>
        <color rgb="FFFCFCFF"/>
        <color rgb="FF63BE7B"/>
      </colorScale>
    </cfRule>
  </conditionalFormatting>
  <conditionalFormatting sqref="C48:F6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G48:G6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P48:S6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T48:T6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W48:Z6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A48:AA6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D48:AG6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H48:AH6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J48:J6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K48:K6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L48:L6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M48:M65">
    <cfRule type="colorScale" priority="119">
      <colorScale>
        <cfvo type="min"/>
        <cfvo type="max"/>
        <color rgb="FFFCFCFF"/>
        <color rgb="FF63BE7B"/>
      </colorScale>
    </cfRule>
  </conditionalFormatting>
  <conditionalFormatting sqref="P48:T6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H6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8:AA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F83">
    <cfRule type="colorScale" priority="55">
      <colorScale>
        <cfvo type="min"/>
        <cfvo type="max"/>
        <color rgb="FFFCFCFF"/>
        <color rgb="FF63BE7B"/>
      </colorScale>
    </cfRule>
  </conditionalFormatting>
  <conditionalFormatting sqref="P83:S83">
    <cfRule type="colorScale" priority="52">
      <colorScale>
        <cfvo type="min"/>
        <cfvo type="max"/>
        <color rgb="FFFCFCFF"/>
        <color rgb="FF63BE7B"/>
      </colorScale>
    </cfRule>
  </conditionalFormatting>
  <conditionalFormatting sqref="W83:Z83">
    <cfRule type="colorScale" priority="49">
      <colorScale>
        <cfvo type="min"/>
        <cfvo type="max"/>
        <color rgb="FFFCFCFF"/>
        <color rgb="FF63BE7B"/>
      </colorScale>
    </cfRule>
  </conditionalFormatting>
  <conditionalFormatting sqref="AD83:AG83">
    <cfRule type="colorScale" priority="46">
      <colorScale>
        <cfvo type="min"/>
        <cfvo type="max"/>
        <color rgb="FFFCFCFF"/>
        <color rgb="FF63BE7B"/>
      </colorScale>
    </cfRule>
  </conditionalFormatting>
  <conditionalFormatting sqref="W83:AA83">
    <cfRule type="colorScale" priority="45">
      <colorScale>
        <cfvo type="min"/>
        <cfvo type="max"/>
        <color rgb="FFFCFCFF"/>
        <color rgb="FF63BE7B"/>
      </colorScale>
    </cfRule>
  </conditionalFormatting>
  <conditionalFormatting sqref="AD83:AH83">
    <cfRule type="colorScale" priority="44">
      <colorScale>
        <cfvo type="min"/>
        <cfvo type="max"/>
        <color rgb="FFFCFCFF"/>
        <color rgb="FF63BE7B"/>
      </colorScale>
    </cfRule>
  </conditionalFormatting>
  <conditionalFormatting sqref="P83:T83">
    <cfRule type="colorScale" priority="43">
      <colorScale>
        <cfvo type="min"/>
        <cfvo type="max"/>
        <color rgb="FFFCFCFF"/>
        <color rgb="FF63BE7B"/>
      </colorScale>
    </cfRule>
  </conditionalFormatting>
  <conditionalFormatting sqref="C69:F82">
    <cfRule type="colorScale" priority="141">
      <colorScale>
        <cfvo type="min"/>
        <cfvo type="max"/>
        <color rgb="FFFCFCFF"/>
        <color rgb="FF63BE7B"/>
      </colorScale>
    </cfRule>
  </conditionalFormatting>
  <conditionalFormatting sqref="G69:G8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P69:S8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T69:T8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W69:Z8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A69:AA8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D69:AG8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H69:AH8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J69:J83">
    <cfRule type="colorScale" priority="149">
      <colorScale>
        <cfvo type="min"/>
        <cfvo type="max"/>
        <color rgb="FFFCFCFF"/>
        <color rgb="FF63BE7B"/>
      </colorScale>
    </cfRule>
  </conditionalFormatting>
  <conditionalFormatting sqref="K69:K8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L69:L83">
    <cfRule type="colorScale" priority="151">
      <colorScale>
        <cfvo type="min"/>
        <cfvo type="max"/>
        <color rgb="FFFCFCFF"/>
        <color rgb="FF63BE7B"/>
      </colorScale>
    </cfRule>
  </conditionalFormatting>
  <conditionalFormatting sqref="M69:M83">
    <cfRule type="colorScale" priority="152">
      <colorScale>
        <cfvo type="min"/>
        <cfvo type="max"/>
        <color rgb="FFFCFCFF"/>
        <color rgb="FF63BE7B"/>
      </colorScale>
    </cfRule>
  </conditionalFormatting>
  <conditionalFormatting sqref="P69:T8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9:AH8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AA8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M83">
    <cfRule type="colorScale" priority="35">
      <colorScale>
        <cfvo type="min"/>
        <cfvo type="max"/>
        <color rgb="FFFCFCFF"/>
        <color rgb="FF63BE7B"/>
      </colorScale>
    </cfRule>
  </conditionalFormatting>
  <conditionalFormatting sqref="C9:C12 F9:F12 I9:I12 L9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9 F17:F19 I17:I19 L17:L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17 Q16:Q1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2 F9:F12 I9:I12 L9:L12 L17:L19 I17:I19 F17:F19 C17:C19 Q16:Q17 S16:S17 U16:U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2 E17:E19 H9:H12 H17:H19 K9:K12 K17:K19 N9:N12 N17:N19 R16:R17 T16:T17 V16:V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2F74-E60B-41E2-AF98-33166CBC5BCD}">
  <dimension ref="B2:I10"/>
  <sheetViews>
    <sheetView workbookViewId="0">
      <selection activeCell="G33" sqref="G33"/>
    </sheetView>
  </sheetViews>
  <sheetFormatPr defaultRowHeight="15" x14ac:dyDescent="0.25"/>
  <cols>
    <col min="2" max="2" width="8.85546875" bestFit="1" customWidth="1"/>
    <col min="3" max="3" width="11.7109375" bestFit="1" customWidth="1"/>
    <col min="4" max="4" width="19" bestFit="1" customWidth="1"/>
    <col min="5" max="5" width="8.7109375" customWidth="1"/>
    <col min="6" max="6" width="14.7109375" bestFit="1" customWidth="1"/>
    <col min="7" max="7" width="14.28515625" bestFit="1" customWidth="1"/>
    <col min="8" max="8" width="11.7109375" bestFit="1" customWidth="1"/>
    <col min="9" max="9" width="17.28515625" bestFit="1" customWidth="1"/>
  </cols>
  <sheetData>
    <row r="2" spans="2:9" ht="18.75" x14ac:dyDescent="0.3">
      <c r="B2" s="11" t="s">
        <v>17</v>
      </c>
      <c r="C2" s="11"/>
      <c r="D2" s="11"/>
      <c r="E2" s="11"/>
      <c r="F2" s="11"/>
      <c r="G2" s="11"/>
      <c r="H2" s="11"/>
      <c r="I2" s="11"/>
    </row>
    <row r="4" spans="2:9" x14ac:dyDescent="0.25">
      <c r="B4" s="10" t="s">
        <v>14</v>
      </c>
      <c r="C4" s="10"/>
      <c r="D4" s="10"/>
      <c r="F4" s="10" t="s">
        <v>16</v>
      </c>
      <c r="G4" s="10"/>
      <c r="H4" s="10"/>
      <c r="I4" s="10"/>
    </row>
    <row r="5" spans="2:9" x14ac:dyDescent="0.25">
      <c r="B5" s="3" t="s">
        <v>9</v>
      </c>
      <c r="C5" s="3" t="s">
        <v>10</v>
      </c>
      <c r="D5" s="3" t="s">
        <v>11</v>
      </c>
      <c r="F5" s="3" t="s">
        <v>12</v>
      </c>
      <c r="G5" s="3" t="s">
        <v>13</v>
      </c>
      <c r="H5" s="3" t="s">
        <v>10</v>
      </c>
      <c r="I5" s="3" t="s">
        <v>11</v>
      </c>
    </row>
    <row r="6" spans="2:9" x14ac:dyDescent="0.25">
      <c r="B6" s="4">
        <v>0.47599999999999998</v>
      </c>
      <c r="C6" s="8">
        <v>0.40600000000000003</v>
      </c>
      <c r="D6" s="4">
        <v>0.11899999999999999</v>
      </c>
      <c r="E6" s="6"/>
      <c r="F6" s="4">
        <v>0.14599999999999999</v>
      </c>
      <c r="G6" s="4">
        <v>0.245</v>
      </c>
      <c r="H6" s="8">
        <v>0.49</v>
      </c>
      <c r="I6" s="4">
        <v>0.11899999999999999</v>
      </c>
    </row>
    <row r="8" spans="2:9" x14ac:dyDescent="0.25">
      <c r="B8" s="10" t="s">
        <v>15</v>
      </c>
      <c r="C8" s="10"/>
      <c r="D8" s="10"/>
      <c r="F8" s="1" t="s">
        <v>8</v>
      </c>
    </row>
    <row r="9" spans="2:9" x14ac:dyDescent="0.25">
      <c r="B9" s="3" t="s">
        <v>9</v>
      </c>
      <c r="C9" s="3" t="s">
        <v>10</v>
      </c>
      <c r="D9" s="3" t="s">
        <v>11</v>
      </c>
      <c r="F9" s="5">
        <v>75815</v>
      </c>
    </row>
    <row r="10" spans="2:9" x14ac:dyDescent="0.25">
      <c r="B10" s="4">
        <v>0.47199999999999998</v>
      </c>
      <c r="C10" s="8">
        <v>0.434</v>
      </c>
      <c r="D10" s="4">
        <v>9.4399999999999998E-2</v>
      </c>
    </row>
  </sheetData>
  <mergeCells count="4">
    <mergeCell ref="F4:I4"/>
    <mergeCell ref="B8:D8"/>
    <mergeCell ref="B4:D4"/>
    <mergeCell ref="B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Dora &amp; Dorasoba Danger</vt:lpstr>
      <vt:lpstr>Riichi &amp; Open Wait Distribution</vt:lpstr>
      <vt:lpstr>Riichi Win, Draw &amp; Dealin Rate</vt:lpstr>
      <vt:lpstr>Mentanpin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Shyong</dc:creator>
  <cp:lastModifiedBy>Chien Shyong Lee</cp:lastModifiedBy>
  <dcterms:created xsi:type="dcterms:W3CDTF">2015-06-05T18:17:20Z</dcterms:created>
  <dcterms:modified xsi:type="dcterms:W3CDTF">2023-09-25T08:53:09Z</dcterms:modified>
</cp:coreProperties>
</file>