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1586" documentId="13_ncr:1_{057CC0DE-9D22-4113-8E2E-447A21151E21}" xr6:coauthVersionLast="46" xr6:coauthVersionMax="47" xr10:uidLastSave="{4FC5B092-D47B-4BEA-BA2F-29C7CDC30078}"/>
  <bookViews>
    <workbookView xWindow="-120" yWindow="-120" windowWidth="29040" windowHeight="15840" firstSheet="1" activeTab="8" xr2:uid="{00000000-000D-0000-FFFF-FFFF00000000}"/>
  </bookViews>
  <sheets>
    <sheet name="Wait Distribution" sheetId="1" r:id="rId1"/>
    <sheet name="Sotogawa" sheetId="9" r:id="rId2"/>
    <sheet name="Dora Danger" sheetId="4" r:id="rId3"/>
    <sheet name="Riichi Winrate" sheetId="3" r:id="rId4"/>
    <sheet name="Oikake Calculator" sheetId="8" r:id="rId5"/>
    <sheet name="Shanten &amp; Width" sheetId="5" r:id="rId6"/>
    <sheet name="Open &amp; Closed Winrate" sheetId="6" r:id="rId7"/>
    <sheet name="Skipping Yakuhai" sheetId="10" r:id="rId8"/>
    <sheet name="Atozuke" sheetId="11" r:id="rId9"/>
    <sheet name="Mentanpin" sheetId="2" state="hidden" r:id="rId10"/>
    <sheet name="Placement Prediction" sheetId="7"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3" i="4" l="1"/>
  <c r="T13" i="4"/>
  <c r="U13" i="4"/>
  <c r="V13" i="4"/>
  <c r="W13" i="4"/>
  <c r="X13" i="4"/>
  <c r="Y13" i="4"/>
  <c r="Z13" i="4"/>
  <c r="AA13" i="4"/>
  <c r="R13" i="4"/>
  <c r="S10" i="4"/>
  <c r="T10" i="4"/>
  <c r="U10" i="4"/>
  <c r="V10" i="4"/>
  <c r="W10" i="4"/>
  <c r="X10" i="4"/>
  <c r="Y10" i="4"/>
  <c r="Z10" i="4"/>
  <c r="AA10" i="4"/>
  <c r="R10" i="4"/>
  <c r="E9" i="1" l="1"/>
  <c r="D9"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I53" i="10" l="1"/>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BB138" i="9" l="1"/>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J58" i="9" l="1"/>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<sst xmlns="http://schemas.openxmlformats.org/spreadsheetml/2006/main" count="1992" uniqueCount="564">
  <si>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</si>
  <si>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</si>
  <si>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</si>
  <si>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</si>
  <si>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</si>
  <si>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</si>
  <si>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</si>
  <si>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</si>
  <si>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</si>
  <si>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</si>
  <si>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</si>
  <si>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</si>
  <si>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</si>
  <si>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</si>
  <si>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</si>
  <si>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</si>
  <si>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</si>
  <si>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</si>
  <si>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</si>
  <si>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</si>
  <si>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</si>
  <si>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</si>
  <si>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</si>
  <si>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</si>
  <si>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</si>
  <si>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</si>
  <si>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</si>
  <si>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</si>
  <si>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</si>
  <si>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</si>
  <si>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</si>
  <si>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</si>
  <si>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</si>
  <si>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</si>
  <si>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</si>
  <si>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</si>
  <si>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</si>
  <si>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</si>
  <si>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</si>
  <si>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</si>
  <si>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</si>
  <si>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</si>
  <si>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</si>
  <si>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</si>
  <si>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</si>
  <si>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</si>
  <si>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</si>
  <si>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</si>
  <si>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</si>
  <si>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</si>
  <si>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</si>
  <si>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</si>
  <si>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</si>
  <si>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</si>
  <si>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</si>
  <si>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</si>
  <si>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</si>
  <si>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</si>
  <si>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</si>
  <si>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</si>
  <si>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</si>
  <si>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</si>
  <si>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</si>
  <si>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</si>
  <si>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</si>
  <si>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</si>
  <si>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</si>
  <si>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</si>
  <si>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</si>
  <si>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</si>
  <si>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</si>
  <si>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</si>
  <si>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</si>
  <si>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</si>
  <si>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</si>
  <si>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</si>
  <si>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</si>
  <si>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</si>
  <si>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</si>
  <si>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</si>
  <si>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</si>
  <si>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</si>
  <si>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</si>
  <si>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</si>
  <si>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</si>
  <si>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</si>
  <si>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</si>
  <si>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</si>
  <si>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</si>
  <si>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</si>
  <si>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</si>
  <si>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</si>
  <si>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</si>
  <si>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</si>
  <si>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</si>
  <si>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</si>
  <si>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</si>
  <si>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</si>
  <si>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</si>
  <si>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</si>
  <si>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</si>
  <si>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</si>
  <si>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</si>
  <si>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</si>
  <si>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</si>
  <si>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</si>
  <si>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</si>
  <si>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</si>
  <si>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</si>
  <si>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</si>
  <si>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</si>
  <si>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</si>
  <si>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</si>
  <si>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</si>
  <si>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</si>
  <si>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</si>
  <si>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</si>
  <si>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</si>
  <si>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</si>
  <si>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</si>
  <si>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</si>
  <si>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</si>
  <si>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</si>
  <si>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</si>
  <si>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</si>
  <si>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</si>
  <si>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</si>
  <si>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</si>
  <si>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</si>
  <si>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</si>
  <si>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</si>
  <si>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</si>
  <si>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</si>
  <si>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</si>
  <si>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</si>
  <si>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</si>
  <si>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</si>
  <si>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</si>
  <si>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</si>
  <si>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</si>
  <si>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</si>
  <si>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</si>
  <si>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</si>
  <si>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</si>
  <si>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</si>
  <si>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</si>
  <si>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</si>
  <si>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</si>
  <si>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</si>
  <si>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</si>
  <si>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</si>
  <si>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</si>
  <si>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</si>
  <si>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</si>
  <si>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</si>
  <si>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</si>
  <si>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</si>
  <si>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</si>
  <si>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</si>
  <si>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</si>
  <si>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</si>
  <si>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</si>
  <si>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</si>
  <si>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</si>
  <si>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</si>
  <si>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</si>
  <si>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</si>
  <si>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</si>
  <si>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</si>
  <si>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</si>
  <si>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</si>
  <si>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</si>
  <si>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</si>
  <si>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</si>
  <si>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</si>
  <si>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</si>
  <si>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</si>
  <si>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</si>
  <si>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</si>
  <si>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</si>
  <si>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</si>
  <si>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</si>
  <si>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</si>
  <si>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</si>
  <si>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</si>
  <si>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</si>
  <si>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</si>
  <si>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</si>
  <si>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</si>
  <si>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</si>
  <si>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</si>
  <si>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</si>
  <si>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</si>
  <si>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</si>
  <si>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</si>
  <si>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</si>
  <si>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</si>
  <si>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</si>
  <si>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</si>
  <si>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</si>
  <si>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</si>
  <si>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</si>
  <si>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</si>
  <si>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</si>
  <si>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</si>
  <si>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</si>
  <si>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</si>
  <si>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</si>
  <si>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</si>
  <si>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</si>
  <si>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</si>
  <si>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</si>
  <si>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</si>
  <si>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</si>
  <si>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</si>
  <si>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</si>
  <si>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</si>
  <si>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</si>
  <si>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</si>
  <si>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</si>
  <si>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</si>
  <si>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</si>
  <si>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</si>
  <si>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</si>
  <si>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</si>
  <si>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</si>
  <si>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</si>
  <si>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</si>
  <si>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</si>
  <si>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</si>
  <si>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</si>
  <si>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</si>
  <si>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</si>
  <si>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</si>
  <si>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</si>
  <si>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</si>
  <si>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</si>
  <si>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</si>
  <si>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</si>
  <si>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</si>
  <si>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</si>
  <si>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</si>
  <si>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</si>
  <si>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</si>
  <si>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</si>
  <si>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</si>
  <si>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</si>
  <si>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</si>
  <si>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</si>
  <si>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</si>
  <si>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</si>
  <si>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</si>
  <si>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</si>
  <si>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</si>
  <si>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</si>
  <si>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</si>
  <si>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</si>
  <si>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</si>
  <si>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</si>
  <si>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</si>
  <si>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</si>
  <si>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</si>
  <si>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</si>
  <si>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</si>
  <si>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</si>
  <si>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</si>
  <si>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</si>
  <si>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</si>
  <si>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</si>
  <si>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</si>
  <si>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</si>
  <si>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</si>
  <si>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</si>
  <si>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</si>
  <si>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</si>
  <si>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</si>
  <si>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</si>
  <si>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</si>
  <si>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</si>
  <si>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</si>
  <si>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</si>
  <si>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</si>
  <si>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</si>
  <si>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</si>
  <si>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</si>
  <si>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</si>
  <si>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</si>
  <si>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</si>
  <si>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</si>
  <si>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</si>
  <si>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</si>
  <si>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</si>
  <si>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</si>
  <si>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</si>
  <si>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</si>
  <si>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</si>
  <si>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</si>
  <si>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</si>
  <si>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</si>
  <si>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</si>
  <si>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</si>
  <si>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</si>
  <si>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</si>
  <si>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</si>
  <si>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</si>
  <si>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</si>
  <si>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</si>
  <si>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</si>
  <si>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</si>
  <si>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</si>
  <si>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</si>
  <si>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</si>
  <si>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</si>
  <si>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</si>
  <si>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</si>
  <si>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</si>
  <si>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</si>
  <si>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</si>
  <si>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</si>
  <si>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</si>
  <si>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</si>
  <si>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</si>
  <si>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</si>
  <si>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</si>
  <si>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</si>
  <si>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</si>
  <si>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</si>
  <si>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</si>
  <si>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</si>
  <si>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</si>
  <si>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</si>
  <si>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</si>
  <si>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</si>
  <si>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</si>
  <si>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</si>
  <si>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</si>
  <si>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</si>
  <si>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</si>
  <si>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</si>
  <si>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</si>
  <si>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</si>
  <si>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</si>
  <si>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</si>
  <si>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</si>
  <si>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</si>
  <si>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</si>
  <si>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</si>
  <si>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</si>
  <si>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</si>
  <si>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</si>
  <si>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</si>
  <si>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</si>
  <si>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</si>
  <si>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</si>
  <si>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</si>
  <si>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</si>
  <si>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</si>
  <si>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</si>
  <si>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</si>
  <si>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</si>
  <si>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</si>
  <si>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</si>
  <si>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</si>
  <si>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</si>
  <si>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</si>
  <si>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</si>
  <si>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</si>
  <si>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</si>
  <si>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</si>
  <si>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</si>
  <si>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</si>
  <si>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</si>
  <si>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</si>
  <si>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</si>
  <si>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</si>
  <si>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</si>
  <si>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</si>
  <si>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</si>
  <si>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</si>
  <si>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</si>
  <si>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</si>
  <si>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</si>
  <si>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</si>
  <si>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</si>
  <si>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</si>
  <si>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</si>
  <si>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</si>
  <si>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</si>
  <si>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</si>
  <si>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</si>
  <si>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</si>
  <si>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</si>
  <si>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</si>
  <si>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</si>
  <si>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</si>
  <si>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</si>
  <si>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</si>
  <si>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</si>
  <si>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</si>
  <si>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</si>
  <si>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</si>
  <si>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</si>
  <si>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</si>
  <si>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</si>
  <si>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</si>
  <si>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</si>
  <si>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</si>
  <si>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</si>
  <si>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</si>
  <si>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</si>
  <si>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</si>
  <si>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</si>
  <si>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</si>
  <si>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</si>
  <si>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</si>
  <si>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</si>
  <si>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</si>
  <si>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</si>
  <si>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</si>
  <si>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</si>
  <si>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</si>
  <si>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</si>
  <si>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</si>
  <si>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</si>
  <si>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</si>
  <si>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</si>
  <si>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</si>
  <si>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</si>
  <si>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</si>
  <si>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</si>
  <si>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</si>
  <si>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</si>
  <si>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</si>
  <si>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</si>
  <si>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</si>
  <si>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</si>
  <si>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</si>
  <si>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</si>
  <si>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</si>
  <si>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</si>
  <si>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</si>
  <si>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</si>
  <si>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</si>
  <si>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</si>
  <si>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</si>
  <si>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</si>
  <si>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</si>
  <si>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</si>
  <si>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</si>
  <si>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</si>
  <si>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</si>
  <si>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</si>
  <si>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</si>
  <si>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</si>
  <si>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</si>
  <si>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</si>
  <si>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</si>
  <si>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</si>
  <si>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</si>
  <si>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</si>
  <si>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</si>
  <si>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</si>
  <si>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</si>
  <si>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</si>
  <si>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</si>
  <si>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</si>
  <si>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</si>
  <si>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</si>
  <si>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</si>
  <si>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</si>
  <si>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</si>
  <si>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</si>
  <si>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</si>
  <si>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</si>
  <si>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</si>
  <si>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</si>
  <si>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</si>
  <si>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</si>
  <si>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</si>
  <si>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</si>
  <si>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</si>
  <si>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</si>
  <si>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</si>
  <si>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</si>
  <si>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</si>
  <si>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</si>
  <si>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</si>
  <si>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</si>
  <si>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</si>
  <si>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</si>
  <si>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</si>
  <si>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</si>
  <si>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</si>
  <si>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</si>
  <si>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</si>
  <si>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</si>
  <si>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</si>
  <si>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</si>
  <si>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</si>
  <si>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</si>
  <si>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</si>
  <si>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</si>
  <si>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</si>
  <si>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</si>
  <si>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</si>
  <si>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</si>
  <si>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</si>
  <si>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</si>
  <si>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</si>
  <si>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</si>
  <si>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</si>
  <si>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</si>
  <si>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</si>
  <si>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</si>
  <si>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</si>
  <si>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</si>
  <si>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</si>
  <si>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</si>
  <si>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</si>
  <si>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</si>
  <si>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</si>
  <si>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</si>
  <si>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</si>
  <si>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</si>
  <si>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</si>
  <si>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</si>
  <si>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</si>
  <si>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</si>
  <si>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</si>
  <si>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</si>
  <si>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</si>
  <si>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</si>
  <si>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</si>
  <si>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</si>
  <si>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</si>
  <si>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</si>
  <si>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</si>
  <si>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</si>
  <si>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</si>
  <si>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</si>
  <si>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</si>
  <si>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</si>
  <si>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</si>
  <si>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</si>
  <si>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</si>
  <si>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</si>
  <si>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Dude, Where are my Honors?</t>
  </si>
  <si>
    <t>Dragon</t>
  </si>
  <si>
    <t>Seat Wind</t>
  </si>
  <si>
    <t>Double Wind</t>
  </si>
  <si>
    <r>
      <t xml:space="preserve">Given you have a pair of Yakuhai on turn X, what is the chance you will complete it?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</si>
  <si>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Atozuke 1 out</t>
  </si>
  <si>
    <t>Turn 0</t>
  </si>
  <si>
    <t>Turn 2</t>
  </si>
  <si>
    <t>Riichi Hands - Combined suits</t>
  </si>
  <si>
    <t>Sanmen
Ryanmen</t>
  </si>
  <si>
    <t>By Tile</t>
  </si>
  <si>
    <t>Open Hands - Combined suits</t>
  </si>
  <si>
    <t>Distribution of waits across Riichi and Open hands</t>
  </si>
  <si>
    <t>Sanmen</t>
  </si>
  <si>
    <r>
      <t>Distribution of waits across Riichi and Open hands. For open hands, taken when they first get to tenpai, hencethe waits will be better in reality as they can improve the shape.
-Base rate of 36 wait - 25 wait - 14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</si>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</sst>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04">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2" fillId="0" borderId="0" xfId="0" applyFont="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0" borderId="0" xfId="0" applyFont="1" applyAlignment="1">
      <alignment horizontal="center" vertical="center"/>
    </xf>
    <xf numFmtId="0" fontId="0" fillId="3" borderId="1" xfId="0" applyFill="1" applyBorder="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1" xfId="0" applyFill="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0" borderId="0" xfId="0" applyAlignment="1">
      <alignment horizontal="left" vertical="top"/>
    </xf>
    <xf numFmtId="0" fontId="0" fillId="4" borderId="1"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9" fontId="0" fillId="4" borderId="1" xfId="1" applyFont="1" applyFill="1" applyBorder="1"/>
    <xf numFmtId="0" fontId="0" fillId="0" borderId="1" xfId="0" applyBorder="1"/>
    <xf numFmtId="0" fontId="0" fillId="9" borderId="1" xfId="0" applyFill="1" applyBorder="1"/>
    <xf numFmtId="0" fontId="0" fillId="9" borderId="1" xfId="0" applyFill="1" applyBorder="1"/>
    <xf numFmtId="0" fontId="0" fillId="9" borderId="1" xfId="0" applyFill="1" applyBorder="1" applyAlignment="1">
      <alignment horizontal="right"/>
    </xf>
    <xf numFmtId="0" fontId="0" fillId="3" borderId="6" xfId="0" applyFill="1" applyBorder="1" applyAlignment="1">
      <alignment horizontal="center" vertical="center" wrapText="1"/>
    </xf>
    <xf numFmtId="0" fontId="2" fillId="0" borderId="0" xfId="0" applyFont="1" applyAlignment="1"/>
    <xf numFmtId="0" fontId="0" fillId="0" borderId="0" xfId="0" applyFont="1" applyAlignment="1">
      <alignment horizontal="left" vertical="top"/>
    </xf>
    <xf numFmtId="0" fontId="0" fillId="0" borderId="0" xfId="0" applyFont="1" applyAlignment="1">
      <alignment horizontal="left" vertical="top" wrapText="1"/>
    </xf>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0" borderId="1" xfId="0" applyFill="1" applyBorder="1"/>
    <xf numFmtId="0" fontId="0" fillId="0" borderId="14" xfId="0" applyFill="1" applyBorder="1"/>
  </cellXfs>
  <cellStyles count="2">
    <cellStyle name="Normal" xfId="0" builtinId="0"/>
    <cellStyle name="Percent" xfId="1" builtinId="5"/>
  </cellStyles>
  <dxfs count="45">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H56"/>
  <sheetViews>
    <sheetView zoomScale="85" zoomScaleNormal="85" workbookViewId="0">
      <selection activeCell="L31" sqref="L31"/>
    </sheetView>
  </sheetViews>
  <sheetFormatPr defaultRowHeight="15" x14ac:dyDescent="0.25"/>
  <sheetData>
    <row r="2" spans="2:34" ht="18.75" x14ac:dyDescent="0.3">
      <c r="B2" s="107" t="s">
        <v>558</v>
      </c>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86"/>
      <c r="AE2" s="186"/>
      <c r="AF2" s="186"/>
      <c r="AG2" s="186"/>
      <c r="AH2" s="186"/>
    </row>
    <row r="3" spans="2:34" ht="59.25" customHeight="1" x14ac:dyDescent="0.3">
      <c r="B3" s="188" t="s">
        <v>560</v>
      </c>
      <c r="C3" s="187"/>
      <c r="D3" s="187"/>
      <c r="E3" s="187"/>
      <c r="F3" s="187"/>
      <c r="G3" s="187"/>
      <c r="H3" s="187"/>
      <c r="I3" s="187"/>
      <c r="J3" s="187"/>
      <c r="K3" s="187"/>
      <c r="L3" s="187"/>
      <c r="M3" s="187"/>
      <c r="N3" s="187"/>
      <c r="O3" s="187"/>
      <c r="P3" s="187"/>
      <c r="Q3" s="187"/>
      <c r="R3" s="187"/>
      <c r="S3" s="187"/>
      <c r="T3" s="187"/>
      <c r="U3" s="187"/>
      <c r="V3" s="187"/>
      <c r="W3" s="187"/>
      <c r="X3" s="187"/>
      <c r="Y3" s="187"/>
      <c r="Z3" s="187"/>
      <c r="AA3" s="187"/>
      <c r="AB3" s="187"/>
      <c r="AC3" s="187"/>
      <c r="AD3" s="186"/>
      <c r="AE3" s="186"/>
      <c r="AF3" s="186"/>
      <c r="AG3" s="186"/>
      <c r="AH3" s="186"/>
    </row>
    <row r="4" spans="2:34" ht="40.5" customHeight="1" x14ac:dyDescent="0.3">
      <c r="B4" s="187"/>
      <c r="C4" s="187"/>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6"/>
      <c r="AE4" s="186"/>
      <c r="AF4" s="186"/>
      <c r="AG4" s="186"/>
      <c r="AH4" s="186"/>
    </row>
    <row r="5" spans="2:34" ht="18.75" x14ac:dyDescent="0.3">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86"/>
      <c r="AE5" s="186"/>
      <c r="AF5" s="186"/>
      <c r="AG5" s="186"/>
      <c r="AH5" s="186"/>
    </row>
    <row r="6" spans="2:34" ht="18.75" x14ac:dyDescent="0.3">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86"/>
      <c r="AE6" s="186"/>
      <c r="AF6" s="186"/>
      <c r="AG6" s="186"/>
      <c r="AH6" s="186"/>
    </row>
    <row r="7" spans="2:34" x14ac:dyDescent="0.25">
      <c r="B7" s="108" t="s">
        <v>118</v>
      </c>
      <c r="C7" s="108"/>
      <c r="D7" s="108"/>
      <c r="E7" s="108"/>
      <c r="F7" s="108"/>
      <c r="G7" s="108"/>
      <c r="H7" s="108"/>
      <c r="I7" s="108"/>
      <c r="K7" s="108" t="s">
        <v>119</v>
      </c>
      <c r="L7" s="108"/>
      <c r="M7" s="108"/>
      <c r="N7" s="108"/>
      <c r="O7" s="108"/>
      <c r="P7" s="108"/>
      <c r="Q7" s="108"/>
      <c r="S7" s="75" t="s">
        <v>556</v>
      </c>
      <c r="T7" s="75">
        <v>1</v>
      </c>
      <c r="U7" s="75">
        <v>2</v>
      </c>
      <c r="V7" s="75">
        <v>3</v>
      </c>
      <c r="W7" s="75">
        <v>4</v>
      </c>
      <c r="X7" s="75">
        <v>5</v>
      </c>
      <c r="Y7" s="75">
        <v>6</v>
      </c>
      <c r="Z7" s="75">
        <v>7</v>
      </c>
      <c r="AA7" s="75">
        <v>8</v>
      </c>
      <c r="AB7" s="75">
        <v>9</v>
      </c>
      <c r="AC7" s="75" t="s">
        <v>4</v>
      </c>
    </row>
    <row r="8" spans="2:34" x14ac:dyDescent="0.25">
      <c r="B8" s="80" t="s">
        <v>559</v>
      </c>
      <c r="C8" s="80" t="s">
        <v>1</v>
      </c>
      <c r="D8" s="80" t="s">
        <v>116</v>
      </c>
      <c r="E8" s="80" t="s">
        <v>117</v>
      </c>
      <c r="F8" s="80" t="s">
        <v>5</v>
      </c>
      <c r="G8" s="80" t="s">
        <v>6</v>
      </c>
      <c r="H8" s="80" t="s">
        <v>389</v>
      </c>
      <c r="I8" s="80" t="s">
        <v>7</v>
      </c>
      <c r="K8" s="2" t="s">
        <v>559</v>
      </c>
      <c r="L8" s="2" t="s">
        <v>1</v>
      </c>
      <c r="M8" s="2" t="s">
        <v>116</v>
      </c>
      <c r="N8" s="2" t="s">
        <v>117</v>
      </c>
      <c r="O8" s="2" t="s">
        <v>5</v>
      </c>
      <c r="P8" s="2" t="s">
        <v>6</v>
      </c>
      <c r="Q8" s="2" t="s">
        <v>7</v>
      </c>
      <c r="S8" s="80" t="s">
        <v>62</v>
      </c>
      <c r="T8" s="15">
        <v>0.12946084488432694</v>
      </c>
      <c r="U8" s="15">
        <v>0.1666095743769804</v>
      </c>
      <c r="V8" s="15">
        <v>0.19934792449136887</v>
      </c>
      <c r="W8" s="15">
        <v>0.25176170493889088</v>
      </c>
      <c r="X8" s="15">
        <v>0.2547835182715717</v>
      </c>
      <c r="Y8" s="15">
        <v>0.25273125435838462</v>
      </c>
      <c r="Z8" s="15">
        <v>0.20107598575955174</v>
      </c>
      <c r="AA8" s="15">
        <v>0.16810212995020737</v>
      </c>
      <c r="AB8" s="15">
        <v>0.1310665655317535</v>
      </c>
      <c r="AC8" s="15">
        <v>7.559426956532378E-2</v>
      </c>
      <c r="AD8" s="5"/>
    </row>
    <row r="9" spans="2:34" x14ac:dyDescent="0.25">
      <c r="B9" s="189">
        <v>5.7503226563416637E-2</v>
      </c>
      <c r="C9" s="191">
        <v>0.5345183620790801</v>
      </c>
      <c r="D9" s="193">
        <f>SUM(C15:K15)</f>
        <v>0.20931596855567292</v>
      </c>
      <c r="E9" s="195">
        <f>SUM(C17:N17)</f>
        <v>5.8852516719464981E-2</v>
      </c>
      <c r="F9" s="197">
        <v>0.112</v>
      </c>
      <c r="G9" s="199">
        <v>2.8000000000000001E-2</v>
      </c>
      <c r="H9" s="4">
        <v>6.42</v>
      </c>
      <c r="I9" s="4">
        <v>85230</v>
      </c>
      <c r="K9" s="189">
        <v>2.1349824634244945E-2</v>
      </c>
      <c r="L9" s="191">
        <v>0.42726964806660628</v>
      </c>
      <c r="M9" s="193">
        <v>0.26719583935699154</v>
      </c>
      <c r="N9" s="195">
        <v>6.6883063746215318E-2</v>
      </c>
      <c r="O9" s="197">
        <v>0.19878526681396216</v>
      </c>
      <c r="P9" s="199">
        <v>1.9E-2</v>
      </c>
      <c r="Q9" s="4">
        <v>109983</v>
      </c>
      <c r="S9" s="80" t="s">
        <v>60</v>
      </c>
      <c r="T9" s="15">
        <v>4.3153614961442315E-2</v>
      </c>
      <c r="U9" s="15">
        <v>5.5536524792326798E-2</v>
      </c>
      <c r="V9" s="15">
        <v>6.6449308163789619E-2</v>
      </c>
      <c r="W9" s="15">
        <v>8.3920568312963628E-2</v>
      </c>
      <c r="X9" s="15">
        <v>8.4927839423857232E-2</v>
      </c>
      <c r="Y9" s="15">
        <v>8.4243751452794877E-2</v>
      </c>
      <c r="Z9" s="15">
        <v>6.7025328586517247E-2</v>
      </c>
      <c r="AA9" s="15">
        <v>5.6034043316735789E-2</v>
      </c>
      <c r="AB9" s="15">
        <v>4.3688855177251164E-2</v>
      </c>
      <c r="AC9" s="15">
        <v>1.0799181366474826E-2</v>
      </c>
    </row>
    <row r="11" spans="2:34" x14ac:dyDescent="0.25">
      <c r="B11" s="108" t="s">
        <v>554</v>
      </c>
      <c r="C11" s="108"/>
      <c r="D11" s="108"/>
      <c r="E11" s="108"/>
      <c r="F11" s="108"/>
      <c r="G11" s="108"/>
      <c r="H11" s="108"/>
      <c r="I11" s="108"/>
      <c r="J11" s="108"/>
      <c r="K11" s="108"/>
      <c r="L11" s="108"/>
      <c r="M11" s="108"/>
      <c r="N11" s="108"/>
      <c r="P11" s="108" t="s">
        <v>557</v>
      </c>
      <c r="Q11" s="108"/>
      <c r="R11" s="108"/>
      <c r="S11" s="108"/>
      <c r="T11" s="108"/>
      <c r="U11" s="108"/>
      <c r="V11" s="108"/>
      <c r="W11" s="108"/>
      <c r="X11" s="108"/>
      <c r="Y11" s="108"/>
      <c r="Z11" s="108"/>
      <c r="AA11" s="108"/>
      <c r="AB11" s="108"/>
    </row>
    <row r="12" spans="2:34" ht="15" customHeight="1" x14ac:dyDescent="0.25">
      <c r="B12" s="185" t="s">
        <v>555</v>
      </c>
      <c r="C12" s="77">
        <v>147</v>
      </c>
      <c r="D12" s="77">
        <v>258</v>
      </c>
      <c r="E12" s="77">
        <v>369</v>
      </c>
      <c r="F12" s="77">
        <v>14</v>
      </c>
      <c r="G12" s="77">
        <v>25</v>
      </c>
      <c r="H12" s="77">
        <v>36</v>
      </c>
      <c r="I12" s="77">
        <v>47</v>
      </c>
      <c r="J12" s="77">
        <v>58</v>
      </c>
      <c r="K12" s="77">
        <v>69</v>
      </c>
      <c r="M12" s="114" t="s">
        <v>6</v>
      </c>
      <c r="N12" s="200">
        <v>2.8000000000000001E-2</v>
      </c>
      <c r="P12" s="185" t="s">
        <v>555</v>
      </c>
      <c r="Q12" s="77">
        <v>147</v>
      </c>
      <c r="R12" s="77">
        <v>258</v>
      </c>
      <c r="S12" s="77">
        <v>369</v>
      </c>
      <c r="T12" s="77">
        <v>14</v>
      </c>
      <c r="U12" s="77">
        <v>25</v>
      </c>
      <c r="V12" s="77">
        <v>36</v>
      </c>
      <c r="W12" s="77">
        <v>47</v>
      </c>
      <c r="X12" s="77">
        <v>58</v>
      </c>
      <c r="Y12" s="77">
        <v>69</v>
      </c>
      <c r="AA12" s="114" t="s">
        <v>6</v>
      </c>
      <c r="AB12" s="200">
        <v>1.9E-2</v>
      </c>
    </row>
    <row r="13" spans="2:34" x14ac:dyDescent="0.25">
      <c r="B13" s="119"/>
      <c r="C13" s="189">
        <v>1.9464977120732137E-2</v>
      </c>
      <c r="D13" s="189">
        <v>1.9019124721342252E-2</v>
      </c>
      <c r="E13" s="189">
        <v>1.9019124721342252E-2</v>
      </c>
      <c r="F13" s="191">
        <v>7.837615862959052E-2</v>
      </c>
      <c r="G13" s="191">
        <v>8.8795025225859442E-2</v>
      </c>
      <c r="H13" s="191">
        <v>0.10011732957878682</v>
      </c>
      <c r="I13" s="191">
        <v>9.7993664202745509E-2</v>
      </c>
      <c r="J13" s="191">
        <v>8.9405139035550862E-2</v>
      </c>
      <c r="K13" s="191">
        <v>7.9831045406546994E-2</v>
      </c>
      <c r="M13" s="119"/>
      <c r="N13" s="201"/>
      <c r="P13" s="119"/>
      <c r="Q13" s="189">
        <v>6.5557291609759294E-3</v>
      </c>
      <c r="R13" s="189">
        <v>7.7576128404881831E-3</v>
      </c>
      <c r="S13" s="189">
        <v>7.0364826327808314E-3</v>
      </c>
      <c r="T13" s="191">
        <v>4.9780420610457982E-2</v>
      </c>
      <c r="U13" s="191">
        <v>7.4993408072156612E-2</v>
      </c>
      <c r="V13" s="191">
        <v>8.9195602956820594E-2</v>
      </c>
      <c r="W13" s="191">
        <v>8.8550048643881329E-2</v>
      </c>
      <c r="X13" s="191">
        <v>7.4447869216151583E-2</v>
      </c>
      <c r="Y13" s="191">
        <v>5.0098651609794244E-2</v>
      </c>
      <c r="AA13" s="119"/>
      <c r="AB13" s="201"/>
    </row>
    <row r="14" spans="2:34" x14ac:dyDescent="0.25">
      <c r="B14" s="119" t="s">
        <v>116</v>
      </c>
      <c r="C14" s="22">
        <v>2</v>
      </c>
      <c r="D14" s="22" t="s">
        <v>120</v>
      </c>
      <c r="E14" s="22" t="s">
        <v>121</v>
      </c>
      <c r="F14" s="22">
        <v>4</v>
      </c>
      <c r="G14" s="22">
        <v>5</v>
      </c>
      <c r="H14" s="22">
        <v>6</v>
      </c>
      <c r="I14" s="22" t="s">
        <v>123</v>
      </c>
      <c r="J14" s="22" t="s">
        <v>122</v>
      </c>
      <c r="K14" s="22">
        <v>8</v>
      </c>
      <c r="P14" s="119" t="s">
        <v>116</v>
      </c>
      <c r="Q14" s="22">
        <v>2</v>
      </c>
      <c r="R14" s="22" t="s">
        <v>120</v>
      </c>
      <c r="S14" s="22" t="s">
        <v>121</v>
      </c>
      <c r="T14" s="22">
        <v>4</v>
      </c>
      <c r="U14" s="22">
        <v>5</v>
      </c>
      <c r="V14" s="22">
        <v>6</v>
      </c>
      <c r="W14" s="22" t="s">
        <v>123</v>
      </c>
      <c r="X14" s="22" t="s">
        <v>122</v>
      </c>
      <c r="Y14" s="22">
        <v>8</v>
      </c>
    </row>
    <row r="15" spans="2:34" x14ac:dyDescent="0.25">
      <c r="B15" s="119"/>
      <c r="C15" s="193">
        <v>2.5272791270679339E-2</v>
      </c>
      <c r="D15" s="193">
        <v>2.2527279127067933E-2</v>
      </c>
      <c r="E15" s="193">
        <v>2.5425319723102194E-2</v>
      </c>
      <c r="F15" s="193">
        <v>2.1975830106769918E-2</v>
      </c>
      <c r="G15" s="193">
        <v>1.7470374281356331E-2</v>
      </c>
      <c r="H15" s="193">
        <v>2.0802534318901795E-2</v>
      </c>
      <c r="I15" s="193">
        <v>2.6539950721576909E-2</v>
      </c>
      <c r="J15" s="193">
        <v>2.3982165904024404E-2</v>
      </c>
      <c r="K15" s="193">
        <v>2.5319723102194065E-2</v>
      </c>
      <c r="P15" s="119"/>
      <c r="Q15" s="193">
        <v>2.4058263549821338E-2</v>
      </c>
      <c r="R15" s="193">
        <v>2.3085385923279054E-2</v>
      </c>
      <c r="S15" s="193">
        <v>3.5805533582462745E-2</v>
      </c>
      <c r="T15" s="193">
        <v>3.5178163898056974E-2</v>
      </c>
      <c r="U15" s="193">
        <v>3.0568360564814562E-2</v>
      </c>
      <c r="V15" s="193">
        <v>3.431439404271569E-2</v>
      </c>
      <c r="W15" s="193">
        <v>3.7214842293809045E-2</v>
      </c>
      <c r="X15" s="193">
        <v>2.3567278579416821E-2</v>
      </c>
      <c r="Y15" s="193">
        <v>2.3403616922615313E-2</v>
      </c>
    </row>
    <row r="16" spans="2:34" x14ac:dyDescent="0.25">
      <c r="B16" s="119" t="s">
        <v>117</v>
      </c>
      <c r="C16" s="106">
        <v>1</v>
      </c>
      <c r="D16" s="106">
        <v>2</v>
      </c>
      <c r="E16" s="106">
        <v>3</v>
      </c>
      <c r="F16" s="106">
        <v>4</v>
      </c>
      <c r="G16" s="106">
        <v>5</v>
      </c>
      <c r="H16" s="106">
        <v>6</v>
      </c>
      <c r="I16" s="106">
        <v>7</v>
      </c>
      <c r="J16" s="106">
        <v>8</v>
      </c>
      <c r="K16" s="106">
        <v>9</v>
      </c>
      <c r="L16" s="106" t="s">
        <v>4</v>
      </c>
      <c r="M16" s="106" t="s">
        <v>125</v>
      </c>
      <c r="N16" s="106" t="s">
        <v>124</v>
      </c>
      <c r="P16" s="119" t="s">
        <v>117</v>
      </c>
      <c r="Q16" s="106">
        <v>1</v>
      </c>
      <c r="R16" s="106">
        <v>2</v>
      </c>
      <c r="S16" s="106">
        <v>3</v>
      </c>
      <c r="T16" s="106">
        <v>4</v>
      </c>
      <c r="U16" s="106">
        <v>5</v>
      </c>
      <c r="V16" s="106">
        <v>6</v>
      </c>
      <c r="W16" s="106">
        <v>7</v>
      </c>
      <c r="X16" s="106">
        <v>8</v>
      </c>
      <c r="Y16" s="106">
        <v>9</v>
      </c>
      <c r="Z16" s="106" t="s">
        <v>4</v>
      </c>
      <c r="AA16" s="106" t="s">
        <v>125</v>
      </c>
      <c r="AB16" s="106" t="s">
        <v>124</v>
      </c>
    </row>
    <row r="17" spans="2:28" x14ac:dyDescent="0.25">
      <c r="B17" s="119"/>
      <c r="C17" s="195">
        <v>5.0569048457116041E-3</v>
      </c>
      <c r="D17" s="195">
        <v>4.3177284993546877E-3</v>
      </c>
      <c r="E17" s="195">
        <v>4.3294614572333689E-3</v>
      </c>
      <c r="F17" s="195">
        <v>1.6074152293793266E-3</v>
      </c>
      <c r="G17" s="195">
        <v>4.4937228675349054E-3</v>
      </c>
      <c r="H17" s="195">
        <v>1.7247448081661387E-3</v>
      </c>
      <c r="I17" s="195">
        <v>4.7753138566232547E-3</v>
      </c>
      <c r="J17" s="195">
        <v>4.3294614572333689E-3</v>
      </c>
      <c r="K17" s="195">
        <v>5.0686378035902854E-3</v>
      </c>
      <c r="L17" s="195">
        <v>1.0841253079901443E-2</v>
      </c>
      <c r="M17" s="195">
        <v>1.0559662090813094E-2</v>
      </c>
      <c r="N17" s="195">
        <v>1.748210723923501E-3</v>
      </c>
      <c r="P17" s="119"/>
      <c r="Q17" s="195">
        <v>4.4734186192411556E-3</v>
      </c>
      <c r="R17" s="195">
        <v>5.9463735304547067E-3</v>
      </c>
      <c r="S17" s="195">
        <v>6.3828046152587222E-3</v>
      </c>
      <c r="T17" s="195">
        <v>4.9644035896456726E-3</v>
      </c>
      <c r="U17" s="195">
        <v>7.1192820708654977E-3</v>
      </c>
      <c r="V17" s="195">
        <v>4.8371111899111682E-3</v>
      </c>
      <c r="W17" s="195">
        <v>6.4464508151259739E-3</v>
      </c>
      <c r="X17" s="195">
        <v>6.3646199867252208E-3</v>
      </c>
      <c r="Y17" s="195">
        <v>4.5006955620414063E-3</v>
      </c>
      <c r="Z17" s="195">
        <v>9.2014220379513199E-3</v>
      </c>
      <c r="AA17" s="195">
        <v>5.0189574752461741E-3</v>
      </c>
      <c r="AB17" s="195">
        <v>1.6275242537483066E-3</v>
      </c>
    </row>
    <row r="18" spans="2:28" x14ac:dyDescent="0.25">
      <c r="B18" s="119" t="s">
        <v>5</v>
      </c>
      <c r="C18" s="106">
        <v>1</v>
      </c>
      <c r="D18" s="106">
        <v>2</v>
      </c>
      <c r="E18" s="106">
        <v>3</v>
      </c>
      <c r="F18" s="106">
        <v>4</v>
      </c>
      <c r="G18" s="106">
        <v>5</v>
      </c>
      <c r="H18" s="106">
        <v>6</v>
      </c>
      <c r="I18" s="106">
        <v>7</v>
      </c>
      <c r="J18" s="106">
        <v>8</v>
      </c>
      <c r="K18" s="106">
        <v>9</v>
      </c>
      <c r="L18" s="106" t="s">
        <v>4</v>
      </c>
      <c r="P18" s="119" t="s">
        <v>5</v>
      </c>
      <c r="Q18" s="106">
        <v>1</v>
      </c>
      <c r="R18" s="106">
        <v>2</v>
      </c>
      <c r="S18" s="106">
        <v>3</v>
      </c>
      <c r="T18" s="106">
        <v>4</v>
      </c>
      <c r="U18" s="106">
        <v>5</v>
      </c>
      <c r="V18" s="106">
        <v>6</v>
      </c>
      <c r="W18" s="106">
        <v>7</v>
      </c>
      <c r="X18" s="106">
        <v>8</v>
      </c>
      <c r="Y18" s="106">
        <v>9</v>
      </c>
      <c r="Z18" s="106" t="s">
        <v>4</v>
      </c>
    </row>
    <row r="19" spans="2:28" x14ac:dyDescent="0.25">
      <c r="B19" s="119"/>
      <c r="C19" s="197">
        <v>9.609292502639916E-3</v>
      </c>
      <c r="D19" s="197">
        <v>1.0712190543235951E-2</v>
      </c>
      <c r="E19" s="197">
        <v>9.2514372873401373E-3</v>
      </c>
      <c r="F19" s="197">
        <v>8.4359967147717933E-3</v>
      </c>
      <c r="G19" s="197">
        <v>1.0154875043998592E-2</v>
      </c>
      <c r="H19" s="197">
        <v>8.2776017834095984E-3</v>
      </c>
      <c r="I19" s="197">
        <v>9.0461105244632172E-3</v>
      </c>
      <c r="J19" s="197">
        <v>1.0782588290508037E-2</v>
      </c>
      <c r="K19" s="197">
        <v>1.0231139270210018E-2</v>
      </c>
      <c r="L19" s="197">
        <v>2.537252141264813E-2</v>
      </c>
      <c r="P19" s="119"/>
      <c r="Q19" s="197">
        <v>1.1629069947173654E-2</v>
      </c>
      <c r="R19" s="197">
        <v>1.8584690361237645E-2</v>
      </c>
      <c r="S19" s="197">
        <v>1.7257212478292101E-2</v>
      </c>
      <c r="T19" s="197">
        <v>1.7134466235690971E-2</v>
      </c>
      <c r="U19" s="197">
        <v>1.9780329687315312E-2</v>
      </c>
      <c r="V19" s="197">
        <v>1.7357227935226354E-2</v>
      </c>
      <c r="W19" s="197">
        <v>1.6548011965485575E-2</v>
      </c>
      <c r="X19" s="197">
        <v>1.9102952274442413E-2</v>
      </c>
      <c r="Y19" s="197">
        <v>1.1779093132575035E-2</v>
      </c>
      <c r="Z19" s="197">
        <v>4.96122127965231E-2</v>
      </c>
    </row>
    <row r="21" spans="2:28" x14ac:dyDescent="0.25">
      <c r="B21" s="108" t="s">
        <v>276</v>
      </c>
      <c r="C21" s="108"/>
      <c r="D21" s="108"/>
      <c r="E21" s="108"/>
      <c r="F21" s="108"/>
      <c r="G21" s="108"/>
      <c r="H21" s="108"/>
      <c r="I21" s="108"/>
      <c r="J21" s="108"/>
      <c r="K21" s="108"/>
      <c r="L21" s="108"/>
      <c r="M21" s="108"/>
      <c r="N21" s="108"/>
      <c r="P21" s="108" t="s">
        <v>277</v>
      </c>
      <c r="Q21" s="108"/>
      <c r="R21" s="108"/>
      <c r="S21" s="108"/>
      <c r="T21" s="108"/>
      <c r="U21" s="108"/>
      <c r="V21" s="108"/>
      <c r="W21" s="108"/>
      <c r="X21" s="108"/>
      <c r="Y21" s="108"/>
      <c r="Z21" s="108"/>
      <c r="AA21" s="108"/>
      <c r="AB21" s="108"/>
    </row>
    <row r="22" spans="2:28" ht="15" customHeight="1" x14ac:dyDescent="0.25">
      <c r="B22" s="185" t="s">
        <v>555</v>
      </c>
      <c r="C22" s="77">
        <v>147</v>
      </c>
      <c r="D22" s="77">
        <v>258</v>
      </c>
      <c r="E22" s="77">
        <v>369</v>
      </c>
      <c r="F22" s="77">
        <v>14</v>
      </c>
      <c r="G22" s="77">
        <v>25</v>
      </c>
      <c r="H22" s="77">
        <v>36</v>
      </c>
      <c r="I22" s="77">
        <v>47</v>
      </c>
      <c r="J22" s="77">
        <v>58</v>
      </c>
      <c r="K22" s="77">
        <v>69</v>
      </c>
      <c r="P22" s="185" t="s">
        <v>555</v>
      </c>
      <c r="Q22" s="77">
        <v>147</v>
      </c>
      <c r="R22" s="77">
        <v>258</v>
      </c>
      <c r="S22" s="77">
        <v>369</v>
      </c>
      <c r="T22" s="77">
        <v>14</v>
      </c>
      <c r="U22" s="77">
        <v>25</v>
      </c>
      <c r="V22" s="77">
        <v>36</v>
      </c>
      <c r="W22" s="77">
        <v>47</v>
      </c>
      <c r="X22" s="77">
        <v>58</v>
      </c>
      <c r="Y22" s="77">
        <v>69</v>
      </c>
    </row>
    <row r="23" spans="2:28" x14ac:dyDescent="0.25">
      <c r="B23" s="119"/>
      <c r="C23" s="190">
        <v>6.4883257069107128E-3</v>
      </c>
      <c r="D23" s="190">
        <v>6.3397082404474175E-3</v>
      </c>
      <c r="E23" s="190">
        <v>6.3397082404474175E-3</v>
      </c>
      <c r="F23" s="192">
        <v>2.6125386209863505E-2</v>
      </c>
      <c r="G23" s="192">
        <v>2.9598341741953148E-2</v>
      </c>
      <c r="H23" s="192">
        <v>3.3372443192928938E-2</v>
      </c>
      <c r="I23" s="192">
        <v>3.2664554734248501E-2</v>
      </c>
      <c r="J23" s="192">
        <v>2.9801713011850289E-2</v>
      </c>
      <c r="K23" s="192">
        <v>2.6610348468848997E-2</v>
      </c>
      <c r="P23" s="119"/>
      <c r="Q23" s="190">
        <v>2.185243053658643E-3</v>
      </c>
      <c r="R23" s="190">
        <v>2.5858709468293945E-3</v>
      </c>
      <c r="S23" s="190">
        <v>2.3454942109269439E-3</v>
      </c>
      <c r="T23" s="192">
        <v>1.6593473536819326E-2</v>
      </c>
      <c r="U23" s="192">
        <v>2.4997802690718871E-2</v>
      </c>
      <c r="V23" s="192">
        <v>2.9731867652273532E-2</v>
      </c>
      <c r="W23" s="192">
        <v>2.9516682881293776E-2</v>
      </c>
      <c r="X23" s="192">
        <v>2.4815956405383862E-2</v>
      </c>
      <c r="Y23" s="192">
        <v>1.6699550536598082E-2</v>
      </c>
    </row>
    <row r="24" spans="2:28" x14ac:dyDescent="0.25">
      <c r="B24" s="119" t="s">
        <v>116</v>
      </c>
      <c r="C24" s="22">
        <v>2</v>
      </c>
      <c r="D24" s="22" t="s">
        <v>120</v>
      </c>
      <c r="E24" s="22" t="s">
        <v>121</v>
      </c>
      <c r="F24" s="22">
        <v>4</v>
      </c>
      <c r="G24" s="22">
        <v>5</v>
      </c>
      <c r="H24" s="22">
        <v>6</v>
      </c>
      <c r="I24" s="22" t="s">
        <v>123</v>
      </c>
      <c r="J24" s="22" t="s">
        <v>122</v>
      </c>
      <c r="K24" s="22">
        <v>8</v>
      </c>
      <c r="P24" s="119" t="s">
        <v>116</v>
      </c>
      <c r="Q24" s="22">
        <v>2</v>
      </c>
      <c r="R24" s="22" t="s">
        <v>120</v>
      </c>
      <c r="S24" s="22" t="s">
        <v>121</v>
      </c>
      <c r="T24" s="22">
        <v>4</v>
      </c>
      <c r="U24" s="22">
        <v>5</v>
      </c>
      <c r="V24" s="22">
        <v>6</v>
      </c>
      <c r="W24" s="22" t="s">
        <v>123</v>
      </c>
      <c r="X24" s="22" t="s">
        <v>122</v>
      </c>
      <c r="Y24" s="22">
        <v>8</v>
      </c>
    </row>
    <row r="25" spans="2:28" x14ac:dyDescent="0.25">
      <c r="B25" s="119"/>
      <c r="C25" s="194">
        <v>8.4242637568931137E-3</v>
      </c>
      <c r="D25" s="194">
        <v>7.5090930423559778E-3</v>
      </c>
      <c r="E25" s="194">
        <v>8.4751065743673987E-3</v>
      </c>
      <c r="F25" s="194">
        <v>7.3252767022566395E-3</v>
      </c>
      <c r="G25" s="194">
        <v>5.8234580937854439E-3</v>
      </c>
      <c r="H25" s="194">
        <v>6.9341781063005986E-3</v>
      </c>
      <c r="I25" s="194">
        <v>8.8466502405256369E-3</v>
      </c>
      <c r="J25" s="194">
        <v>7.9940553013414673E-3</v>
      </c>
      <c r="K25" s="194">
        <v>8.4399077007313549E-3</v>
      </c>
      <c r="P25" s="119"/>
      <c r="Q25" s="194">
        <v>8.0194211832737786E-3</v>
      </c>
      <c r="R25" s="194">
        <v>7.6951286410930179E-3</v>
      </c>
      <c r="S25" s="194">
        <v>1.1935177860820914E-2</v>
      </c>
      <c r="T25" s="194">
        <v>1.1726054632685659E-2</v>
      </c>
      <c r="U25" s="194">
        <v>1.0189453521604854E-2</v>
      </c>
      <c r="V25" s="194">
        <v>1.1438131347571897E-2</v>
      </c>
      <c r="W25" s="194">
        <v>1.2404947431269681E-2</v>
      </c>
      <c r="X25" s="194">
        <v>7.8557595264722741E-3</v>
      </c>
      <c r="Y25" s="194">
        <v>7.8012056408717709E-3</v>
      </c>
    </row>
    <row r="26" spans="2:28" x14ac:dyDescent="0.25">
      <c r="B26" s="119" t="s">
        <v>117</v>
      </c>
      <c r="C26" s="106">
        <v>1</v>
      </c>
      <c r="D26" s="106">
        <v>2</v>
      </c>
      <c r="E26" s="106">
        <v>3</v>
      </c>
      <c r="F26" s="106">
        <v>4</v>
      </c>
      <c r="G26" s="106">
        <v>5</v>
      </c>
      <c r="H26" s="106">
        <v>6</v>
      </c>
      <c r="I26" s="106">
        <v>7</v>
      </c>
      <c r="J26" s="106">
        <v>8</v>
      </c>
      <c r="K26" s="106">
        <v>9</v>
      </c>
      <c r="L26" s="106" t="s">
        <v>4</v>
      </c>
      <c r="M26" s="106" t="s">
        <v>125</v>
      </c>
      <c r="N26" s="106" t="s">
        <v>124</v>
      </c>
      <c r="P26" s="119" t="s">
        <v>117</v>
      </c>
      <c r="Q26" s="106">
        <v>1</v>
      </c>
      <c r="R26" s="106">
        <v>2</v>
      </c>
      <c r="S26" s="106">
        <v>3</v>
      </c>
      <c r="T26" s="106">
        <v>4</v>
      </c>
      <c r="U26" s="106">
        <v>5</v>
      </c>
      <c r="V26" s="106">
        <v>6</v>
      </c>
      <c r="W26" s="106">
        <v>7</v>
      </c>
      <c r="X26" s="106">
        <v>8</v>
      </c>
      <c r="Y26" s="106">
        <v>9</v>
      </c>
      <c r="Z26" s="106" t="s">
        <v>4</v>
      </c>
      <c r="AA26" s="106" t="s">
        <v>125</v>
      </c>
      <c r="AB26" s="106" t="s">
        <v>124</v>
      </c>
    </row>
    <row r="27" spans="2:28" x14ac:dyDescent="0.25">
      <c r="B27" s="119"/>
      <c r="C27" s="196">
        <v>1.6856349485705347E-3</v>
      </c>
      <c r="D27" s="196">
        <v>1.4392428331182292E-3</v>
      </c>
      <c r="E27" s="196">
        <v>1.4431538190777897E-3</v>
      </c>
      <c r="F27" s="196">
        <v>5.3580507645977556E-4</v>
      </c>
      <c r="G27" s="196">
        <v>1.497907622511635E-3</v>
      </c>
      <c r="H27" s="196">
        <v>5.7491493605537952E-4</v>
      </c>
      <c r="I27" s="196">
        <v>1.591771285541085E-3</v>
      </c>
      <c r="J27" s="196">
        <v>1.4431538190777897E-3</v>
      </c>
      <c r="K27" s="196">
        <v>1.6895459345300952E-3</v>
      </c>
      <c r="L27" s="196">
        <v>3.6137510266338146E-3</v>
      </c>
      <c r="M27" s="196">
        <v>3.5198873636043647E-3</v>
      </c>
      <c r="N27" s="196">
        <v>5.8273690797450031E-4</v>
      </c>
      <c r="P27" s="119"/>
      <c r="Q27" s="196">
        <v>1.4911395397470518E-3</v>
      </c>
      <c r="R27" s="196">
        <v>1.982124510151569E-3</v>
      </c>
      <c r="S27" s="196">
        <v>2.1276015384195739E-3</v>
      </c>
      <c r="T27" s="196">
        <v>1.6548011965485576E-3</v>
      </c>
      <c r="U27" s="196">
        <v>2.3730940236218324E-3</v>
      </c>
      <c r="V27" s="196">
        <v>1.612370396637056E-3</v>
      </c>
      <c r="W27" s="196">
        <v>2.1488169383753245E-3</v>
      </c>
      <c r="X27" s="196">
        <v>2.1215399955750737E-3</v>
      </c>
      <c r="Y27" s="196">
        <v>1.500231854013802E-3</v>
      </c>
      <c r="Z27" s="196">
        <v>1.3144888625644742E-3</v>
      </c>
      <c r="AA27" s="196">
        <v>7.1699392503516768E-4</v>
      </c>
      <c r="AB27" s="196">
        <v>2.3250346482118667E-4</v>
      </c>
    </row>
    <row r="28" spans="2:28" x14ac:dyDescent="0.25">
      <c r="B28" s="119" t="s">
        <v>5</v>
      </c>
      <c r="C28" s="106">
        <v>1</v>
      </c>
      <c r="D28" s="106">
        <v>2</v>
      </c>
      <c r="E28" s="106">
        <v>3</v>
      </c>
      <c r="F28" s="106">
        <v>4</v>
      </c>
      <c r="G28" s="106">
        <v>5</v>
      </c>
      <c r="H28" s="106">
        <v>6</v>
      </c>
      <c r="I28" s="106">
        <v>7</v>
      </c>
      <c r="J28" s="106">
        <v>8</v>
      </c>
      <c r="K28" s="106">
        <v>9</v>
      </c>
      <c r="L28" s="106" t="s">
        <v>4</v>
      </c>
      <c r="P28" s="119" t="s">
        <v>5</v>
      </c>
      <c r="Q28" s="106">
        <v>1</v>
      </c>
      <c r="R28" s="106">
        <v>2</v>
      </c>
      <c r="S28" s="106">
        <v>3</v>
      </c>
      <c r="T28" s="106">
        <v>4</v>
      </c>
      <c r="U28" s="106">
        <v>5</v>
      </c>
      <c r="V28" s="106">
        <v>6</v>
      </c>
      <c r="W28" s="106">
        <v>7</v>
      </c>
      <c r="X28" s="106">
        <v>8</v>
      </c>
      <c r="Y28" s="106">
        <v>9</v>
      </c>
      <c r="Z28" s="106" t="s">
        <v>4</v>
      </c>
    </row>
    <row r="29" spans="2:28" x14ac:dyDescent="0.25">
      <c r="B29" s="119"/>
      <c r="C29" s="198">
        <v>3.2030975008799718E-3</v>
      </c>
      <c r="D29" s="198">
        <v>3.5707301810786502E-3</v>
      </c>
      <c r="E29" s="198">
        <v>3.083812429113379E-3</v>
      </c>
      <c r="F29" s="198">
        <v>2.8119989049239309E-3</v>
      </c>
      <c r="G29" s="198">
        <v>3.3849583479995306E-3</v>
      </c>
      <c r="H29" s="198">
        <v>2.759200594469866E-3</v>
      </c>
      <c r="I29" s="198">
        <v>3.0153701748210724E-3</v>
      </c>
      <c r="J29" s="198">
        <v>3.5941960968360123E-3</v>
      </c>
      <c r="K29" s="198">
        <v>3.4103797567366727E-3</v>
      </c>
      <c r="L29" s="198">
        <v>3.6246459160925899E-3</v>
      </c>
      <c r="P29" s="119"/>
      <c r="Q29" s="198">
        <v>3.8763566490578848E-3</v>
      </c>
      <c r="R29" s="198">
        <v>6.1948967870792153E-3</v>
      </c>
      <c r="S29" s="198">
        <v>5.7524041594307004E-3</v>
      </c>
      <c r="T29" s="198">
        <v>5.7114887452303234E-3</v>
      </c>
      <c r="U29" s="198">
        <v>6.5934432291051039E-3</v>
      </c>
      <c r="V29" s="198">
        <v>5.7857426450754514E-3</v>
      </c>
      <c r="W29" s="198">
        <v>5.5160039884951913E-3</v>
      </c>
      <c r="X29" s="198">
        <v>6.3676507581474709E-3</v>
      </c>
      <c r="Y29" s="198">
        <v>3.926364377525012E-3</v>
      </c>
      <c r="Z29" s="198">
        <v>7.0874589709318718E-3</v>
      </c>
    </row>
    <row r="30" spans="2:28" x14ac:dyDescent="0.25">
      <c r="B30" s="5"/>
      <c r="C30" s="5"/>
      <c r="D30" s="5"/>
      <c r="E30" s="5"/>
      <c r="F30" s="5"/>
      <c r="G30" s="5"/>
      <c r="H30" s="5"/>
      <c r="I30" s="5"/>
      <c r="J30" s="5"/>
      <c r="K30" s="5"/>
      <c r="P30" s="5"/>
      <c r="Q30" s="5"/>
      <c r="R30" s="5"/>
      <c r="S30" s="5"/>
      <c r="T30" s="5"/>
      <c r="U30" s="5"/>
      <c r="V30" s="5"/>
      <c r="W30" s="5"/>
      <c r="X30" s="5"/>
      <c r="Y30" s="5"/>
    </row>
    <row r="56" spans="2:12" x14ac:dyDescent="0.25">
      <c r="B56" s="8"/>
      <c r="C56" s="8"/>
      <c r="D56" s="8"/>
      <c r="E56" s="8"/>
      <c r="F56" s="8"/>
      <c r="G56" s="8"/>
      <c r="H56" s="8"/>
      <c r="I56" s="8"/>
      <c r="J56" s="8"/>
      <c r="K56" s="8"/>
      <c r="L56" s="8"/>
    </row>
  </sheetData>
  <mergeCells count="28">
    <mergeCell ref="B2:AC2"/>
    <mergeCell ref="B3:AC4"/>
    <mergeCell ref="B26:B27"/>
    <mergeCell ref="B28:B29"/>
    <mergeCell ref="P11:AB11"/>
    <mergeCell ref="P12:P13"/>
    <mergeCell ref="AA12:AA13"/>
    <mergeCell ref="AB12:AB13"/>
    <mergeCell ref="P14:P15"/>
    <mergeCell ref="P16:P17"/>
    <mergeCell ref="P18:P19"/>
    <mergeCell ref="P21:AB21"/>
    <mergeCell ref="P22:P23"/>
    <mergeCell ref="P24:P25"/>
    <mergeCell ref="P26:P27"/>
    <mergeCell ref="P28:P29"/>
    <mergeCell ref="B21:N21"/>
    <mergeCell ref="B22:B23"/>
    <mergeCell ref="B24:B25"/>
    <mergeCell ref="B12:B13"/>
    <mergeCell ref="B14:B15"/>
    <mergeCell ref="B16:B17"/>
    <mergeCell ref="B18:B19"/>
    <mergeCell ref="B11:N11"/>
    <mergeCell ref="N12:N13"/>
    <mergeCell ref="M12:M13"/>
    <mergeCell ref="B7:I7"/>
    <mergeCell ref="K7:Q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BS165"/>
  <sheetViews>
    <sheetView topLeftCell="B4" zoomScale="85" zoomScaleNormal="85" workbookViewId="0">
      <selection activeCell="BG4" sqref="BG4"/>
    </sheetView>
  </sheetViews>
  <sheetFormatPr defaultRowHeight="15" x14ac:dyDescent="0.25"/>
  <sheetData>
    <row r="2" spans="2:71" ht="18.75" x14ac:dyDescent="0.3">
      <c r="B2" s="107" t="s">
        <v>398</v>
      </c>
      <c r="C2" s="107"/>
      <c r="D2" s="107"/>
      <c r="E2" s="107"/>
      <c r="F2" s="107"/>
      <c r="G2" s="107"/>
      <c r="H2" s="107"/>
      <c r="I2" s="107"/>
      <c r="J2" s="107"/>
      <c r="K2" s="107"/>
      <c r="L2" s="107"/>
      <c r="M2" s="107"/>
      <c r="N2" s="107"/>
      <c r="O2" s="107"/>
      <c r="P2" s="107"/>
      <c r="Q2" s="107"/>
      <c r="R2" s="107"/>
      <c r="S2" s="107"/>
      <c r="T2" s="107"/>
      <c r="U2" s="107"/>
      <c r="V2" s="107"/>
      <c r="W2" s="107"/>
    </row>
    <row r="3" spans="2:71" ht="87.75" customHeight="1" x14ac:dyDescent="0.25">
      <c r="B3" s="112" t="s">
        <v>458</v>
      </c>
      <c r="C3" s="112"/>
      <c r="D3" s="112"/>
      <c r="E3" s="112"/>
      <c r="F3" s="112"/>
      <c r="G3" s="112"/>
      <c r="H3" s="112"/>
      <c r="I3" s="112"/>
      <c r="J3" s="112"/>
      <c r="K3" s="112"/>
      <c r="L3" s="112"/>
      <c r="M3" s="112"/>
      <c r="N3" s="112"/>
      <c r="O3" s="112"/>
      <c r="P3" s="112"/>
      <c r="Q3" s="112"/>
      <c r="R3" s="112"/>
      <c r="S3" s="112"/>
      <c r="T3" s="112"/>
      <c r="U3" s="112"/>
      <c r="V3" s="112"/>
      <c r="W3" s="112"/>
    </row>
    <row r="4" spans="2:71" ht="168.75" customHeight="1" x14ac:dyDescent="0.25">
      <c r="B4" s="112"/>
      <c r="C4" s="112"/>
      <c r="D4" s="112"/>
      <c r="E4" s="112"/>
      <c r="F4" s="112"/>
      <c r="G4" s="112"/>
      <c r="H4" s="112"/>
      <c r="I4" s="112"/>
      <c r="J4" s="112"/>
      <c r="K4" s="112"/>
      <c r="L4" s="112"/>
      <c r="M4" s="112"/>
      <c r="N4" s="112"/>
      <c r="O4" s="112"/>
      <c r="P4" s="112"/>
      <c r="Q4" s="112"/>
      <c r="R4" s="112"/>
      <c r="S4" s="112"/>
      <c r="T4" s="112"/>
      <c r="U4" s="112"/>
      <c r="V4" s="112"/>
      <c r="W4" s="112"/>
    </row>
    <row r="7" spans="2:71" x14ac:dyDescent="0.25">
      <c r="B7" s="108" t="s">
        <v>454</v>
      </c>
      <c r="C7" s="108"/>
      <c r="D7" s="108"/>
      <c r="E7" s="108"/>
      <c r="F7" s="108"/>
      <c r="G7" s="108"/>
      <c r="H7" s="108"/>
      <c r="I7" s="108"/>
      <c r="J7" s="108"/>
      <c r="K7" s="108"/>
      <c r="M7" s="108" t="s">
        <v>456</v>
      </c>
      <c r="N7" s="108"/>
      <c r="O7" s="108"/>
      <c r="P7" s="108"/>
      <c r="Q7" s="108"/>
      <c r="R7" s="108"/>
      <c r="S7" s="108"/>
      <c r="T7" s="108"/>
      <c r="U7" s="108"/>
      <c r="V7" s="108"/>
      <c r="W7" s="108"/>
      <c r="Y7" s="109" t="s">
        <v>457</v>
      </c>
      <c r="Z7" s="110"/>
      <c r="AA7" s="110"/>
      <c r="AB7" s="110"/>
      <c r="AC7" s="110"/>
      <c r="AD7" s="110"/>
      <c r="AE7" s="110"/>
      <c r="AF7" s="110"/>
      <c r="AG7" s="110"/>
      <c r="AH7" s="110"/>
      <c r="AI7" s="111"/>
      <c r="AL7" s="108" t="s">
        <v>442</v>
      </c>
      <c r="AM7" s="108"/>
      <c r="AN7" s="108"/>
      <c r="AO7" s="108"/>
      <c r="AP7" s="108"/>
      <c r="AQ7" s="108"/>
      <c r="AR7" s="108"/>
      <c r="AS7" s="108"/>
      <c r="AT7" s="108"/>
      <c r="AU7" s="108"/>
      <c r="AW7" s="108" t="s">
        <v>447</v>
      </c>
      <c r="AX7" s="108"/>
      <c r="AY7" s="108"/>
      <c r="AZ7" s="108"/>
      <c r="BA7" s="108"/>
      <c r="BB7" s="108"/>
      <c r="BC7" s="108"/>
      <c r="BD7" s="108"/>
      <c r="BE7" s="108"/>
      <c r="BF7" s="108"/>
      <c r="BG7" s="108"/>
      <c r="BI7" s="109" t="s">
        <v>448</v>
      </c>
      <c r="BJ7" s="110"/>
      <c r="BK7" s="110"/>
      <c r="BL7" s="110"/>
      <c r="BM7" s="110"/>
      <c r="BN7" s="110"/>
      <c r="BO7" s="110"/>
      <c r="BP7" s="110"/>
      <c r="BQ7" s="110"/>
      <c r="BR7" s="110"/>
      <c r="BS7" s="111"/>
    </row>
    <row r="8" spans="2:71" x14ac:dyDescent="0.25">
      <c r="B8" s="14" t="s">
        <v>443</v>
      </c>
      <c r="C8" s="92">
        <v>1</v>
      </c>
      <c r="D8" s="92">
        <v>2</v>
      </c>
      <c r="E8" s="92">
        <v>3</v>
      </c>
      <c r="F8" s="92">
        <v>4</v>
      </c>
      <c r="G8" s="92">
        <v>5</v>
      </c>
      <c r="H8" s="92">
        <v>6</v>
      </c>
      <c r="I8" s="92">
        <v>7</v>
      </c>
      <c r="J8" s="92">
        <v>8</v>
      </c>
      <c r="K8" s="92">
        <v>9</v>
      </c>
      <c r="M8" s="92" t="s">
        <v>434</v>
      </c>
      <c r="N8" s="92" t="s">
        <v>445</v>
      </c>
      <c r="O8" s="92">
        <v>1</v>
      </c>
      <c r="P8" s="92">
        <v>2</v>
      </c>
      <c r="Q8" s="92">
        <v>3</v>
      </c>
      <c r="R8" s="92">
        <v>4</v>
      </c>
      <c r="S8" s="92">
        <v>5</v>
      </c>
      <c r="T8" s="92">
        <v>6</v>
      </c>
      <c r="U8" s="92">
        <v>7</v>
      </c>
      <c r="V8" s="92">
        <v>8</v>
      </c>
      <c r="W8" s="92">
        <v>9</v>
      </c>
      <c r="Y8" s="92" t="s">
        <v>437</v>
      </c>
      <c r="Z8" s="92" t="s">
        <v>445</v>
      </c>
      <c r="AA8" s="92">
        <v>1</v>
      </c>
      <c r="AB8" s="92">
        <v>2</v>
      </c>
      <c r="AC8" s="92">
        <v>3</v>
      </c>
      <c r="AD8" s="92">
        <v>4</v>
      </c>
      <c r="AE8" s="92">
        <v>5</v>
      </c>
      <c r="AF8" s="92">
        <v>6</v>
      </c>
      <c r="AG8" s="92">
        <v>7</v>
      </c>
      <c r="AH8" s="92">
        <v>8</v>
      </c>
      <c r="AI8" s="92">
        <v>9</v>
      </c>
      <c r="AL8" s="14" t="s">
        <v>443</v>
      </c>
      <c r="AM8" s="80">
        <v>1</v>
      </c>
      <c r="AN8" s="80">
        <v>2</v>
      </c>
      <c r="AO8" s="80">
        <v>3</v>
      </c>
      <c r="AP8" s="80">
        <v>4</v>
      </c>
      <c r="AQ8" s="80">
        <v>5</v>
      </c>
      <c r="AR8" s="80">
        <v>6</v>
      </c>
      <c r="AS8" s="80">
        <v>7</v>
      </c>
      <c r="AT8" s="80">
        <v>8</v>
      </c>
      <c r="AU8" s="80">
        <v>9</v>
      </c>
      <c r="AW8" s="81" t="s">
        <v>434</v>
      </c>
      <c r="AX8" s="81" t="s">
        <v>445</v>
      </c>
      <c r="AY8" s="81">
        <v>1</v>
      </c>
      <c r="AZ8" s="81">
        <v>2</v>
      </c>
      <c r="BA8" s="81">
        <v>3</v>
      </c>
      <c r="BB8" s="81">
        <v>4</v>
      </c>
      <c r="BC8" s="81">
        <v>5</v>
      </c>
      <c r="BD8" s="81">
        <v>6</v>
      </c>
      <c r="BE8" s="81">
        <v>7</v>
      </c>
      <c r="BF8" s="81">
        <v>8</v>
      </c>
      <c r="BG8" s="81">
        <v>9</v>
      </c>
      <c r="BI8" s="81" t="s">
        <v>437</v>
      </c>
      <c r="BJ8" s="81" t="s">
        <v>445</v>
      </c>
      <c r="BK8" s="81">
        <v>1</v>
      </c>
      <c r="BL8" s="81">
        <v>2</v>
      </c>
      <c r="BM8" s="81">
        <v>3</v>
      </c>
      <c r="BN8" s="81">
        <v>4</v>
      </c>
      <c r="BO8" s="81">
        <v>5</v>
      </c>
      <c r="BP8" s="81">
        <v>6</v>
      </c>
      <c r="BQ8" s="81">
        <v>7</v>
      </c>
      <c r="BR8" s="81">
        <v>8</v>
      </c>
      <c r="BS8" s="81">
        <v>9</v>
      </c>
    </row>
    <row r="9" spans="2:71" ht="15.75" thickBot="1" x14ac:dyDescent="0.3">
      <c r="B9" s="92">
        <v>1</v>
      </c>
      <c r="C9" s="83"/>
      <c r="D9" s="76">
        <f t="shared" ref="D9:K9" si="0">AN9+0.05</f>
        <v>0.95000000000000007</v>
      </c>
      <c r="E9" s="76">
        <f t="shared" si="0"/>
        <v>1</v>
      </c>
      <c r="F9" s="76">
        <f t="shared" si="0"/>
        <v>0.65000000000000013</v>
      </c>
      <c r="G9" s="76">
        <f t="shared" si="0"/>
        <v>1.1000000000000001</v>
      </c>
      <c r="H9" s="76">
        <f t="shared" si="0"/>
        <v>1.1000000000000001</v>
      </c>
      <c r="I9" s="76">
        <f t="shared" si="0"/>
        <v>0.95000000000000007</v>
      </c>
      <c r="J9" s="76">
        <f t="shared" si="0"/>
        <v>1.05</v>
      </c>
      <c r="K9" s="76">
        <f t="shared" si="0"/>
        <v>1.05</v>
      </c>
      <c r="M9" s="92" t="s">
        <v>403</v>
      </c>
      <c r="N9" s="16">
        <v>2.7902402759185325E-2</v>
      </c>
      <c r="O9" s="83"/>
      <c r="P9" s="76">
        <f t="shared" ref="P9:W9" si="1">AZ9+0.05</f>
        <v>1.1000000000000001</v>
      </c>
      <c r="Q9" s="76">
        <f t="shared" si="1"/>
        <v>1</v>
      </c>
      <c r="R9" s="76">
        <f t="shared" si="1"/>
        <v>0.65000000000000013</v>
      </c>
      <c r="S9" s="76">
        <f t="shared" si="1"/>
        <v>1.05</v>
      </c>
      <c r="T9" s="76">
        <f t="shared" si="1"/>
        <v>1</v>
      </c>
      <c r="U9" s="76">
        <f t="shared" si="1"/>
        <v>0.90000000000000013</v>
      </c>
      <c r="V9" s="76">
        <f t="shared" si="1"/>
        <v>1</v>
      </c>
      <c r="W9" s="76">
        <f t="shared" si="1"/>
        <v>1</v>
      </c>
      <c r="Y9" s="86" t="s">
        <v>423</v>
      </c>
      <c r="Z9" s="87">
        <f t="shared" ref="Z9:Z22" si="2">AX9</f>
        <v>2.7902402759185325E-2</v>
      </c>
      <c r="AA9" s="83"/>
      <c r="AB9" s="76">
        <f t="shared" ref="AB9:AH9" si="3">BL9+0.05</f>
        <v>0.90000000000000013</v>
      </c>
      <c r="AC9" s="76">
        <f t="shared" si="3"/>
        <v>1</v>
      </c>
      <c r="AD9" s="76">
        <f t="shared" si="3"/>
        <v>0.60000000000000009</v>
      </c>
      <c r="AE9" s="76">
        <f t="shared" si="3"/>
        <v>1.1000000000000001</v>
      </c>
      <c r="AF9" s="76">
        <f t="shared" si="3"/>
        <v>0.75000000000000011</v>
      </c>
      <c r="AG9" s="76">
        <f t="shared" si="3"/>
        <v>0.85000000000000009</v>
      </c>
      <c r="AH9" s="76">
        <f t="shared" si="3"/>
        <v>1</v>
      </c>
      <c r="AI9" s="83"/>
      <c r="AL9" s="80">
        <v>1</v>
      </c>
      <c r="AM9" s="83"/>
      <c r="AN9" s="76">
        <f t="shared" ref="AN9:AU9" si="4">MROUND(D88,0.05)</f>
        <v>0.9</v>
      </c>
      <c r="AO9" s="76">
        <f t="shared" si="4"/>
        <v>0.95000000000000007</v>
      </c>
      <c r="AP9" s="76">
        <f t="shared" si="4"/>
        <v>0.60000000000000009</v>
      </c>
      <c r="AQ9" s="76">
        <f t="shared" si="4"/>
        <v>1.05</v>
      </c>
      <c r="AR9" s="76">
        <f t="shared" si="4"/>
        <v>1.05</v>
      </c>
      <c r="AS9" s="76">
        <f t="shared" si="4"/>
        <v>0.9</v>
      </c>
      <c r="AT9" s="76">
        <f t="shared" si="4"/>
        <v>1</v>
      </c>
      <c r="AU9" s="76">
        <f t="shared" si="4"/>
        <v>1</v>
      </c>
      <c r="AW9" s="81" t="s">
        <v>403</v>
      </c>
      <c r="AX9" s="16">
        <v>2.7902402759185325E-2</v>
      </c>
      <c r="AY9" s="90"/>
      <c r="AZ9" s="89">
        <f t="shared" ref="AZ9:BG9" si="5">MROUND(E147,0.05)</f>
        <v>1.05</v>
      </c>
      <c r="BA9" s="89">
        <f t="shared" si="5"/>
        <v>0.95000000000000007</v>
      </c>
      <c r="BB9" s="89">
        <f t="shared" si="5"/>
        <v>0.60000000000000009</v>
      </c>
      <c r="BC9" s="89">
        <f t="shared" si="5"/>
        <v>1</v>
      </c>
      <c r="BD9" s="89">
        <f t="shared" si="5"/>
        <v>0.95000000000000007</v>
      </c>
      <c r="BE9" s="89">
        <f t="shared" si="5"/>
        <v>0.85000000000000009</v>
      </c>
      <c r="BF9" s="89">
        <f t="shared" si="5"/>
        <v>0.95000000000000007</v>
      </c>
      <c r="BG9" s="89">
        <f t="shared" si="5"/>
        <v>0.95000000000000007</v>
      </c>
      <c r="BI9" s="86" t="s">
        <v>423</v>
      </c>
      <c r="BJ9" s="87">
        <f t="shared" ref="BJ9:BJ22" si="6">AV137</f>
        <v>0.13942496582779088</v>
      </c>
      <c r="BK9" s="83"/>
      <c r="BL9" s="76">
        <f t="shared" ref="BL9:BR9" si="7">MROUND(AX137,0.05)</f>
        <v>0.85000000000000009</v>
      </c>
      <c r="BM9" s="76">
        <f t="shared" si="7"/>
        <v>0.95000000000000007</v>
      </c>
      <c r="BN9" s="76">
        <f t="shared" si="7"/>
        <v>0.55000000000000004</v>
      </c>
      <c r="BO9" s="76">
        <f t="shared" si="7"/>
        <v>1.05</v>
      </c>
      <c r="BP9" s="76">
        <f t="shared" si="7"/>
        <v>0.70000000000000007</v>
      </c>
      <c r="BQ9" s="76">
        <f t="shared" si="7"/>
        <v>0.8</v>
      </c>
      <c r="BR9" s="76">
        <f t="shared" si="7"/>
        <v>0.95000000000000007</v>
      </c>
      <c r="BS9" s="83"/>
    </row>
    <row r="10" spans="2:71" x14ac:dyDescent="0.25">
      <c r="B10" s="92">
        <v>2</v>
      </c>
      <c r="C10" s="76">
        <f t="shared" ref="C10:C17" si="8">AM10+0.05</f>
        <v>0.4</v>
      </c>
      <c r="D10" s="83"/>
      <c r="E10" s="76">
        <f t="shared" ref="E10:K10" si="9">AO10+0.05</f>
        <v>0.90000000000000013</v>
      </c>
      <c r="F10" s="76">
        <f t="shared" si="9"/>
        <v>0.75000000000000011</v>
      </c>
      <c r="G10" s="76">
        <f t="shared" si="9"/>
        <v>0.65000000000000013</v>
      </c>
      <c r="H10" s="76">
        <f t="shared" si="9"/>
        <v>1.2000000000000002</v>
      </c>
      <c r="I10" s="76">
        <f t="shared" si="9"/>
        <v>1.1000000000000001</v>
      </c>
      <c r="J10" s="76">
        <f t="shared" si="9"/>
        <v>0.95000000000000007</v>
      </c>
      <c r="K10" s="76">
        <f t="shared" si="9"/>
        <v>1.05</v>
      </c>
      <c r="M10" s="92" t="s">
        <v>408</v>
      </c>
      <c r="N10" s="16">
        <v>1.0130501372769983E-2</v>
      </c>
      <c r="O10" s="76">
        <f>AY10+0.05</f>
        <v>0.25</v>
      </c>
      <c r="P10" s="83"/>
      <c r="Q10" s="76">
        <f t="shared" ref="Q10:W10" si="10">BA10+0.05</f>
        <v>1.05</v>
      </c>
      <c r="R10" s="76">
        <f t="shared" si="10"/>
        <v>0.60000000000000009</v>
      </c>
      <c r="S10" s="76">
        <f t="shared" si="10"/>
        <v>0.5</v>
      </c>
      <c r="T10" s="76">
        <f t="shared" si="10"/>
        <v>1.2000000000000002</v>
      </c>
      <c r="U10" s="76">
        <f t="shared" si="10"/>
        <v>0.85000000000000009</v>
      </c>
      <c r="V10" s="76">
        <f t="shared" si="10"/>
        <v>0.8</v>
      </c>
      <c r="W10" s="76">
        <f t="shared" si="10"/>
        <v>1.05</v>
      </c>
      <c r="Y10" s="77" t="s">
        <v>422</v>
      </c>
      <c r="Z10" s="85">
        <f t="shared" si="2"/>
        <v>1.0130501372769983E-2</v>
      </c>
      <c r="AA10" s="83"/>
      <c r="AB10" s="76">
        <f t="shared" ref="AB10:AF11" si="11">BL10+0.05</f>
        <v>0.95000000000000007</v>
      </c>
      <c r="AC10" s="76">
        <f t="shared" si="11"/>
        <v>1.2500000000000002</v>
      </c>
      <c r="AD10" s="76">
        <f t="shared" si="11"/>
        <v>0.25</v>
      </c>
      <c r="AE10" s="76">
        <f t="shared" si="11"/>
        <v>0.8</v>
      </c>
      <c r="AF10" s="76">
        <f t="shared" si="11"/>
        <v>0.95000000000000007</v>
      </c>
      <c r="AG10" s="83"/>
      <c r="AH10" s="76">
        <f>BR10+0.05</f>
        <v>0.45</v>
      </c>
      <c r="AI10" s="76">
        <f>BS10+0.05</f>
        <v>0.55000000000000004</v>
      </c>
      <c r="AL10" s="80">
        <v>2</v>
      </c>
      <c r="AM10" s="76">
        <f t="shared" ref="AM10:AM17" si="12">MROUND(C89,0.05)</f>
        <v>0.35000000000000003</v>
      </c>
      <c r="AN10" s="83"/>
      <c r="AO10" s="76">
        <f t="shared" ref="AO10:AU10" si="13">MROUND(E89,0.05)</f>
        <v>0.85000000000000009</v>
      </c>
      <c r="AP10" s="76">
        <f t="shared" si="13"/>
        <v>0.70000000000000007</v>
      </c>
      <c r="AQ10" s="76">
        <f t="shared" si="13"/>
        <v>0.60000000000000009</v>
      </c>
      <c r="AR10" s="76">
        <f t="shared" si="13"/>
        <v>1.1500000000000001</v>
      </c>
      <c r="AS10" s="76">
        <f t="shared" si="13"/>
        <v>1.05</v>
      </c>
      <c r="AT10" s="76">
        <f t="shared" si="13"/>
        <v>0.9</v>
      </c>
      <c r="AU10" s="76">
        <f t="shared" si="13"/>
        <v>1</v>
      </c>
      <c r="AW10" s="81" t="s">
        <v>408</v>
      </c>
      <c r="AX10" s="16">
        <v>1.0130501372769983E-2</v>
      </c>
      <c r="AY10" s="89">
        <f>MROUND(D148,0.05)</f>
        <v>0.2</v>
      </c>
      <c r="AZ10" s="90"/>
      <c r="BA10" s="89">
        <f t="shared" ref="BA10:BG10" si="14">MROUND(F148,0.05)</f>
        <v>1</v>
      </c>
      <c r="BB10" s="89">
        <f t="shared" si="14"/>
        <v>0.55000000000000004</v>
      </c>
      <c r="BC10" s="89">
        <f t="shared" si="14"/>
        <v>0.45</v>
      </c>
      <c r="BD10" s="89">
        <f t="shared" si="14"/>
        <v>1.1500000000000001</v>
      </c>
      <c r="BE10" s="89">
        <f t="shared" si="14"/>
        <v>0.8</v>
      </c>
      <c r="BF10" s="89">
        <f t="shared" si="14"/>
        <v>0.75</v>
      </c>
      <c r="BG10" s="89">
        <f t="shared" si="14"/>
        <v>1</v>
      </c>
      <c r="BI10" s="77" t="s">
        <v>422</v>
      </c>
      <c r="BJ10" s="85">
        <f t="shared" si="6"/>
        <v>8.6466864132237628E-2</v>
      </c>
      <c r="BK10" s="83"/>
      <c r="BL10" s="76">
        <f t="shared" ref="BL10:BP11" si="15">MROUND(AX138,0.05)</f>
        <v>0.9</v>
      </c>
      <c r="BM10" s="76">
        <f t="shared" si="15"/>
        <v>1.2000000000000002</v>
      </c>
      <c r="BN10" s="76">
        <f t="shared" si="15"/>
        <v>0.2</v>
      </c>
      <c r="BO10" s="76">
        <f t="shared" si="15"/>
        <v>0.75</v>
      </c>
      <c r="BP10" s="76">
        <f t="shared" si="15"/>
        <v>0.9</v>
      </c>
      <c r="BQ10" s="83"/>
      <c r="BR10" s="76">
        <f>MROUND(BD138,0.05)</f>
        <v>0.4</v>
      </c>
      <c r="BS10" s="76">
        <f>MROUND(BE138,0.05)</f>
        <v>0.5</v>
      </c>
    </row>
    <row r="11" spans="2:71" x14ac:dyDescent="0.25">
      <c r="B11" s="92">
        <v>3</v>
      </c>
      <c r="C11" s="76">
        <f t="shared" si="8"/>
        <v>0.55000000000000004</v>
      </c>
      <c r="D11" s="76">
        <f t="shared" ref="D11:D17" si="16">AN11+0.05</f>
        <v>0.4</v>
      </c>
      <c r="E11" s="83"/>
      <c r="F11" s="76">
        <f t="shared" ref="F11:K11" si="17">AP11+0.05</f>
        <v>0.90000000000000013</v>
      </c>
      <c r="G11" s="76">
        <f t="shared" si="17"/>
        <v>0.8</v>
      </c>
      <c r="H11" s="76">
        <f t="shared" si="17"/>
        <v>0.60000000000000009</v>
      </c>
      <c r="I11" s="76">
        <f t="shared" si="17"/>
        <v>1.2500000000000002</v>
      </c>
      <c r="J11" s="76">
        <f t="shared" si="17"/>
        <v>1.05</v>
      </c>
      <c r="K11" s="76">
        <f t="shared" si="17"/>
        <v>0.95000000000000007</v>
      </c>
      <c r="M11" s="92" t="s">
        <v>415</v>
      </c>
      <c r="N11" s="16">
        <v>6.0651259960522574E-3</v>
      </c>
      <c r="O11" s="76">
        <f>AY11+0.05</f>
        <v>0.25</v>
      </c>
      <c r="P11" s="76">
        <f>AZ11+0.05</f>
        <v>0.2</v>
      </c>
      <c r="Q11" s="83"/>
      <c r="R11" s="76">
        <f t="shared" ref="R11:W11" si="18">BB11+0.05</f>
        <v>0.75000000000000011</v>
      </c>
      <c r="S11" s="76">
        <f t="shared" si="18"/>
        <v>0.5</v>
      </c>
      <c r="T11" s="76">
        <f t="shared" si="18"/>
        <v>0.55000000000000004</v>
      </c>
      <c r="U11" s="76">
        <f t="shared" si="18"/>
        <v>1.1000000000000001</v>
      </c>
      <c r="V11" s="76">
        <f t="shared" si="18"/>
        <v>0.75000000000000011</v>
      </c>
      <c r="W11" s="76">
        <f t="shared" si="18"/>
        <v>0.8</v>
      </c>
      <c r="Y11" s="92" t="s">
        <v>441</v>
      </c>
      <c r="Z11" s="16">
        <f t="shared" si="2"/>
        <v>6.0651259960522574E-3</v>
      </c>
      <c r="AA11" s="83"/>
      <c r="AB11" s="76">
        <f t="shared" si="11"/>
        <v>1.05</v>
      </c>
      <c r="AC11" s="76">
        <f t="shared" si="11"/>
        <v>1.1000000000000001</v>
      </c>
      <c r="AD11" s="76">
        <f t="shared" si="11"/>
        <v>0.25</v>
      </c>
      <c r="AE11" s="76">
        <f t="shared" si="11"/>
        <v>0.8</v>
      </c>
      <c r="AF11" s="76">
        <f t="shared" si="11"/>
        <v>0.85000000000000009</v>
      </c>
      <c r="AG11" s="83"/>
      <c r="AH11" s="76">
        <f>BR11+0.05</f>
        <v>0.45</v>
      </c>
      <c r="AI11" s="76">
        <f>BS11+0.05</f>
        <v>0.5</v>
      </c>
      <c r="AL11" s="80">
        <v>3</v>
      </c>
      <c r="AM11" s="76">
        <f t="shared" si="12"/>
        <v>0.5</v>
      </c>
      <c r="AN11" s="76">
        <f t="shared" ref="AN11:AN17" si="19">MROUND(D90,0.05)</f>
        <v>0.35000000000000003</v>
      </c>
      <c r="AO11" s="83"/>
      <c r="AP11" s="76">
        <f t="shared" ref="AP11:AU11" si="20">MROUND(F90,0.05)</f>
        <v>0.85000000000000009</v>
      </c>
      <c r="AQ11" s="76">
        <f t="shared" si="20"/>
        <v>0.75</v>
      </c>
      <c r="AR11" s="76">
        <f t="shared" si="20"/>
        <v>0.55000000000000004</v>
      </c>
      <c r="AS11" s="76">
        <f t="shared" si="20"/>
        <v>1.2000000000000002</v>
      </c>
      <c r="AT11" s="76">
        <f t="shared" si="20"/>
        <v>1</v>
      </c>
      <c r="AU11" s="76">
        <f t="shared" si="20"/>
        <v>0.9</v>
      </c>
      <c r="AW11" s="81" t="s">
        <v>415</v>
      </c>
      <c r="AX11" s="16">
        <v>6.0651259960522574E-3</v>
      </c>
      <c r="AY11" s="89">
        <f>MROUND(D149,0.05)</f>
        <v>0.2</v>
      </c>
      <c r="AZ11" s="89">
        <f>MROUND(E149,0.05)</f>
        <v>0.15000000000000002</v>
      </c>
      <c r="BA11" s="90"/>
      <c r="BB11" s="89">
        <f t="shared" ref="BB11:BG11" si="21">MROUND(G149,0.05)</f>
        <v>0.70000000000000007</v>
      </c>
      <c r="BC11" s="89">
        <f t="shared" si="21"/>
        <v>0.45</v>
      </c>
      <c r="BD11" s="89">
        <f t="shared" si="21"/>
        <v>0.5</v>
      </c>
      <c r="BE11" s="89">
        <f t="shared" si="21"/>
        <v>1.05</v>
      </c>
      <c r="BF11" s="89">
        <f t="shared" si="21"/>
        <v>0.70000000000000007</v>
      </c>
      <c r="BG11" s="89">
        <f t="shared" si="21"/>
        <v>0.75</v>
      </c>
      <c r="BI11" s="81" t="s">
        <v>441</v>
      </c>
      <c r="BJ11" s="16">
        <f t="shared" si="6"/>
        <v>3.6746005792218851E-2</v>
      </c>
      <c r="BK11" s="83"/>
      <c r="BL11" s="76">
        <f t="shared" si="15"/>
        <v>1</v>
      </c>
      <c r="BM11" s="76">
        <f t="shared" si="15"/>
        <v>1.05</v>
      </c>
      <c r="BN11" s="76">
        <f t="shared" si="15"/>
        <v>0.2</v>
      </c>
      <c r="BO11" s="76">
        <f t="shared" si="15"/>
        <v>0.75</v>
      </c>
      <c r="BP11" s="76">
        <f t="shared" si="15"/>
        <v>0.8</v>
      </c>
      <c r="BQ11" s="83"/>
      <c r="BR11" s="76">
        <f>MROUND(BD139,0.05)</f>
        <v>0.4</v>
      </c>
      <c r="BS11" s="76">
        <f>MROUND(BE139,0.05)</f>
        <v>0.45</v>
      </c>
    </row>
    <row r="12" spans="2:71" ht="15.75" thickBot="1" x14ac:dyDescent="0.3">
      <c r="B12" s="92">
        <v>4</v>
      </c>
      <c r="C12" s="76">
        <f t="shared" si="8"/>
        <v>0.35000000000000003</v>
      </c>
      <c r="D12" s="76">
        <f t="shared" si="16"/>
        <v>0.55000000000000004</v>
      </c>
      <c r="E12" s="76">
        <f t="shared" ref="E12:E17" si="22">AO12+0.05</f>
        <v>0.60000000000000009</v>
      </c>
      <c r="F12" s="83"/>
      <c r="G12" s="76">
        <f>AQ12+0.05</f>
        <v>0.95000000000000007</v>
      </c>
      <c r="H12" s="76">
        <f>AR12+0.05</f>
        <v>0.85000000000000009</v>
      </c>
      <c r="I12" s="76">
        <f>AS12+0.05</f>
        <v>0.55000000000000004</v>
      </c>
      <c r="J12" s="76">
        <f>AT12+0.05</f>
        <v>1.3</v>
      </c>
      <c r="K12" s="76">
        <f>AU12+0.05</f>
        <v>1.1500000000000001</v>
      </c>
      <c r="M12" s="92" t="s">
        <v>414</v>
      </c>
      <c r="N12" s="16">
        <v>5.011139787273587E-3</v>
      </c>
      <c r="O12" s="76">
        <f>AY12+0.05</f>
        <v>0.25</v>
      </c>
      <c r="P12" s="76">
        <f>AZ12+0.05</f>
        <v>0.4</v>
      </c>
      <c r="Q12" s="76">
        <f t="shared" ref="Q12:Q17" si="23">BA12+0.05</f>
        <v>0.4</v>
      </c>
      <c r="R12" s="83"/>
      <c r="S12" s="76">
        <f>BC12+0.05</f>
        <v>0.70000000000000007</v>
      </c>
      <c r="T12" s="76">
        <f>BD12+0.05</f>
        <v>0.60000000000000009</v>
      </c>
      <c r="U12" s="76">
        <f>BE12+0.05</f>
        <v>0.55000000000000004</v>
      </c>
      <c r="V12" s="76">
        <f>BF12+0.05</f>
        <v>1.2000000000000002</v>
      </c>
      <c r="W12" s="76">
        <f>BG12+0.05</f>
        <v>1</v>
      </c>
      <c r="Y12" s="86" t="s">
        <v>424</v>
      </c>
      <c r="Z12" s="87">
        <f t="shared" si="2"/>
        <v>5.011139787273587E-3</v>
      </c>
      <c r="AA12" s="76">
        <f>BK12+0.05</f>
        <v>0.45</v>
      </c>
      <c r="AB12" s="83"/>
      <c r="AC12" s="76">
        <f>BM12+0.05</f>
        <v>0.85000000000000009</v>
      </c>
      <c r="AD12" s="76">
        <f>BN12+0.05</f>
        <v>0.95000000000000007</v>
      </c>
      <c r="AE12" s="76">
        <f>BO12+0.05</f>
        <v>0.3</v>
      </c>
      <c r="AF12" s="76">
        <f>BP12+0.05</f>
        <v>0.90000000000000013</v>
      </c>
      <c r="AG12" s="76">
        <f>BQ12+0.05</f>
        <v>1</v>
      </c>
      <c r="AH12" s="83"/>
      <c r="AI12" s="76">
        <f t="shared" ref="AI12:AI22" si="24">BS12+0.05</f>
        <v>0.55000000000000004</v>
      </c>
      <c r="AL12" s="80">
        <v>4</v>
      </c>
      <c r="AM12" s="76">
        <f t="shared" si="12"/>
        <v>0.30000000000000004</v>
      </c>
      <c r="AN12" s="76">
        <f t="shared" si="19"/>
        <v>0.5</v>
      </c>
      <c r="AO12" s="76">
        <f t="shared" ref="AO12:AO17" si="25">MROUND(E91,0.05)</f>
        <v>0.55000000000000004</v>
      </c>
      <c r="AP12" s="83"/>
      <c r="AQ12" s="76">
        <f>MROUND(G91,0.05)</f>
        <v>0.9</v>
      </c>
      <c r="AR12" s="76">
        <f>MROUND(H91,0.05)</f>
        <v>0.8</v>
      </c>
      <c r="AS12" s="76">
        <f>MROUND(I91,0.05)</f>
        <v>0.5</v>
      </c>
      <c r="AT12" s="76">
        <f>MROUND(J91,0.05)</f>
        <v>1.25</v>
      </c>
      <c r="AU12" s="76">
        <f>MROUND(K91,0.05)</f>
        <v>1.1000000000000001</v>
      </c>
      <c r="AW12" s="81" t="s">
        <v>414</v>
      </c>
      <c r="AX12" s="16">
        <v>5.011139787273587E-3</v>
      </c>
      <c r="AY12" s="89">
        <f>MROUND(D150,0.05)</f>
        <v>0.2</v>
      </c>
      <c r="AZ12" s="89">
        <f>MROUND(E150,0.05)</f>
        <v>0.35000000000000003</v>
      </c>
      <c r="BA12" s="89">
        <f t="shared" ref="BA12:BA17" si="26">MROUND(F150,0.05)</f>
        <v>0.35000000000000003</v>
      </c>
      <c r="BB12" s="90"/>
      <c r="BC12" s="89">
        <f>MROUND(H150,0.05)</f>
        <v>0.65</v>
      </c>
      <c r="BD12" s="89">
        <f>MROUND(I150,0.05)</f>
        <v>0.55000000000000004</v>
      </c>
      <c r="BE12" s="89">
        <f>MROUND(J150,0.05)</f>
        <v>0.5</v>
      </c>
      <c r="BF12" s="89">
        <f>MROUND(K150,0.05)</f>
        <v>1.1500000000000001</v>
      </c>
      <c r="BG12" s="89">
        <f>MROUND(L150,0.05)</f>
        <v>0.95000000000000007</v>
      </c>
      <c r="BI12" s="86" t="s">
        <v>424</v>
      </c>
      <c r="BJ12" s="87">
        <f t="shared" si="6"/>
        <v>6.5791795376106035E-2</v>
      </c>
      <c r="BK12" s="76">
        <f>MROUND(AW140,0.05)</f>
        <v>0.4</v>
      </c>
      <c r="BL12" s="83"/>
      <c r="BM12" s="76">
        <f>MROUND(AY140,0.05)</f>
        <v>0.8</v>
      </c>
      <c r="BN12" s="76">
        <f>MROUND(AZ140,0.05)</f>
        <v>0.9</v>
      </c>
      <c r="BO12" s="76">
        <f>MROUND(BA140,0.05)</f>
        <v>0.25</v>
      </c>
      <c r="BP12" s="76">
        <f>MROUND(BB140,0.05)</f>
        <v>0.85000000000000009</v>
      </c>
      <c r="BQ12" s="76">
        <f>MROUND(BC140,0.05)</f>
        <v>0.95000000000000007</v>
      </c>
      <c r="BR12" s="83"/>
      <c r="BS12" s="76">
        <f t="shared" ref="BS12:BS22" si="27">MROUND(BE140,0.05)</f>
        <v>0.5</v>
      </c>
    </row>
    <row r="13" spans="2:71" ht="15.75" thickBot="1" x14ac:dyDescent="0.3">
      <c r="B13" s="92">
        <v>5</v>
      </c>
      <c r="C13" s="76">
        <f t="shared" si="8"/>
        <v>1.3</v>
      </c>
      <c r="D13" s="76">
        <f t="shared" si="16"/>
        <v>0.4</v>
      </c>
      <c r="E13" s="76">
        <f t="shared" si="22"/>
        <v>0.65000000000000013</v>
      </c>
      <c r="F13" s="76">
        <f>AP13+0.05</f>
        <v>0.90000000000000013</v>
      </c>
      <c r="G13" s="83"/>
      <c r="H13" s="76">
        <f>AR13+0.05</f>
        <v>0.90000000000000013</v>
      </c>
      <c r="I13" s="76">
        <f>AS13+0.05</f>
        <v>0.60000000000000009</v>
      </c>
      <c r="J13" s="76">
        <f>AT13+0.05</f>
        <v>0.4</v>
      </c>
      <c r="K13" s="76">
        <f>AU13+0.05</f>
        <v>1.35</v>
      </c>
      <c r="M13" s="86" t="s">
        <v>417</v>
      </c>
      <c r="N13" s="87">
        <v>2.8208246971554137E-3</v>
      </c>
      <c r="O13" s="76">
        <f>AY13+0.05</f>
        <v>1.3</v>
      </c>
      <c r="P13" s="76">
        <f>AZ13+0.05</f>
        <v>0.35000000000000003</v>
      </c>
      <c r="Q13" s="76">
        <f t="shared" si="23"/>
        <v>0.45</v>
      </c>
      <c r="R13" s="76">
        <f>BB13+0.05</f>
        <v>0.60000000000000009</v>
      </c>
      <c r="S13" s="83"/>
      <c r="T13" s="76">
        <f t="shared" ref="T13:T27" si="28">BD13+0.05</f>
        <v>0.5</v>
      </c>
      <c r="U13" s="76">
        <f t="shared" ref="U13:U27" si="29">BE13+0.05</f>
        <v>0.35000000000000003</v>
      </c>
      <c r="V13" s="76">
        <f t="shared" ref="V13:V27" si="30">BF13+0.05</f>
        <v>0.45</v>
      </c>
      <c r="W13" s="76">
        <f t="shared" ref="W13:W27" si="31">BG13+0.05</f>
        <v>1</v>
      </c>
      <c r="Y13" s="77" t="s">
        <v>425</v>
      </c>
      <c r="Z13" s="85">
        <f t="shared" si="2"/>
        <v>2.8208246971554137E-3</v>
      </c>
      <c r="AA13" s="83"/>
      <c r="AB13" s="76">
        <f t="shared" ref="AB13:AE14" si="32">BL13+0.05</f>
        <v>1.1500000000000001</v>
      </c>
      <c r="AC13" s="76">
        <f t="shared" si="32"/>
        <v>0.3</v>
      </c>
      <c r="AD13" s="76">
        <f t="shared" si="32"/>
        <v>0.4</v>
      </c>
      <c r="AE13" s="76">
        <f t="shared" si="32"/>
        <v>1</v>
      </c>
      <c r="AF13" s="83"/>
      <c r="AG13" s="76">
        <f>BQ13+0.05</f>
        <v>0.5</v>
      </c>
      <c r="AH13" s="76">
        <f>BR13+0.05</f>
        <v>0.65000000000000013</v>
      </c>
      <c r="AI13" s="76">
        <f t="shared" si="24"/>
        <v>0.3</v>
      </c>
      <c r="AL13" s="80">
        <v>5</v>
      </c>
      <c r="AM13" s="76">
        <f t="shared" si="12"/>
        <v>1.25</v>
      </c>
      <c r="AN13" s="76">
        <f t="shared" si="19"/>
        <v>0.35000000000000003</v>
      </c>
      <c r="AO13" s="76">
        <f t="shared" si="25"/>
        <v>0.60000000000000009</v>
      </c>
      <c r="AP13" s="76">
        <f>MROUND(F92,0.05)</f>
        <v>0.85000000000000009</v>
      </c>
      <c r="AQ13" s="83"/>
      <c r="AR13" s="76">
        <f>MROUND(H92,0.05)</f>
        <v>0.85000000000000009</v>
      </c>
      <c r="AS13" s="76">
        <f>MROUND(I92,0.05)</f>
        <v>0.55000000000000004</v>
      </c>
      <c r="AT13" s="76">
        <f>MROUND(J92,0.05)</f>
        <v>0.35000000000000003</v>
      </c>
      <c r="AU13" s="76">
        <f>MROUND(K92,0.05)</f>
        <v>1.3</v>
      </c>
      <c r="AW13" s="86" t="s">
        <v>417</v>
      </c>
      <c r="AX13" s="87">
        <v>2.8208246971554137E-3</v>
      </c>
      <c r="AY13" s="89">
        <f>MROUND(D151,0.05)</f>
        <v>1.25</v>
      </c>
      <c r="AZ13" s="89">
        <f>MROUND(E151,0.05)</f>
        <v>0.30000000000000004</v>
      </c>
      <c r="BA13" s="89">
        <f t="shared" si="26"/>
        <v>0.4</v>
      </c>
      <c r="BB13" s="89">
        <f>MROUND(G151,0.05)</f>
        <v>0.55000000000000004</v>
      </c>
      <c r="BC13" s="90"/>
      <c r="BD13" s="89">
        <f t="shared" ref="BD13:BD27" si="33">MROUND(I151,0.05)</f>
        <v>0.45</v>
      </c>
      <c r="BE13" s="89">
        <f t="shared" ref="BE13:BE27" si="34">MROUND(J151,0.05)</f>
        <v>0.30000000000000004</v>
      </c>
      <c r="BF13" s="89">
        <f t="shared" ref="BF13:BF27" si="35">MROUND(K151,0.05)</f>
        <v>0.4</v>
      </c>
      <c r="BG13" s="89">
        <f t="shared" ref="BG13:BG27" si="36">MROUND(L151,0.05)</f>
        <v>0.95000000000000007</v>
      </c>
      <c r="BI13" s="77" t="s">
        <v>425</v>
      </c>
      <c r="BJ13" s="85">
        <f t="shared" si="6"/>
        <v>6.2672184409944168E-2</v>
      </c>
      <c r="BK13" s="83"/>
      <c r="BL13" s="76">
        <f t="shared" ref="BL13:BO14" si="37">MROUND(AX141,0.05)</f>
        <v>1.1000000000000001</v>
      </c>
      <c r="BM13" s="76">
        <f t="shared" si="37"/>
        <v>0.25</v>
      </c>
      <c r="BN13" s="76">
        <f t="shared" si="37"/>
        <v>0.35000000000000003</v>
      </c>
      <c r="BO13" s="76">
        <f t="shared" si="37"/>
        <v>0.95000000000000007</v>
      </c>
      <c r="BP13" s="83"/>
      <c r="BQ13" s="76">
        <f>MROUND(BC141,0.05)</f>
        <v>0.45</v>
      </c>
      <c r="BR13" s="76">
        <f>MROUND(BD141,0.05)</f>
        <v>0.60000000000000009</v>
      </c>
      <c r="BS13" s="76">
        <f t="shared" si="27"/>
        <v>0.25</v>
      </c>
    </row>
    <row r="14" spans="2:71" x14ac:dyDescent="0.25">
      <c r="B14" s="92">
        <v>6</v>
      </c>
      <c r="C14" s="76">
        <f t="shared" si="8"/>
        <v>1.1000000000000001</v>
      </c>
      <c r="D14" s="76">
        <f t="shared" si="16"/>
        <v>1.2500000000000002</v>
      </c>
      <c r="E14" s="76">
        <f t="shared" si="22"/>
        <v>0.55000000000000004</v>
      </c>
      <c r="F14" s="76">
        <f>AP14+0.05</f>
        <v>0.85000000000000009</v>
      </c>
      <c r="G14" s="76">
        <f>AQ14+0.05</f>
        <v>0.95000000000000007</v>
      </c>
      <c r="H14" s="83"/>
      <c r="I14" s="76">
        <f>AS14+0.05</f>
        <v>0.60000000000000009</v>
      </c>
      <c r="J14" s="76">
        <f>AT14+0.05</f>
        <v>0.55000000000000004</v>
      </c>
      <c r="K14" s="76">
        <f>AU14+0.05</f>
        <v>0.35000000000000003</v>
      </c>
      <c r="M14" s="77" t="s">
        <v>406</v>
      </c>
      <c r="N14" s="85">
        <v>5.8253911865108587E-2</v>
      </c>
      <c r="O14" s="83"/>
      <c r="P14" s="83"/>
      <c r="Q14" s="76">
        <f t="shared" si="23"/>
        <v>1.1500000000000001</v>
      </c>
      <c r="R14" s="76">
        <f>BB14+0.05</f>
        <v>0.55000000000000004</v>
      </c>
      <c r="S14" s="76">
        <f t="shared" ref="S14:S19" si="38">BC14+0.05</f>
        <v>0.65000000000000013</v>
      </c>
      <c r="T14" s="76">
        <f t="shared" si="28"/>
        <v>1.2500000000000002</v>
      </c>
      <c r="U14" s="76">
        <f t="shared" si="29"/>
        <v>0.85000000000000009</v>
      </c>
      <c r="V14" s="76">
        <f t="shared" si="30"/>
        <v>0.90000000000000013</v>
      </c>
      <c r="W14" s="76">
        <f t="shared" si="31"/>
        <v>1.05</v>
      </c>
      <c r="Y14" s="92" t="s">
        <v>428</v>
      </c>
      <c r="Z14" s="16">
        <f t="shared" si="2"/>
        <v>5.8253911865108587E-2</v>
      </c>
      <c r="AA14" s="83"/>
      <c r="AB14" s="76">
        <f t="shared" si="32"/>
        <v>1.2000000000000002</v>
      </c>
      <c r="AC14" s="76">
        <f t="shared" si="32"/>
        <v>0.4</v>
      </c>
      <c r="AD14" s="76">
        <f t="shared" si="32"/>
        <v>0.4</v>
      </c>
      <c r="AE14" s="76">
        <f t="shared" si="32"/>
        <v>0.95000000000000007</v>
      </c>
      <c r="AF14" s="83"/>
      <c r="AG14" s="76">
        <f>BQ14+0.05</f>
        <v>0.55000000000000004</v>
      </c>
      <c r="AH14" s="76">
        <f>BR14+0.05</f>
        <v>0.55000000000000004</v>
      </c>
      <c r="AI14" s="76">
        <f t="shared" si="24"/>
        <v>0.3</v>
      </c>
      <c r="AL14" s="80">
        <v>6</v>
      </c>
      <c r="AM14" s="76">
        <f t="shared" si="12"/>
        <v>1.05</v>
      </c>
      <c r="AN14" s="76">
        <f t="shared" si="19"/>
        <v>1.2000000000000002</v>
      </c>
      <c r="AO14" s="76">
        <f t="shared" si="25"/>
        <v>0.5</v>
      </c>
      <c r="AP14" s="76">
        <f>MROUND(F93,0.05)</f>
        <v>0.8</v>
      </c>
      <c r="AQ14" s="76">
        <f>MROUND(G93,0.05)</f>
        <v>0.9</v>
      </c>
      <c r="AR14" s="83"/>
      <c r="AS14" s="76">
        <f>MROUND(I93,0.05)</f>
        <v>0.55000000000000004</v>
      </c>
      <c r="AT14" s="76">
        <f>MROUND(J93,0.05)</f>
        <v>0.5</v>
      </c>
      <c r="AU14" s="76">
        <f>MROUND(K93,0.05)</f>
        <v>0.30000000000000004</v>
      </c>
      <c r="AW14" s="77" t="s">
        <v>406</v>
      </c>
      <c r="AX14" s="85">
        <v>5.8253911865108587E-2</v>
      </c>
      <c r="AY14" s="90"/>
      <c r="AZ14" s="90"/>
      <c r="BA14" s="89">
        <f t="shared" si="26"/>
        <v>1.1000000000000001</v>
      </c>
      <c r="BB14" s="89">
        <f>MROUND(G152,0.05)</f>
        <v>0.5</v>
      </c>
      <c r="BC14" s="89">
        <f t="shared" ref="BC14:BC19" si="39">MROUND(H152,0.05)</f>
        <v>0.60000000000000009</v>
      </c>
      <c r="BD14" s="89">
        <f t="shared" si="33"/>
        <v>1.2000000000000002</v>
      </c>
      <c r="BE14" s="89">
        <f t="shared" si="34"/>
        <v>0.8</v>
      </c>
      <c r="BF14" s="89">
        <f t="shared" si="35"/>
        <v>0.85000000000000009</v>
      </c>
      <c r="BG14" s="89">
        <f t="shared" si="36"/>
        <v>1</v>
      </c>
      <c r="BI14" s="81" t="s">
        <v>428</v>
      </c>
      <c r="BJ14" s="16">
        <f t="shared" si="6"/>
        <v>2.7747128005213468E-2</v>
      </c>
      <c r="BK14" s="83"/>
      <c r="BL14" s="76">
        <f t="shared" si="37"/>
        <v>1.1500000000000001</v>
      </c>
      <c r="BM14" s="76">
        <f t="shared" si="37"/>
        <v>0.35000000000000003</v>
      </c>
      <c r="BN14" s="76">
        <f t="shared" si="37"/>
        <v>0.35000000000000003</v>
      </c>
      <c r="BO14" s="76">
        <f t="shared" si="37"/>
        <v>0.9</v>
      </c>
      <c r="BP14" s="83"/>
      <c r="BQ14" s="76">
        <f>MROUND(BC142,0.05)</f>
        <v>0.5</v>
      </c>
      <c r="BR14" s="76">
        <f>MROUND(BD142,0.05)</f>
        <v>0.5</v>
      </c>
      <c r="BS14" s="76">
        <f t="shared" si="27"/>
        <v>0.25</v>
      </c>
    </row>
    <row r="15" spans="2:71" x14ac:dyDescent="0.25">
      <c r="B15" s="92">
        <v>7</v>
      </c>
      <c r="C15" s="76">
        <f t="shared" si="8"/>
        <v>0.95000000000000007</v>
      </c>
      <c r="D15" s="76">
        <f t="shared" si="16"/>
        <v>1.1000000000000001</v>
      </c>
      <c r="E15" s="76">
        <f t="shared" si="22"/>
        <v>1.2500000000000002</v>
      </c>
      <c r="F15" s="76">
        <f>AP15+0.05</f>
        <v>0.60000000000000009</v>
      </c>
      <c r="G15" s="76">
        <f>AQ15+0.05</f>
        <v>0.8</v>
      </c>
      <c r="H15" s="76">
        <f>AR15+0.05</f>
        <v>0.90000000000000013</v>
      </c>
      <c r="I15" s="83"/>
      <c r="J15" s="76">
        <f>AT15+0.05</f>
        <v>0.4</v>
      </c>
      <c r="K15" s="76">
        <f>AU15+0.05</f>
        <v>0.5</v>
      </c>
      <c r="M15" s="92" t="s">
        <v>402</v>
      </c>
      <c r="N15" s="16">
        <v>3.2195984971285931E-2</v>
      </c>
      <c r="O15" s="83"/>
      <c r="P15" s="83"/>
      <c r="Q15" s="76">
        <f t="shared" si="23"/>
        <v>0.90000000000000013</v>
      </c>
      <c r="R15" s="76">
        <f>BB15+0.05</f>
        <v>0.65000000000000013</v>
      </c>
      <c r="S15" s="76">
        <f t="shared" si="38"/>
        <v>0.55000000000000004</v>
      </c>
      <c r="T15" s="76">
        <f t="shared" si="28"/>
        <v>1.1500000000000001</v>
      </c>
      <c r="U15" s="76">
        <f t="shared" si="29"/>
        <v>0.95000000000000007</v>
      </c>
      <c r="V15" s="76">
        <f t="shared" si="30"/>
        <v>0.85000000000000009</v>
      </c>
      <c r="W15" s="76">
        <f t="shared" si="31"/>
        <v>1.1000000000000001</v>
      </c>
      <c r="Y15" s="92" t="s">
        <v>429</v>
      </c>
      <c r="Z15" s="16">
        <f t="shared" si="2"/>
        <v>3.2195984971285931E-2</v>
      </c>
      <c r="AA15" s="76">
        <f>BK15+0.05</f>
        <v>0.35000000000000003</v>
      </c>
      <c r="AB15" s="83"/>
      <c r="AC15" s="76">
        <f t="shared" ref="AC15:AF16" si="40">BM15+0.05</f>
        <v>1.1500000000000001</v>
      </c>
      <c r="AD15" s="76">
        <f t="shared" si="40"/>
        <v>0.25</v>
      </c>
      <c r="AE15" s="76">
        <f t="shared" si="40"/>
        <v>0.4</v>
      </c>
      <c r="AF15" s="76">
        <f t="shared" si="40"/>
        <v>1.05</v>
      </c>
      <c r="AG15" s="83"/>
      <c r="AH15" s="76">
        <f t="shared" ref="AH15:AH22" si="41">BR15+0.05</f>
        <v>0.5</v>
      </c>
      <c r="AI15" s="76">
        <f t="shared" si="24"/>
        <v>0.60000000000000009</v>
      </c>
      <c r="AL15" s="80">
        <v>7</v>
      </c>
      <c r="AM15" s="76">
        <f t="shared" si="12"/>
        <v>0.9</v>
      </c>
      <c r="AN15" s="76">
        <f t="shared" si="19"/>
        <v>1.05</v>
      </c>
      <c r="AO15" s="76">
        <f t="shared" si="25"/>
        <v>1.2000000000000002</v>
      </c>
      <c r="AP15" s="76">
        <f>MROUND(F94,0.05)</f>
        <v>0.55000000000000004</v>
      </c>
      <c r="AQ15" s="76">
        <f>MROUND(G94,0.05)</f>
        <v>0.75</v>
      </c>
      <c r="AR15" s="76">
        <f>MROUND(H94,0.05)</f>
        <v>0.85000000000000009</v>
      </c>
      <c r="AS15" s="83"/>
      <c r="AT15" s="76">
        <f>MROUND(J94,0.05)</f>
        <v>0.35000000000000003</v>
      </c>
      <c r="AU15" s="76">
        <f>MROUND(K94,0.05)</f>
        <v>0.45</v>
      </c>
      <c r="AW15" s="81" t="s">
        <v>402</v>
      </c>
      <c r="AX15" s="16">
        <v>3.2195984971285931E-2</v>
      </c>
      <c r="AY15" s="90"/>
      <c r="AZ15" s="90"/>
      <c r="BA15" s="89">
        <f t="shared" si="26"/>
        <v>0.85000000000000009</v>
      </c>
      <c r="BB15" s="89">
        <f>MROUND(G153,0.05)</f>
        <v>0.60000000000000009</v>
      </c>
      <c r="BC15" s="89">
        <f t="shared" si="39"/>
        <v>0.5</v>
      </c>
      <c r="BD15" s="89">
        <f t="shared" si="33"/>
        <v>1.1000000000000001</v>
      </c>
      <c r="BE15" s="89">
        <f t="shared" si="34"/>
        <v>0.9</v>
      </c>
      <c r="BF15" s="89">
        <f t="shared" si="35"/>
        <v>0.8</v>
      </c>
      <c r="BG15" s="89">
        <f t="shared" si="36"/>
        <v>1.05</v>
      </c>
      <c r="BI15" s="81" t="s">
        <v>429</v>
      </c>
      <c r="BJ15" s="16">
        <f t="shared" si="6"/>
        <v>5.0537227122264751E-2</v>
      </c>
      <c r="BK15" s="76">
        <f>MROUND(AW143,0.05)</f>
        <v>0.30000000000000004</v>
      </c>
      <c r="BL15" s="83"/>
      <c r="BM15" s="76">
        <f t="shared" ref="BM15:BP16" si="42">MROUND(AY143,0.05)</f>
        <v>1.1000000000000001</v>
      </c>
      <c r="BN15" s="76">
        <f t="shared" si="42"/>
        <v>0.2</v>
      </c>
      <c r="BO15" s="76">
        <f t="shared" si="42"/>
        <v>0.35000000000000003</v>
      </c>
      <c r="BP15" s="76">
        <f t="shared" si="42"/>
        <v>1</v>
      </c>
      <c r="BQ15" s="83"/>
      <c r="BR15" s="76">
        <f t="shared" ref="BR15:BR22" si="43">MROUND(BD143,0.05)</f>
        <v>0.45</v>
      </c>
      <c r="BS15" s="76">
        <f t="shared" si="27"/>
        <v>0.55000000000000004</v>
      </c>
    </row>
    <row r="16" spans="2:71" ht="15.75" thickBot="1" x14ac:dyDescent="0.3">
      <c r="B16" s="92">
        <v>8</v>
      </c>
      <c r="C16" s="76">
        <f t="shared" si="8"/>
        <v>1.05</v>
      </c>
      <c r="D16" s="76">
        <f t="shared" si="16"/>
        <v>0.95000000000000007</v>
      </c>
      <c r="E16" s="76">
        <f t="shared" si="22"/>
        <v>1.05</v>
      </c>
      <c r="F16" s="76">
        <f>AP16+0.05</f>
        <v>1.2000000000000002</v>
      </c>
      <c r="G16" s="76">
        <f>AQ16+0.05</f>
        <v>0.65000000000000013</v>
      </c>
      <c r="H16" s="76">
        <f>AR16+0.05</f>
        <v>0.75000000000000011</v>
      </c>
      <c r="I16" s="76">
        <f>AS16+0.05</f>
        <v>0.90000000000000013</v>
      </c>
      <c r="J16" s="83"/>
      <c r="K16" s="76">
        <f>AU16+0.05</f>
        <v>0.45</v>
      </c>
      <c r="M16" s="92" t="s">
        <v>411</v>
      </c>
      <c r="N16" s="16">
        <v>2.1940793265780974E-2</v>
      </c>
      <c r="O16" s="76">
        <f>AY16+0.05</f>
        <v>0.2</v>
      </c>
      <c r="P16" s="83"/>
      <c r="Q16" s="76">
        <f t="shared" si="23"/>
        <v>0.65000000000000013</v>
      </c>
      <c r="R16" s="83"/>
      <c r="S16" s="76">
        <f t="shared" si="38"/>
        <v>0.60000000000000009</v>
      </c>
      <c r="T16" s="76">
        <f t="shared" si="28"/>
        <v>0.90000000000000013</v>
      </c>
      <c r="U16" s="76">
        <f t="shared" si="29"/>
        <v>0.5</v>
      </c>
      <c r="V16" s="76">
        <f t="shared" si="30"/>
        <v>1</v>
      </c>
      <c r="W16" s="76">
        <f t="shared" si="31"/>
        <v>0.95000000000000007</v>
      </c>
      <c r="Y16" s="86" t="s">
        <v>433</v>
      </c>
      <c r="Z16" s="87">
        <f t="shared" si="2"/>
        <v>2.1940793265780974E-2</v>
      </c>
      <c r="AA16" s="76">
        <f>BK16+0.05</f>
        <v>0.60000000000000009</v>
      </c>
      <c r="AB16" s="83"/>
      <c r="AC16" s="76">
        <f t="shared" si="40"/>
        <v>1.2000000000000002</v>
      </c>
      <c r="AD16" s="76">
        <f t="shared" si="40"/>
        <v>0.4</v>
      </c>
      <c r="AE16" s="76">
        <f t="shared" si="40"/>
        <v>0.35000000000000003</v>
      </c>
      <c r="AF16" s="76">
        <f t="shared" si="40"/>
        <v>1.05</v>
      </c>
      <c r="AG16" s="83"/>
      <c r="AH16" s="76">
        <f t="shared" si="41"/>
        <v>0.45</v>
      </c>
      <c r="AI16" s="76">
        <f t="shared" si="24"/>
        <v>0.55000000000000004</v>
      </c>
      <c r="AL16" s="80">
        <v>8</v>
      </c>
      <c r="AM16" s="76">
        <f t="shared" si="12"/>
        <v>1</v>
      </c>
      <c r="AN16" s="76">
        <f t="shared" si="19"/>
        <v>0.9</v>
      </c>
      <c r="AO16" s="76">
        <f t="shared" si="25"/>
        <v>1</v>
      </c>
      <c r="AP16" s="76">
        <f>MROUND(F95,0.05)</f>
        <v>1.1500000000000001</v>
      </c>
      <c r="AQ16" s="76">
        <f>MROUND(G95,0.05)</f>
        <v>0.60000000000000009</v>
      </c>
      <c r="AR16" s="76">
        <f>MROUND(H95,0.05)</f>
        <v>0.70000000000000007</v>
      </c>
      <c r="AS16" s="76">
        <f>MROUND(I95,0.05)</f>
        <v>0.85000000000000009</v>
      </c>
      <c r="AT16" s="83"/>
      <c r="AU16" s="76">
        <f>MROUND(K95,0.05)</f>
        <v>0.4</v>
      </c>
      <c r="AW16" s="81" t="s">
        <v>411</v>
      </c>
      <c r="AX16" s="16">
        <v>2.1940793265780974E-2</v>
      </c>
      <c r="AY16" s="89">
        <f>MROUND(D154,0.05)</f>
        <v>0.15000000000000002</v>
      </c>
      <c r="AZ16" s="90"/>
      <c r="BA16" s="89">
        <f t="shared" si="26"/>
        <v>0.60000000000000009</v>
      </c>
      <c r="BB16" s="90"/>
      <c r="BC16" s="89">
        <f t="shared" si="39"/>
        <v>0.55000000000000004</v>
      </c>
      <c r="BD16" s="89">
        <f t="shared" si="33"/>
        <v>0.85000000000000009</v>
      </c>
      <c r="BE16" s="89">
        <f t="shared" si="34"/>
        <v>0.45</v>
      </c>
      <c r="BF16" s="89">
        <f t="shared" si="35"/>
        <v>0.95000000000000007</v>
      </c>
      <c r="BG16" s="89">
        <f t="shared" si="36"/>
        <v>0.9</v>
      </c>
      <c r="BI16" s="86" t="s">
        <v>433</v>
      </c>
      <c r="BJ16" s="87">
        <f t="shared" si="6"/>
        <v>3.2967653445570316E-2</v>
      </c>
      <c r="BK16" s="76">
        <f>MROUND(AW144,0.05)</f>
        <v>0.55000000000000004</v>
      </c>
      <c r="BL16" s="83"/>
      <c r="BM16" s="76">
        <f t="shared" si="42"/>
        <v>1.1500000000000001</v>
      </c>
      <c r="BN16" s="76">
        <f t="shared" si="42"/>
        <v>0.35000000000000003</v>
      </c>
      <c r="BO16" s="76">
        <f t="shared" si="42"/>
        <v>0.30000000000000004</v>
      </c>
      <c r="BP16" s="76">
        <f t="shared" si="42"/>
        <v>1</v>
      </c>
      <c r="BQ16" s="83"/>
      <c r="BR16" s="76">
        <f t="shared" si="43"/>
        <v>0.4</v>
      </c>
      <c r="BS16" s="76">
        <f t="shared" si="27"/>
        <v>0.5</v>
      </c>
    </row>
    <row r="17" spans="2:71" x14ac:dyDescent="0.25">
      <c r="B17" s="92">
        <v>9</v>
      </c>
      <c r="C17" s="76">
        <f t="shared" si="8"/>
        <v>1.05</v>
      </c>
      <c r="D17" s="76">
        <f t="shared" si="16"/>
        <v>1.05</v>
      </c>
      <c r="E17" s="76">
        <f t="shared" si="22"/>
        <v>0.95000000000000007</v>
      </c>
      <c r="F17" s="76">
        <f>AP17+0.05</f>
        <v>1.1000000000000001</v>
      </c>
      <c r="G17" s="76">
        <f>AQ17+0.05</f>
        <v>1.1000000000000001</v>
      </c>
      <c r="H17" s="76">
        <f>AR17+0.05</f>
        <v>0.65000000000000013</v>
      </c>
      <c r="I17" s="76">
        <f>AS17+0.05</f>
        <v>1.05</v>
      </c>
      <c r="J17" s="76">
        <f>AT17+0.05</f>
        <v>0.95000000000000007</v>
      </c>
      <c r="K17" s="83"/>
      <c r="M17" s="92" t="s">
        <v>404</v>
      </c>
      <c r="N17" s="16">
        <v>1.1431515599231154E-2</v>
      </c>
      <c r="O17" s="76">
        <f>AY17+0.05</f>
        <v>0.55000000000000004</v>
      </c>
      <c r="P17" s="83"/>
      <c r="Q17" s="76">
        <f t="shared" si="23"/>
        <v>0.60000000000000009</v>
      </c>
      <c r="R17" s="83"/>
      <c r="S17" s="76">
        <f t="shared" si="38"/>
        <v>0.8</v>
      </c>
      <c r="T17" s="76">
        <f t="shared" si="28"/>
        <v>0.90000000000000013</v>
      </c>
      <c r="U17" s="76">
        <f t="shared" si="29"/>
        <v>0.45</v>
      </c>
      <c r="V17" s="76">
        <f t="shared" si="30"/>
        <v>1.3</v>
      </c>
      <c r="W17" s="76">
        <f t="shared" si="31"/>
        <v>1.1500000000000001</v>
      </c>
      <c r="Y17" s="77" t="s">
        <v>427</v>
      </c>
      <c r="Z17" s="85">
        <f t="shared" si="2"/>
        <v>1.1431515599231154E-2</v>
      </c>
      <c r="AA17" s="83"/>
      <c r="AB17" s="76">
        <f>BL17+0.05</f>
        <v>0.55000000000000004</v>
      </c>
      <c r="AC17" s="76">
        <f>BM17+0.05</f>
        <v>0.5</v>
      </c>
      <c r="AD17" s="83"/>
      <c r="AE17" s="76">
        <f t="shared" ref="AE17:AG18" si="44">BO17+0.05</f>
        <v>0.90000000000000013</v>
      </c>
      <c r="AF17" s="76">
        <f t="shared" si="44"/>
        <v>0.8</v>
      </c>
      <c r="AG17" s="76">
        <f t="shared" si="44"/>
        <v>0.5</v>
      </c>
      <c r="AH17" s="76">
        <f t="shared" si="41"/>
        <v>1.2000000000000002</v>
      </c>
      <c r="AI17" s="76">
        <f t="shared" si="24"/>
        <v>1.05</v>
      </c>
      <c r="AL17" s="80">
        <v>9</v>
      </c>
      <c r="AM17" s="76">
        <f t="shared" si="12"/>
        <v>1</v>
      </c>
      <c r="AN17" s="76">
        <f t="shared" si="19"/>
        <v>1</v>
      </c>
      <c r="AO17" s="76">
        <f t="shared" si="25"/>
        <v>0.9</v>
      </c>
      <c r="AP17" s="76">
        <f>MROUND(F96,0.05)</f>
        <v>1.05</v>
      </c>
      <c r="AQ17" s="76">
        <f>MROUND(G96,0.05)</f>
        <v>1.05</v>
      </c>
      <c r="AR17" s="76">
        <f>MROUND(H96,0.05)</f>
        <v>0.60000000000000009</v>
      </c>
      <c r="AS17" s="76">
        <f>MROUND(I96,0.05)</f>
        <v>1</v>
      </c>
      <c r="AT17" s="76">
        <f>MROUND(J96,0.05)</f>
        <v>0.9</v>
      </c>
      <c r="AU17" s="83"/>
      <c r="AW17" s="81" t="s">
        <v>404</v>
      </c>
      <c r="AX17" s="16">
        <v>1.1431515599231154E-2</v>
      </c>
      <c r="AY17" s="89">
        <f>MROUND(D155,0.05)</f>
        <v>0.5</v>
      </c>
      <c r="AZ17" s="90"/>
      <c r="BA17" s="89">
        <f t="shared" si="26"/>
        <v>0.55000000000000004</v>
      </c>
      <c r="BB17" s="90"/>
      <c r="BC17" s="89">
        <f t="shared" si="39"/>
        <v>0.75</v>
      </c>
      <c r="BD17" s="89">
        <f t="shared" si="33"/>
        <v>0.85000000000000009</v>
      </c>
      <c r="BE17" s="89">
        <f t="shared" si="34"/>
        <v>0.4</v>
      </c>
      <c r="BF17" s="89">
        <f t="shared" si="35"/>
        <v>1.25</v>
      </c>
      <c r="BG17" s="89">
        <f t="shared" si="36"/>
        <v>1.1000000000000001</v>
      </c>
      <c r="BI17" s="77" t="s">
        <v>427</v>
      </c>
      <c r="BJ17" s="85">
        <f t="shared" si="6"/>
        <v>8.8141949356903726E-2</v>
      </c>
      <c r="BK17" s="83"/>
      <c r="BL17" s="76">
        <f>MROUND(AX145,0.05)</f>
        <v>0.5</v>
      </c>
      <c r="BM17" s="76">
        <f>MROUND(AY145,0.05)</f>
        <v>0.45</v>
      </c>
      <c r="BN17" s="83"/>
      <c r="BO17" s="76">
        <f t="shared" ref="BO17:BQ18" si="45">MROUND(BA145,0.05)</f>
        <v>0.85000000000000009</v>
      </c>
      <c r="BP17" s="76">
        <f t="shared" si="45"/>
        <v>0.75</v>
      </c>
      <c r="BQ17" s="76">
        <f t="shared" si="45"/>
        <v>0.45</v>
      </c>
      <c r="BR17" s="76">
        <f t="shared" si="43"/>
        <v>1.1500000000000001</v>
      </c>
      <c r="BS17" s="76">
        <f t="shared" si="27"/>
        <v>1</v>
      </c>
    </row>
    <row r="18" spans="2:71" x14ac:dyDescent="0.25">
      <c r="M18" s="92" t="s">
        <v>407</v>
      </c>
      <c r="N18" s="16">
        <v>3.8541076054045026E-2</v>
      </c>
      <c r="O18" s="83"/>
      <c r="P18" s="76">
        <f>AZ18+0.05</f>
        <v>0.55000000000000004</v>
      </c>
      <c r="Q18" s="83"/>
      <c r="R18" s="76">
        <f t="shared" ref="R18:R23" si="46">BB18+0.05</f>
        <v>0.65000000000000013</v>
      </c>
      <c r="S18" s="76">
        <f t="shared" si="38"/>
        <v>0.8</v>
      </c>
      <c r="T18" s="76">
        <f t="shared" si="28"/>
        <v>0.55000000000000004</v>
      </c>
      <c r="U18" s="76">
        <f t="shared" si="29"/>
        <v>1.05</v>
      </c>
      <c r="V18" s="76">
        <f t="shared" si="30"/>
        <v>0.95000000000000007</v>
      </c>
      <c r="W18" s="76">
        <f t="shared" si="31"/>
        <v>0.85000000000000009</v>
      </c>
      <c r="Y18" s="92" t="s">
        <v>431</v>
      </c>
      <c r="Z18" s="16">
        <f t="shared" si="2"/>
        <v>3.8541076054045026E-2</v>
      </c>
      <c r="AA18" s="83"/>
      <c r="AB18" s="76">
        <f>BL18+0.05</f>
        <v>0.60000000000000009</v>
      </c>
      <c r="AC18" s="76">
        <f>BM18+0.05</f>
        <v>0.60000000000000009</v>
      </c>
      <c r="AD18" s="83"/>
      <c r="AE18" s="76">
        <f t="shared" si="44"/>
        <v>1</v>
      </c>
      <c r="AF18" s="76">
        <f t="shared" si="44"/>
        <v>0.85000000000000009</v>
      </c>
      <c r="AG18" s="76">
        <f t="shared" si="44"/>
        <v>0.45</v>
      </c>
      <c r="AH18" s="76">
        <f t="shared" si="41"/>
        <v>1.35</v>
      </c>
      <c r="AI18" s="76">
        <f t="shared" si="24"/>
        <v>1.1000000000000001</v>
      </c>
      <c r="AW18" s="81" t="s">
        <v>407</v>
      </c>
      <c r="AX18" s="16">
        <v>3.8541076054045026E-2</v>
      </c>
      <c r="AY18" s="90"/>
      <c r="AZ18" s="89">
        <f>MROUND(E156,0.05)</f>
        <v>0.5</v>
      </c>
      <c r="BA18" s="90"/>
      <c r="BB18" s="89">
        <f t="shared" ref="BB18:BB23" si="47">MROUND(G156,0.05)</f>
        <v>0.60000000000000009</v>
      </c>
      <c r="BC18" s="89">
        <f t="shared" si="39"/>
        <v>0.75</v>
      </c>
      <c r="BD18" s="89">
        <f t="shared" si="33"/>
        <v>0.5</v>
      </c>
      <c r="BE18" s="89">
        <f t="shared" si="34"/>
        <v>1</v>
      </c>
      <c r="BF18" s="89">
        <f t="shared" si="35"/>
        <v>0.9</v>
      </c>
      <c r="BG18" s="89">
        <f t="shared" si="36"/>
        <v>0.8</v>
      </c>
      <c r="BI18" s="81" t="s">
        <v>431</v>
      </c>
      <c r="BJ18" s="16">
        <f t="shared" si="6"/>
        <v>2.5942647152237486E-2</v>
      </c>
      <c r="BK18" s="83"/>
      <c r="BL18" s="76">
        <f>MROUND(AX146,0.05)</f>
        <v>0.55000000000000004</v>
      </c>
      <c r="BM18" s="76">
        <f>MROUND(AY146,0.05)</f>
        <v>0.55000000000000004</v>
      </c>
      <c r="BN18" s="83"/>
      <c r="BO18" s="76">
        <f t="shared" si="45"/>
        <v>0.95000000000000007</v>
      </c>
      <c r="BP18" s="76">
        <f t="shared" si="45"/>
        <v>0.8</v>
      </c>
      <c r="BQ18" s="76">
        <f t="shared" si="45"/>
        <v>0.4</v>
      </c>
      <c r="BR18" s="76">
        <f t="shared" si="43"/>
        <v>1.3</v>
      </c>
      <c r="BS18" s="76">
        <f t="shared" si="27"/>
        <v>1.05</v>
      </c>
    </row>
    <row r="19" spans="2:71" x14ac:dyDescent="0.25">
      <c r="B19" s="108" t="s">
        <v>455</v>
      </c>
      <c r="C19" s="108"/>
      <c r="D19" s="108"/>
      <c r="E19" s="108"/>
      <c r="F19" s="108"/>
      <c r="G19" s="108"/>
      <c r="H19" s="108"/>
      <c r="I19" s="108"/>
      <c r="J19" s="108"/>
      <c r="K19" s="108"/>
      <c r="M19" s="92" t="s">
        <v>418</v>
      </c>
      <c r="N19" s="16">
        <v>1.3374802671666828E-2</v>
      </c>
      <c r="O19" s="83"/>
      <c r="P19" s="76">
        <f>AZ19+0.05</f>
        <v>0.45</v>
      </c>
      <c r="Q19" s="83"/>
      <c r="R19" s="76">
        <f t="shared" si="46"/>
        <v>0.85000000000000009</v>
      </c>
      <c r="S19" s="76">
        <f t="shared" si="38"/>
        <v>0.8</v>
      </c>
      <c r="T19" s="76">
        <f t="shared" si="28"/>
        <v>0.5</v>
      </c>
      <c r="U19" s="76">
        <f t="shared" si="29"/>
        <v>1.2500000000000002</v>
      </c>
      <c r="V19" s="76">
        <f t="shared" si="30"/>
        <v>1.1000000000000001</v>
      </c>
      <c r="W19" s="76">
        <f t="shared" si="31"/>
        <v>0.85000000000000009</v>
      </c>
      <c r="Y19" s="92" t="s">
        <v>421</v>
      </c>
      <c r="Z19" s="16">
        <f t="shared" si="2"/>
        <v>1.3374802671666828E-2</v>
      </c>
      <c r="AA19" s="76">
        <f>BK19+0.05</f>
        <v>0.4</v>
      </c>
      <c r="AB19" s="83"/>
      <c r="AC19" s="76">
        <f>BM19+0.05</f>
        <v>0.55000000000000004</v>
      </c>
      <c r="AD19" s="76">
        <f>BN19+0.05</f>
        <v>0.45</v>
      </c>
      <c r="AE19" s="83"/>
      <c r="AF19" s="76">
        <f>BP19+0.05</f>
        <v>0.90000000000000013</v>
      </c>
      <c r="AG19" s="76">
        <f>BQ19+0.05</f>
        <v>0.60000000000000009</v>
      </c>
      <c r="AH19" s="76">
        <f t="shared" si="41"/>
        <v>0.4</v>
      </c>
      <c r="AI19" s="76">
        <f t="shared" si="24"/>
        <v>1.2500000000000002</v>
      </c>
      <c r="AL19" s="108" t="s">
        <v>446</v>
      </c>
      <c r="AM19" s="108"/>
      <c r="AN19" s="108"/>
      <c r="AO19" s="108"/>
      <c r="AP19" s="108"/>
      <c r="AQ19" s="108"/>
      <c r="AR19" s="108"/>
      <c r="AS19" s="108"/>
      <c r="AT19" s="108"/>
      <c r="AU19" s="108"/>
      <c r="AW19" s="81" t="s">
        <v>418</v>
      </c>
      <c r="AX19" s="16">
        <v>1.3374802671666828E-2</v>
      </c>
      <c r="AY19" s="90"/>
      <c r="AZ19" s="89">
        <f>MROUND(E157,0.05)</f>
        <v>0.4</v>
      </c>
      <c r="BA19" s="90"/>
      <c r="BB19" s="89">
        <f t="shared" si="47"/>
        <v>0.8</v>
      </c>
      <c r="BC19" s="89">
        <f t="shared" si="39"/>
        <v>0.75</v>
      </c>
      <c r="BD19" s="89">
        <f t="shared" si="33"/>
        <v>0.45</v>
      </c>
      <c r="BE19" s="89">
        <f t="shared" si="34"/>
        <v>1.2000000000000002</v>
      </c>
      <c r="BF19" s="89">
        <f t="shared" si="35"/>
        <v>1.05</v>
      </c>
      <c r="BG19" s="89">
        <f t="shared" si="36"/>
        <v>0.8</v>
      </c>
      <c r="BI19" s="81" t="s">
        <v>421</v>
      </c>
      <c r="BJ19" s="16">
        <f t="shared" si="6"/>
        <v>4.6540078531383144E-2</v>
      </c>
      <c r="BK19" s="76">
        <f>MROUND(AW147,0.05)</f>
        <v>0.35000000000000003</v>
      </c>
      <c r="BL19" s="83"/>
      <c r="BM19" s="76">
        <f>MROUND(AY147,0.05)</f>
        <v>0.5</v>
      </c>
      <c r="BN19" s="76">
        <f>MROUND(AZ147,0.05)</f>
        <v>0.4</v>
      </c>
      <c r="BO19" s="83"/>
      <c r="BP19" s="76">
        <f>MROUND(BB147,0.05)</f>
        <v>0.85000000000000009</v>
      </c>
      <c r="BQ19" s="76">
        <f>MROUND(BC147,0.05)</f>
        <v>0.55000000000000004</v>
      </c>
      <c r="BR19" s="76">
        <f t="shared" si="43"/>
        <v>0.35000000000000003</v>
      </c>
      <c r="BS19" s="76">
        <f t="shared" si="27"/>
        <v>1.2000000000000002</v>
      </c>
    </row>
    <row r="20" spans="2:71" x14ac:dyDescent="0.25">
      <c r="B20" s="14" t="s">
        <v>443</v>
      </c>
      <c r="C20" s="92">
        <v>1</v>
      </c>
      <c r="D20" s="92">
        <v>2</v>
      </c>
      <c r="E20" s="92">
        <v>3</v>
      </c>
      <c r="F20" s="92">
        <v>4</v>
      </c>
      <c r="G20" s="92">
        <v>5</v>
      </c>
      <c r="H20" s="92">
        <v>6</v>
      </c>
      <c r="I20" s="92">
        <v>7</v>
      </c>
      <c r="J20" s="92">
        <v>8</v>
      </c>
      <c r="K20" s="92">
        <v>9</v>
      </c>
      <c r="M20" s="92" t="s">
        <v>413</v>
      </c>
      <c r="N20" s="16">
        <v>1.0337534378065795E-2</v>
      </c>
      <c r="O20" s="76">
        <f t="shared" ref="O20:O27" si="48">AY20+0.05</f>
        <v>0.5</v>
      </c>
      <c r="P20" s="76">
        <f>AZ20+0.05</f>
        <v>0.25</v>
      </c>
      <c r="Q20" s="83"/>
      <c r="R20" s="76">
        <f t="shared" si="46"/>
        <v>0.70000000000000007</v>
      </c>
      <c r="S20" s="83"/>
      <c r="T20" s="76">
        <f t="shared" si="28"/>
        <v>0.60000000000000009</v>
      </c>
      <c r="U20" s="76">
        <f t="shared" si="29"/>
        <v>0.90000000000000013</v>
      </c>
      <c r="V20" s="76">
        <f t="shared" si="30"/>
        <v>0.45</v>
      </c>
      <c r="W20" s="76">
        <f t="shared" si="31"/>
        <v>1.05</v>
      </c>
      <c r="Y20" s="92" t="s">
        <v>432</v>
      </c>
      <c r="Z20" s="16">
        <f t="shared" si="2"/>
        <v>1.0337534378065795E-2</v>
      </c>
      <c r="AA20" s="76">
        <f>BK20+0.05</f>
        <v>0.90000000000000013</v>
      </c>
      <c r="AB20" s="83"/>
      <c r="AC20" s="76">
        <f>BM20+0.05</f>
        <v>0.5</v>
      </c>
      <c r="AD20" s="76">
        <f>BN20+0.05</f>
        <v>0.60000000000000009</v>
      </c>
      <c r="AE20" s="83"/>
      <c r="AF20" s="76">
        <f>BP20+0.05</f>
        <v>0.90000000000000013</v>
      </c>
      <c r="AG20" s="76">
        <f>BQ20+0.05</f>
        <v>0.60000000000000009</v>
      </c>
      <c r="AH20" s="76">
        <f t="shared" si="41"/>
        <v>0.35000000000000003</v>
      </c>
      <c r="AI20" s="76">
        <f t="shared" si="24"/>
        <v>1.35</v>
      </c>
      <c r="AL20" s="14" t="s">
        <v>443</v>
      </c>
      <c r="AM20" s="81">
        <v>1</v>
      </c>
      <c r="AN20" s="81">
        <v>2</v>
      </c>
      <c r="AO20" s="81">
        <v>3</v>
      </c>
      <c r="AP20" s="81">
        <v>4</v>
      </c>
      <c r="AQ20" s="81">
        <v>5</v>
      </c>
      <c r="AR20" s="81">
        <v>6</v>
      </c>
      <c r="AS20" s="81">
        <v>7</v>
      </c>
      <c r="AT20" s="81">
        <v>8</v>
      </c>
      <c r="AU20" s="81">
        <v>9</v>
      </c>
      <c r="AW20" s="81" t="s">
        <v>413</v>
      </c>
      <c r="AX20" s="16">
        <v>1.0337534378065795E-2</v>
      </c>
      <c r="AY20" s="89">
        <f t="shared" ref="AY20:AY27" si="49">MROUND(D158,0.05)</f>
        <v>0.45</v>
      </c>
      <c r="AZ20" s="89">
        <f>MROUND(E158,0.05)</f>
        <v>0.2</v>
      </c>
      <c r="BA20" s="90"/>
      <c r="BB20" s="89">
        <f t="shared" si="47"/>
        <v>0.65</v>
      </c>
      <c r="BC20" s="90"/>
      <c r="BD20" s="89">
        <f t="shared" si="33"/>
        <v>0.55000000000000004</v>
      </c>
      <c r="BE20" s="89">
        <f t="shared" si="34"/>
        <v>0.85000000000000009</v>
      </c>
      <c r="BF20" s="89">
        <f t="shared" si="35"/>
        <v>0.4</v>
      </c>
      <c r="BG20" s="89">
        <f t="shared" si="36"/>
        <v>1</v>
      </c>
      <c r="BI20" s="81" t="s">
        <v>432</v>
      </c>
      <c r="BJ20" s="16">
        <f t="shared" si="6"/>
        <v>2.3837027382467599E-2</v>
      </c>
      <c r="BK20" s="76">
        <f>MROUND(AW148,0.05)</f>
        <v>0.85000000000000009</v>
      </c>
      <c r="BL20" s="83"/>
      <c r="BM20" s="76">
        <f>MROUND(AY148,0.05)</f>
        <v>0.45</v>
      </c>
      <c r="BN20" s="76">
        <f>MROUND(AZ148,0.05)</f>
        <v>0.55000000000000004</v>
      </c>
      <c r="BO20" s="83"/>
      <c r="BP20" s="76">
        <f>MROUND(BB148,0.05)</f>
        <v>0.85000000000000009</v>
      </c>
      <c r="BQ20" s="76">
        <f>MROUND(BC148,0.05)</f>
        <v>0.55000000000000004</v>
      </c>
      <c r="BR20" s="76">
        <f t="shared" si="43"/>
        <v>0.30000000000000004</v>
      </c>
      <c r="BS20" s="76">
        <f t="shared" si="27"/>
        <v>1.3</v>
      </c>
    </row>
    <row r="21" spans="2:71" ht="15.75" thickBot="1" x14ac:dyDescent="0.3">
      <c r="B21" s="92">
        <v>2</v>
      </c>
      <c r="C21" s="76">
        <f t="shared" ref="C21:C27" si="50">AM21+0.05</f>
        <v>0.3</v>
      </c>
      <c r="D21" s="83"/>
      <c r="E21" s="76">
        <f t="shared" ref="E21:K21" si="51">AO21+0.05</f>
        <v>0.90000000000000013</v>
      </c>
      <c r="F21" s="76">
        <f t="shared" si="51"/>
        <v>0.8</v>
      </c>
      <c r="G21" s="76">
        <f t="shared" si="51"/>
        <v>0.65000000000000013</v>
      </c>
      <c r="H21" s="76">
        <f t="shared" si="51"/>
        <v>1.2000000000000002</v>
      </c>
      <c r="I21" s="76">
        <f t="shared" si="51"/>
        <v>1.1500000000000001</v>
      </c>
      <c r="J21" s="76">
        <f t="shared" si="51"/>
        <v>0.95000000000000007</v>
      </c>
      <c r="K21" s="76">
        <f t="shared" si="51"/>
        <v>1.1000000000000001</v>
      </c>
      <c r="M21" s="86" t="s">
        <v>410</v>
      </c>
      <c r="N21" s="87">
        <v>8.4083631923548355E-3</v>
      </c>
      <c r="O21" s="76">
        <f t="shared" si="48"/>
        <v>0.95000000000000007</v>
      </c>
      <c r="P21" s="76">
        <f>AZ21+0.05</f>
        <v>0.35000000000000003</v>
      </c>
      <c r="Q21" s="83"/>
      <c r="R21" s="76">
        <f t="shared" si="46"/>
        <v>0.70000000000000007</v>
      </c>
      <c r="S21" s="83"/>
      <c r="T21" s="76">
        <f t="shared" si="28"/>
        <v>0.75000000000000011</v>
      </c>
      <c r="U21" s="76">
        <f t="shared" si="29"/>
        <v>0.65000000000000013</v>
      </c>
      <c r="V21" s="76">
        <f t="shared" si="30"/>
        <v>0.35000000000000003</v>
      </c>
      <c r="W21" s="76">
        <f t="shared" si="31"/>
        <v>1.3</v>
      </c>
      <c r="Y21" s="92" t="s">
        <v>430</v>
      </c>
      <c r="Z21" s="16">
        <f t="shared" si="2"/>
        <v>8.4083631923548355E-3</v>
      </c>
      <c r="AA21" s="76">
        <f>BK21+0.05</f>
        <v>0.5</v>
      </c>
      <c r="AB21" s="76">
        <f>BL21+0.05</f>
        <v>0.45</v>
      </c>
      <c r="AC21" s="83"/>
      <c r="AD21" s="76">
        <f>BN21+0.05</f>
        <v>0.60000000000000009</v>
      </c>
      <c r="AE21" s="76">
        <f>BO21+0.05</f>
        <v>0.55000000000000004</v>
      </c>
      <c r="AF21" s="83"/>
      <c r="AG21" s="76">
        <f>BQ21+0.05</f>
        <v>0.75000000000000011</v>
      </c>
      <c r="AH21" s="76">
        <f t="shared" si="41"/>
        <v>0.65000000000000013</v>
      </c>
      <c r="AI21" s="76">
        <f t="shared" si="24"/>
        <v>0.3</v>
      </c>
      <c r="AL21" s="81">
        <v>2</v>
      </c>
      <c r="AM21" s="76">
        <f t="shared" ref="AM21:AM27" si="52">MROUND(C54,0.05)</f>
        <v>0.25</v>
      </c>
      <c r="AN21" s="83"/>
      <c r="AO21" s="76">
        <f t="shared" ref="AO21:AU21" si="53">MROUND(E54,0.05)</f>
        <v>0.85000000000000009</v>
      </c>
      <c r="AP21" s="76">
        <f t="shared" si="53"/>
        <v>0.75</v>
      </c>
      <c r="AQ21" s="76">
        <f t="shared" si="53"/>
        <v>0.60000000000000009</v>
      </c>
      <c r="AR21" s="76">
        <f t="shared" si="53"/>
        <v>1.1500000000000001</v>
      </c>
      <c r="AS21" s="76">
        <f t="shared" si="53"/>
        <v>1.1000000000000001</v>
      </c>
      <c r="AT21" s="76">
        <f t="shared" si="53"/>
        <v>0.9</v>
      </c>
      <c r="AU21" s="76">
        <f t="shared" si="53"/>
        <v>1.05</v>
      </c>
      <c r="AW21" s="86" t="s">
        <v>410</v>
      </c>
      <c r="AX21" s="87">
        <v>8.4083631923548355E-3</v>
      </c>
      <c r="AY21" s="89">
        <f t="shared" si="49"/>
        <v>0.9</v>
      </c>
      <c r="AZ21" s="89">
        <f>MROUND(E159,0.05)</f>
        <v>0.30000000000000004</v>
      </c>
      <c r="BA21" s="90"/>
      <c r="BB21" s="89">
        <f t="shared" si="47"/>
        <v>0.65</v>
      </c>
      <c r="BC21" s="90"/>
      <c r="BD21" s="89">
        <f t="shared" si="33"/>
        <v>0.70000000000000007</v>
      </c>
      <c r="BE21" s="89">
        <f t="shared" si="34"/>
        <v>0.60000000000000009</v>
      </c>
      <c r="BF21" s="89">
        <f t="shared" si="35"/>
        <v>0.30000000000000004</v>
      </c>
      <c r="BG21" s="89">
        <f t="shared" si="36"/>
        <v>1.25</v>
      </c>
      <c r="BI21" s="81" t="s">
        <v>430</v>
      </c>
      <c r="BJ21" s="16">
        <f t="shared" si="6"/>
        <v>2.8756413906030544E-2</v>
      </c>
      <c r="BK21" s="76">
        <f>MROUND(AW149,0.05)</f>
        <v>0.45</v>
      </c>
      <c r="BL21" s="76">
        <f>MROUND(AX149,0.05)</f>
        <v>0.4</v>
      </c>
      <c r="BM21" s="83"/>
      <c r="BN21" s="76">
        <f>MROUND(AZ149,0.05)</f>
        <v>0.55000000000000004</v>
      </c>
      <c r="BO21" s="76">
        <f>MROUND(BA149,0.05)</f>
        <v>0.5</v>
      </c>
      <c r="BP21" s="83"/>
      <c r="BQ21" s="76">
        <f>MROUND(BC149,0.05)</f>
        <v>0.70000000000000007</v>
      </c>
      <c r="BR21" s="76">
        <f t="shared" si="43"/>
        <v>0.60000000000000009</v>
      </c>
      <c r="BS21" s="76">
        <f t="shared" si="27"/>
        <v>0.25</v>
      </c>
    </row>
    <row r="22" spans="2:71" x14ac:dyDescent="0.25">
      <c r="B22" s="92">
        <v>3</v>
      </c>
      <c r="C22" s="76">
        <f t="shared" si="50"/>
        <v>0.45</v>
      </c>
      <c r="D22" s="76">
        <f t="shared" ref="D22:D27" si="54">AN22+0.05</f>
        <v>0.35000000000000003</v>
      </c>
      <c r="E22" s="83"/>
      <c r="F22" s="76">
        <f t="shared" ref="F22:K22" si="55">AP22+0.05</f>
        <v>0.95000000000000007</v>
      </c>
      <c r="G22" s="76">
        <f t="shared" si="55"/>
        <v>0.8</v>
      </c>
      <c r="H22" s="76">
        <f t="shared" si="55"/>
        <v>0.60000000000000009</v>
      </c>
      <c r="I22" s="76">
        <f t="shared" si="55"/>
        <v>1.35</v>
      </c>
      <c r="J22" s="76">
        <f t="shared" si="55"/>
        <v>1.1000000000000001</v>
      </c>
      <c r="K22" s="76">
        <f t="shared" si="55"/>
        <v>0.95000000000000007</v>
      </c>
      <c r="M22" s="77" t="s">
        <v>409</v>
      </c>
      <c r="N22" s="85">
        <v>8.5848117764137644E-3</v>
      </c>
      <c r="O22" s="76">
        <f t="shared" si="48"/>
        <v>0.35000000000000003</v>
      </c>
      <c r="P22" s="83"/>
      <c r="Q22" s="83"/>
      <c r="R22" s="76">
        <f t="shared" si="46"/>
        <v>0.95000000000000007</v>
      </c>
      <c r="S22" s="76">
        <f>BC22+0.05</f>
        <v>0.55000000000000004</v>
      </c>
      <c r="T22" s="76">
        <f t="shared" si="28"/>
        <v>0.60000000000000009</v>
      </c>
      <c r="U22" s="76">
        <f t="shared" si="29"/>
        <v>1.3</v>
      </c>
      <c r="V22" s="76">
        <f t="shared" si="30"/>
        <v>0.75000000000000011</v>
      </c>
      <c r="W22" s="76">
        <f t="shared" si="31"/>
        <v>0.85000000000000009</v>
      </c>
      <c r="Y22" s="92" t="s">
        <v>426</v>
      </c>
      <c r="Z22" s="16">
        <f t="shared" si="2"/>
        <v>8.5848117764137644E-3</v>
      </c>
      <c r="AA22" s="76">
        <f>BK22+0.05</f>
        <v>0.60000000000000009</v>
      </c>
      <c r="AB22" s="76">
        <f>BL22+0.05</f>
        <v>0.65000000000000013</v>
      </c>
      <c r="AC22" s="83"/>
      <c r="AD22" s="76">
        <f>BN22+0.05</f>
        <v>0.55000000000000004</v>
      </c>
      <c r="AE22" s="76">
        <f>BO22+0.05</f>
        <v>0.60000000000000009</v>
      </c>
      <c r="AF22" s="83"/>
      <c r="AG22" s="76">
        <f>BQ22+0.05</f>
        <v>0.60000000000000009</v>
      </c>
      <c r="AH22" s="76">
        <f t="shared" si="41"/>
        <v>0.55000000000000004</v>
      </c>
      <c r="AI22" s="76">
        <f t="shared" si="24"/>
        <v>0.3</v>
      </c>
      <c r="AL22" s="81">
        <v>3</v>
      </c>
      <c r="AM22" s="76">
        <f t="shared" si="52"/>
        <v>0.4</v>
      </c>
      <c r="AN22" s="76">
        <f t="shared" ref="AN22:AN27" si="56">MROUND(D55,0.05)</f>
        <v>0.30000000000000004</v>
      </c>
      <c r="AO22" s="83"/>
      <c r="AP22" s="76">
        <f t="shared" ref="AP22:AU22" si="57">MROUND(F55,0.05)</f>
        <v>0.9</v>
      </c>
      <c r="AQ22" s="76">
        <f t="shared" si="57"/>
        <v>0.75</v>
      </c>
      <c r="AR22" s="76">
        <f t="shared" si="57"/>
        <v>0.55000000000000004</v>
      </c>
      <c r="AS22" s="76">
        <f t="shared" si="57"/>
        <v>1.3</v>
      </c>
      <c r="AT22" s="76">
        <f t="shared" si="57"/>
        <v>1.05</v>
      </c>
      <c r="AU22" s="76">
        <f t="shared" si="57"/>
        <v>0.9</v>
      </c>
      <c r="AW22" s="77" t="s">
        <v>409</v>
      </c>
      <c r="AX22" s="85">
        <v>8.5848117764137644E-3</v>
      </c>
      <c r="AY22" s="89">
        <f t="shared" si="49"/>
        <v>0.30000000000000004</v>
      </c>
      <c r="AZ22" s="90"/>
      <c r="BA22" s="90"/>
      <c r="BB22" s="89">
        <f t="shared" si="47"/>
        <v>0.9</v>
      </c>
      <c r="BC22" s="89">
        <f>MROUND(H160,0.05)</f>
        <v>0.5</v>
      </c>
      <c r="BD22" s="89">
        <f t="shared" si="33"/>
        <v>0.55000000000000004</v>
      </c>
      <c r="BE22" s="89">
        <f t="shared" si="34"/>
        <v>1.25</v>
      </c>
      <c r="BF22" s="89">
        <f t="shared" si="35"/>
        <v>0.70000000000000007</v>
      </c>
      <c r="BG22" s="89">
        <f t="shared" si="36"/>
        <v>0.8</v>
      </c>
      <c r="BI22" s="81" t="s">
        <v>426</v>
      </c>
      <c r="BJ22" s="16">
        <f t="shared" si="6"/>
        <v>2.592617861772532E-2</v>
      </c>
      <c r="BK22" s="76">
        <f>MROUND(AW150,0.05)</f>
        <v>0.55000000000000004</v>
      </c>
      <c r="BL22" s="76">
        <f>MROUND(AX150,0.05)</f>
        <v>0.60000000000000009</v>
      </c>
      <c r="BM22" s="83"/>
      <c r="BN22" s="76">
        <f>MROUND(AZ150,0.05)</f>
        <v>0.5</v>
      </c>
      <c r="BO22" s="76">
        <f>MROUND(BA150,0.05)</f>
        <v>0.55000000000000004</v>
      </c>
      <c r="BP22" s="83"/>
      <c r="BQ22" s="76">
        <f>MROUND(BC150,0.05)</f>
        <v>0.55000000000000004</v>
      </c>
      <c r="BR22" s="76">
        <f t="shared" si="43"/>
        <v>0.5</v>
      </c>
      <c r="BS22" s="76">
        <f t="shared" si="27"/>
        <v>0.25</v>
      </c>
    </row>
    <row r="23" spans="2:71" x14ac:dyDescent="0.25">
      <c r="B23" s="92">
        <v>4</v>
      </c>
      <c r="C23" s="76">
        <f t="shared" si="50"/>
        <v>0.35000000000000003</v>
      </c>
      <c r="D23" s="76">
        <f t="shared" si="54"/>
        <v>0.45</v>
      </c>
      <c r="E23" s="76">
        <f>AO23+0.05</f>
        <v>0.55000000000000004</v>
      </c>
      <c r="F23" s="83"/>
      <c r="G23" s="76">
        <f>AQ23+0.05</f>
        <v>0.95000000000000007</v>
      </c>
      <c r="H23" s="76">
        <f>AR23+0.05</f>
        <v>0.95000000000000007</v>
      </c>
      <c r="I23" s="76">
        <f>AS23+0.05</f>
        <v>0.60000000000000009</v>
      </c>
      <c r="J23" s="76">
        <f>AT23+0.05</f>
        <v>1.4000000000000001</v>
      </c>
      <c r="K23" s="76">
        <f>AU23+0.05</f>
        <v>1.3</v>
      </c>
      <c r="M23" s="92" t="s">
        <v>412</v>
      </c>
      <c r="N23" s="16">
        <v>7.5919944101088569E-3</v>
      </c>
      <c r="O23" s="76">
        <f t="shared" si="48"/>
        <v>0.60000000000000009</v>
      </c>
      <c r="P23" s="83"/>
      <c r="Q23" s="83"/>
      <c r="R23" s="76">
        <f t="shared" si="46"/>
        <v>1.05</v>
      </c>
      <c r="S23" s="76">
        <f>BC23+0.05</f>
        <v>0.5</v>
      </c>
      <c r="T23" s="76">
        <f t="shared" si="28"/>
        <v>0.60000000000000009</v>
      </c>
      <c r="U23" s="76">
        <f t="shared" si="29"/>
        <v>1.3</v>
      </c>
      <c r="V23" s="76">
        <f t="shared" si="30"/>
        <v>0.8</v>
      </c>
      <c r="W23" s="76">
        <f t="shared" si="31"/>
        <v>0.90000000000000013</v>
      </c>
      <c r="AL23" s="81">
        <v>4</v>
      </c>
      <c r="AM23" s="76">
        <f t="shared" si="52"/>
        <v>0.30000000000000004</v>
      </c>
      <c r="AN23" s="76">
        <f t="shared" si="56"/>
        <v>0.4</v>
      </c>
      <c r="AO23" s="76">
        <f>MROUND(E56,0.05)</f>
        <v>0.5</v>
      </c>
      <c r="AP23" s="83"/>
      <c r="AQ23" s="76">
        <f>MROUND(G56,0.05)</f>
        <v>0.9</v>
      </c>
      <c r="AR23" s="76">
        <f>MROUND(H56,0.05)</f>
        <v>0.9</v>
      </c>
      <c r="AS23" s="76">
        <f>MROUND(I56,0.05)</f>
        <v>0.55000000000000004</v>
      </c>
      <c r="AT23" s="76">
        <f>MROUND(J56,0.05)</f>
        <v>1.35</v>
      </c>
      <c r="AU23" s="76">
        <f>MROUND(K56,0.05)</f>
        <v>1.25</v>
      </c>
      <c r="AW23" s="81" t="s">
        <v>412</v>
      </c>
      <c r="AX23" s="16">
        <v>7.5919944101088569E-3</v>
      </c>
      <c r="AY23" s="89">
        <f t="shared" si="49"/>
        <v>0.55000000000000004</v>
      </c>
      <c r="AZ23" s="90"/>
      <c r="BA23" s="90"/>
      <c r="BB23" s="89">
        <f t="shared" si="47"/>
        <v>1</v>
      </c>
      <c r="BC23" s="89">
        <f>MROUND(H161,0.05)</f>
        <v>0.45</v>
      </c>
      <c r="BD23" s="89">
        <f t="shared" si="33"/>
        <v>0.55000000000000004</v>
      </c>
      <c r="BE23" s="89">
        <f t="shared" si="34"/>
        <v>1.25</v>
      </c>
      <c r="BF23" s="89">
        <f t="shared" si="35"/>
        <v>0.75</v>
      </c>
      <c r="BG23" s="89">
        <f t="shared" si="36"/>
        <v>0.85000000000000009</v>
      </c>
    </row>
    <row r="24" spans="2:71" x14ac:dyDescent="0.25">
      <c r="B24" s="92">
        <v>5</v>
      </c>
      <c r="C24" s="76">
        <f t="shared" si="50"/>
        <v>1.5000000000000002</v>
      </c>
      <c r="D24" s="76">
        <f t="shared" si="54"/>
        <v>0.4</v>
      </c>
      <c r="E24" s="76">
        <f>AO24+0.05</f>
        <v>0.60000000000000009</v>
      </c>
      <c r="F24" s="76">
        <f>AP24+0.05</f>
        <v>1</v>
      </c>
      <c r="G24" s="83"/>
      <c r="H24" s="76">
        <f>AR24+0.05</f>
        <v>1</v>
      </c>
      <c r="I24" s="76">
        <f>AS24+0.05</f>
        <v>0.65000000000000013</v>
      </c>
      <c r="J24" s="76">
        <f>AT24+0.05</f>
        <v>0.4</v>
      </c>
      <c r="K24" s="76">
        <f>AU24+0.05</f>
        <v>1.55</v>
      </c>
      <c r="M24" s="92" t="s">
        <v>420</v>
      </c>
      <c r="N24" s="16">
        <v>3.7218887997496784E-3</v>
      </c>
      <c r="O24" s="76">
        <f t="shared" si="48"/>
        <v>0.25</v>
      </c>
      <c r="P24" s="76">
        <f>AZ24+0.05</f>
        <v>0.55000000000000004</v>
      </c>
      <c r="Q24" s="83"/>
      <c r="R24" s="83"/>
      <c r="S24" s="76">
        <f>BC24+0.05</f>
        <v>0.90000000000000013</v>
      </c>
      <c r="T24" s="76">
        <f t="shared" si="28"/>
        <v>0.5</v>
      </c>
      <c r="U24" s="76">
        <f t="shared" si="29"/>
        <v>0.60000000000000009</v>
      </c>
      <c r="V24" s="76">
        <f t="shared" si="30"/>
        <v>1.2500000000000002</v>
      </c>
      <c r="W24" s="76">
        <f t="shared" si="31"/>
        <v>0.85000000000000009</v>
      </c>
      <c r="AL24" s="81">
        <v>5</v>
      </c>
      <c r="AM24" s="76">
        <f t="shared" si="52"/>
        <v>1.4500000000000002</v>
      </c>
      <c r="AN24" s="76">
        <f t="shared" si="56"/>
        <v>0.35000000000000003</v>
      </c>
      <c r="AO24" s="76">
        <f>MROUND(E57,0.05)</f>
        <v>0.55000000000000004</v>
      </c>
      <c r="AP24" s="76">
        <f>MROUND(F57,0.05)</f>
        <v>0.95000000000000007</v>
      </c>
      <c r="AQ24" s="83"/>
      <c r="AR24" s="76">
        <f>MROUND(H57,0.05)</f>
        <v>0.95000000000000007</v>
      </c>
      <c r="AS24" s="76">
        <f>MROUND(I57,0.05)</f>
        <v>0.60000000000000009</v>
      </c>
      <c r="AT24" s="76">
        <f>MROUND(J57,0.05)</f>
        <v>0.35000000000000003</v>
      </c>
      <c r="AU24" s="76">
        <f>MROUND(K57,0.05)</f>
        <v>1.5</v>
      </c>
      <c r="AW24" s="81" t="s">
        <v>420</v>
      </c>
      <c r="AX24" s="16">
        <v>3.7218887997496784E-3</v>
      </c>
      <c r="AY24" s="89">
        <f t="shared" si="49"/>
        <v>0.2</v>
      </c>
      <c r="AZ24" s="89">
        <f>MROUND(E162,0.05)</f>
        <v>0.5</v>
      </c>
      <c r="BA24" s="90"/>
      <c r="BB24" s="90"/>
      <c r="BC24" s="89">
        <f>MROUND(H162,0.05)</f>
        <v>0.85000000000000009</v>
      </c>
      <c r="BD24" s="89">
        <f t="shared" si="33"/>
        <v>0.45</v>
      </c>
      <c r="BE24" s="89">
        <f t="shared" si="34"/>
        <v>0.55000000000000004</v>
      </c>
      <c r="BF24" s="89">
        <f t="shared" si="35"/>
        <v>1.2000000000000002</v>
      </c>
      <c r="BG24" s="89">
        <f t="shared" si="36"/>
        <v>0.8</v>
      </c>
    </row>
    <row r="25" spans="2:71" x14ac:dyDescent="0.25">
      <c r="B25" s="92">
        <v>6</v>
      </c>
      <c r="C25" s="76">
        <f t="shared" si="50"/>
        <v>1.2000000000000002</v>
      </c>
      <c r="D25" s="76">
        <f t="shared" si="54"/>
        <v>1.35</v>
      </c>
      <c r="E25" s="76">
        <f>AO25+0.05</f>
        <v>0.60000000000000009</v>
      </c>
      <c r="F25" s="76">
        <f>AP25+0.05</f>
        <v>0.90000000000000013</v>
      </c>
      <c r="G25" s="76">
        <f>AQ25+0.05</f>
        <v>1</v>
      </c>
      <c r="H25" s="83"/>
      <c r="I25" s="76">
        <f>AS25+0.05</f>
        <v>0.55000000000000004</v>
      </c>
      <c r="J25" s="76">
        <f>AT25+0.05</f>
        <v>0.45</v>
      </c>
      <c r="K25" s="76">
        <f>AU25+0.05</f>
        <v>0.35000000000000003</v>
      </c>
      <c r="M25" s="92" t="s">
        <v>405</v>
      </c>
      <c r="N25" s="16">
        <v>4.8911547501135156E-3</v>
      </c>
      <c r="O25" s="76">
        <f t="shared" si="48"/>
        <v>0.4</v>
      </c>
      <c r="P25" s="76">
        <f>AZ25+0.05</f>
        <v>0.85000000000000009</v>
      </c>
      <c r="Q25" s="83"/>
      <c r="R25" s="83"/>
      <c r="S25" s="76">
        <f>BC25+0.05</f>
        <v>1</v>
      </c>
      <c r="T25" s="76">
        <f t="shared" si="28"/>
        <v>0.5</v>
      </c>
      <c r="U25" s="76">
        <f t="shared" si="29"/>
        <v>0.45</v>
      </c>
      <c r="V25" s="76">
        <f t="shared" si="30"/>
        <v>1.1500000000000001</v>
      </c>
      <c r="W25" s="76">
        <f t="shared" si="31"/>
        <v>0.8</v>
      </c>
      <c r="AL25" s="81">
        <v>6</v>
      </c>
      <c r="AM25" s="76">
        <f t="shared" si="52"/>
        <v>1.1500000000000001</v>
      </c>
      <c r="AN25" s="76">
        <f t="shared" si="56"/>
        <v>1.3</v>
      </c>
      <c r="AO25" s="76">
        <f>MROUND(E58,0.05)</f>
        <v>0.55000000000000004</v>
      </c>
      <c r="AP25" s="76">
        <f>MROUND(F58,0.05)</f>
        <v>0.85000000000000009</v>
      </c>
      <c r="AQ25" s="76">
        <f>MROUND(G58,0.05)</f>
        <v>0.95000000000000007</v>
      </c>
      <c r="AR25" s="83"/>
      <c r="AS25" s="76">
        <f>MROUND(I58,0.05)</f>
        <v>0.5</v>
      </c>
      <c r="AT25" s="76">
        <f>MROUND(J58,0.05)</f>
        <v>0.4</v>
      </c>
      <c r="AU25" s="76">
        <f>MROUND(K58,0.05)</f>
        <v>0.30000000000000004</v>
      </c>
      <c r="AW25" s="81" t="s">
        <v>405</v>
      </c>
      <c r="AX25" s="16">
        <v>4.8911547501135156E-3</v>
      </c>
      <c r="AY25" s="89">
        <f t="shared" si="49"/>
        <v>0.35000000000000003</v>
      </c>
      <c r="AZ25" s="89">
        <f>MROUND(E163,0.05)</f>
        <v>0.8</v>
      </c>
      <c r="BA25" s="90"/>
      <c r="BB25" s="90"/>
      <c r="BC25" s="89">
        <f>MROUND(H163,0.05)</f>
        <v>0.95000000000000007</v>
      </c>
      <c r="BD25" s="89">
        <f t="shared" si="33"/>
        <v>0.45</v>
      </c>
      <c r="BE25" s="89">
        <f t="shared" si="34"/>
        <v>0.4</v>
      </c>
      <c r="BF25" s="89">
        <f t="shared" si="35"/>
        <v>1.1000000000000001</v>
      </c>
      <c r="BG25" s="89">
        <f t="shared" si="36"/>
        <v>0.75</v>
      </c>
    </row>
    <row r="26" spans="2:71" x14ac:dyDescent="0.25">
      <c r="B26" s="92">
        <v>7</v>
      </c>
      <c r="C26" s="76">
        <f t="shared" si="50"/>
        <v>0.90000000000000013</v>
      </c>
      <c r="D26" s="76">
        <f t="shared" si="54"/>
        <v>1.1500000000000001</v>
      </c>
      <c r="E26" s="76">
        <f>AO26+0.05</f>
        <v>1.3</v>
      </c>
      <c r="F26" s="76">
        <f>AP26+0.05</f>
        <v>0.60000000000000009</v>
      </c>
      <c r="G26" s="76">
        <f>AQ26+0.05</f>
        <v>0.8</v>
      </c>
      <c r="H26" s="76">
        <f>AR26+0.05</f>
        <v>0.90000000000000013</v>
      </c>
      <c r="I26" s="83"/>
      <c r="J26" s="76">
        <f>AT26+0.05</f>
        <v>0.35000000000000003</v>
      </c>
      <c r="K26" s="76">
        <f>AU26+0.05</f>
        <v>0.4</v>
      </c>
      <c r="M26" s="92" t="s">
        <v>419</v>
      </c>
      <c r="N26" s="16">
        <v>3.6748358440006307E-3</v>
      </c>
      <c r="O26" s="76">
        <f t="shared" si="48"/>
        <v>0.45</v>
      </c>
      <c r="P26" s="76">
        <f>AZ26+0.05</f>
        <v>0.25</v>
      </c>
      <c r="Q26" s="76">
        <f>BA26+0.05</f>
        <v>1.1500000000000001</v>
      </c>
      <c r="R26" s="83"/>
      <c r="S26" s="83"/>
      <c r="T26" s="76">
        <f t="shared" si="28"/>
        <v>1.05</v>
      </c>
      <c r="U26" s="76">
        <f t="shared" si="29"/>
        <v>0.45</v>
      </c>
      <c r="V26" s="76">
        <f t="shared" si="30"/>
        <v>0.5</v>
      </c>
      <c r="W26" s="76">
        <f t="shared" si="31"/>
        <v>1.05</v>
      </c>
      <c r="AL26" s="81">
        <v>7</v>
      </c>
      <c r="AM26" s="76">
        <f t="shared" si="52"/>
        <v>0.85000000000000009</v>
      </c>
      <c r="AN26" s="76">
        <f t="shared" si="56"/>
        <v>1.1000000000000001</v>
      </c>
      <c r="AO26" s="76">
        <f>MROUND(E59,0.05)</f>
        <v>1.25</v>
      </c>
      <c r="AP26" s="76">
        <f>MROUND(F59,0.05)</f>
        <v>0.55000000000000004</v>
      </c>
      <c r="AQ26" s="76">
        <f>MROUND(G59,0.05)</f>
        <v>0.75</v>
      </c>
      <c r="AR26" s="76">
        <f>MROUND(H59,0.05)</f>
        <v>0.85000000000000009</v>
      </c>
      <c r="AS26" s="83"/>
      <c r="AT26" s="76">
        <f>MROUND(J59,0.05)</f>
        <v>0.30000000000000004</v>
      </c>
      <c r="AU26" s="76">
        <f>MROUND(K59,0.05)</f>
        <v>0.35000000000000003</v>
      </c>
      <c r="AW26" s="81" t="s">
        <v>419</v>
      </c>
      <c r="AX26" s="16">
        <v>3.6748358440006307E-3</v>
      </c>
      <c r="AY26" s="89">
        <f t="shared" si="49"/>
        <v>0.4</v>
      </c>
      <c r="AZ26" s="89">
        <f>MROUND(E164,0.05)</f>
        <v>0.2</v>
      </c>
      <c r="BA26" s="89">
        <f>MROUND(F164,0.05)</f>
        <v>1.1000000000000001</v>
      </c>
      <c r="BB26" s="90"/>
      <c r="BC26" s="90"/>
      <c r="BD26" s="89">
        <f t="shared" si="33"/>
        <v>1</v>
      </c>
      <c r="BE26" s="89">
        <f t="shared" si="34"/>
        <v>0.4</v>
      </c>
      <c r="BF26" s="89">
        <f t="shared" si="35"/>
        <v>0.45</v>
      </c>
      <c r="BG26" s="89">
        <f t="shared" si="36"/>
        <v>1</v>
      </c>
    </row>
    <row r="27" spans="2:71" x14ac:dyDescent="0.25">
      <c r="B27" s="92">
        <v>8</v>
      </c>
      <c r="C27" s="76">
        <f t="shared" si="50"/>
        <v>1.05</v>
      </c>
      <c r="D27" s="76">
        <f t="shared" si="54"/>
        <v>0.95000000000000007</v>
      </c>
      <c r="E27" s="76">
        <f>AO27+0.05</f>
        <v>1.1000000000000001</v>
      </c>
      <c r="F27" s="76">
        <f>AP27+0.05</f>
        <v>1.2500000000000002</v>
      </c>
      <c r="G27" s="76">
        <f>AQ27+0.05</f>
        <v>0.60000000000000009</v>
      </c>
      <c r="H27" s="76">
        <f>AR27+0.05</f>
        <v>0.75000000000000011</v>
      </c>
      <c r="I27" s="76">
        <f>AS27+0.05</f>
        <v>0.85000000000000009</v>
      </c>
      <c r="J27" s="83"/>
      <c r="K27" s="76">
        <f>AU27+0.05</f>
        <v>0.3</v>
      </c>
      <c r="M27" s="92" t="s">
        <v>416</v>
      </c>
      <c r="N27" s="16">
        <v>2.4749854723999124E-3</v>
      </c>
      <c r="O27" s="76">
        <f t="shared" si="48"/>
        <v>0.35000000000000003</v>
      </c>
      <c r="P27" s="76">
        <f>AZ27+0.05</f>
        <v>0.45</v>
      </c>
      <c r="Q27" s="76">
        <f>BA27+0.05</f>
        <v>0.5</v>
      </c>
      <c r="R27" s="83"/>
      <c r="S27" s="83"/>
      <c r="T27" s="76">
        <f t="shared" si="28"/>
        <v>0.90000000000000013</v>
      </c>
      <c r="U27" s="76">
        <f t="shared" si="29"/>
        <v>0.35000000000000003</v>
      </c>
      <c r="V27" s="76">
        <f t="shared" si="30"/>
        <v>0.4</v>
      </c>
      <c r="W27" s="76">
        <f t="shared" si="31"/>
        <v>1.55</v>
      </c>
      <c r="AL27" s="81">
        <v>8</v>
      </c>
      <c r="AM27" s="76">
        <f t="shared" si="52"/>
        <v>1</v>
      </c>
      <c r="AN27" s="76">
        <f t="shared" si="56"/>
        <v>0.9</v>
      </c>
      <c r="AO27" s="76">
        <f>MROUND(E60,0.05)</f>
        <v>1.05</v>
      </c>
      <c r="AP27" s="76">
        <f>MROUND(F60,0.05)</f>
        <v>1.2000000000000002</v>
      </c>
      <c r="AQ27" s="76">
        <f>MROUND(G60,0.05)</f>
        <v>0.55000000000000004</v>
      </c>
      <c r="AR27" s="76">
        <f>MROUND(H60,0.05)</f>
        <v>0.70000000000000007</v>
      </c>
      <c r="AS27" s="76">
        <f>MROUND(I60,0.05)</f>
        <v>0.8</v>
      </c>
      <c r="AT27" s="83"/>
      <c r="AU27" s="76">
        <f>MROUND(K60,0.05)</f>
        <v>0.25</v>
      </c>
      <c r="AW27" s="81" t="s">
        <v>416</v>
      </c>
      <c r="AX27" s="16">
        <v>2.4749854723999124E-3</v>
      </c>
      <c r="AY27" s="89">
        <f t="shared" si="49"/>
        <v>0.30000000000000004</v>
      </c>
      <c r="AZ27" s="89">
        <f>MROUND(E165,0.05)</f>
        <v>0.4</v>
      </c>
      <c r="BA27" s="89">
        <f>MROUND(F165,0.05)</f>
        <v>0.45</v>
      </c>
      <c r="BB27" s="90"/>
      <c r="BC27" s="90"/>
      <c r="BD27" s="89">
        <f t="shared" si="33"/>
        <v>0.85000000000000009</v>
      </c>
      <c r="BE27" s="89">
        <f t="shared" si="34"/>
        <v>0.30000000000000004</v>
      </c>
      <c r="BF27" s="89">
        <f t="shared" si="35"/>
        <v>0.35000000000000003</v>
      </c>
      <c r="BG27" s="89">
        <f t="shared" si="36"/>
        <v>1.5</v>
      </c>
    </row>
    <row r="28" spans="2:71" x14ac:dyDescent="0.25">
      <c r="O28" s="84"/>
      <c r="P28" s="84"/>
      <c r="Q28" s="84"/>
      <c r="R28" s="84"/>
      <c r="S28" s="84"/>
      <c r="T28" s="84"/>
      <c r="U28" s="84"/>
      <c r="V28" s="84"/>
      <c r="W28" s="84"/>
    </row>
    <row r="29" spans="2:71" x14ac:dyDescent="0.25">
      <c r="O29" s="84"/>
      <c r="P29" s="84"/>
      <c r="Q29" s="84"/>
      <c r="R29" s="84"/>
      <c r="S29" s="84"/>
      <c r="T29" s="84"/>
      <c r="U29" s="84"/>
      <c r="V29" s="84"/>
      <c r="W29" s="84"/>
    </row>
    <row r="30" spans="2:71" ht="18.75" x14ac:dyDescent="0.3">
      <c r="B30" s="115" t="s">
        <v>439</v>
      </c>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5"/>
      <c r="AF30" s="115"/>
      <c r="AG30" s="115"/>
      <c r="AH30" s="115"/>
      <c r="AI30" s="115"/>
      <c r="AJ30" s="115"/>
      <c r="AK30" s="115"/>
      <c r="AL30" s="115"/>
      <c r="AM30" s="115"/>
      <c r="AN30" s="115"/>
      <c r="AO30" s="115"/>
      <c r="AP30" s="115"/>
      <c r="AQ30" s="115"/>
      <c r="AR30" s="115"/>
      <c r="AS30" s="115"/>
      <c r="AT30" s="115"/>
      <c r="AV30" s="107" t="s">
        <v>450</v>
      </c>
      <c r="AW30" s="107"/>
      <c r="AX30" s="107"/>
      <c r="AY30" s="107"/>
      <c r="AZ30" s="107"/>
      <c r="BA30" s="107"/>
      <c r="BB30" s="107"/>
      <c r="BC30" s="107"/>
      <c r="BD30" s="107"/>
      <c r="BE30" s="107"/>
      <c r="BF30" s="107"/>
      <c r="BG30" s="107"/>
      <c r="BH30" s="107"/>
      <c r="BI30" s="107"/>
      <c r="BJ30" s="107"/>
      <c r="BK30" s="107"/>
      <c r="BL30" s="107"/>
      <c r="BM30" s="107"/>
      <c r="BN30" s="107"/>
      <c r="BO30" s="107"/>
    </row>
    <row r="31" spans="2:71" ht="15" customHeight="1" x14ac:dyDescent="0.25">
      <c r="AV31" s="112" t="s">
        <v>451</v>
      </c>
      <c r="AW31" s="112"/>
      <c r="AX31" s="112"/>
      <c r="AY31" s="112"/>
      <c r="AZ31" s="112"/>
      <c r="BA31" s="112"/>
      <c r="BB31" s="112"/>
      <c r="BC31" s="112"/>
      <c r="BD31" s="112"/>
      <c r="BE31" s="112"/>
      <c r="BF31" s="112"/>
      <c r="BG31" s="112"/>
      <c r="BH31" s="112"/>
      <c r="BI31" s="112"/>
      <c r="BJ31" s="112"/>
      <c r="BK31" s="112"/>
      <c r="BL31" s="112"/>
      <c r="BM31" s="112"/>
      <c r="BN31" s="112"/>
      <c r="BO31" s="112"/>
    </row>
    <row r="32" spans="2:71" x14ac:dyDescent="0.25">
      <c r="B32" s="116" t="s">
        <v>390</v>
      </c>
      <c r="C32" s="109" t="s">
        <v>391</v>
      </c>
      <c r="D32" s="110"/>
      <c r="E32" s="110"/>
      <c r="F32" s="110"/>
      <c r="G32" s="110"/>
      <c r="H32" s="110"/>
      <c r="I32" s="110"/>
      <c r="J32" s="110"/>
      <c r="K32" s="111"/>
      <c r="L32" s="117" t="s">
        <v>390</v>
      </c>
      <c r="M32" s="109" t="s">
        <v>392</v>
      </c>
      <c r="N32" s="110"/>
      <c r="O32" s="110"/>
      <c r="P32" s="110"/>
      <c r="Q32" s="110"/>
      <c r="R32" s="110"/>
      <c r="S32" s="110"/>
      <c r="T32" s="110"/>
      <c r="U32" s="110"/>
      <c r="V32" s="111"/>
      <c r="W32" s="113" t="s">
        <v>2</v>
      </c>
      <c r="Y32" s="116" t="s">
        <v>393</v>
      </c>
      <c r="Z32" s="108" t="s">
        <v>391</v>
      </c>
      <c r="AA32" s="108"/>
      <c r="AB32" s="108"/>
      <c r="AC32" s="108"/>
      <c r="AD32" s="108"/>
      <c r="AE32" s="108"/>
      <c r="AF32" s="108"/>
      <c r="AG32" s="108"/>
      <c r="AH32" s="108"/>
      <c r="AI32" s="116" t="s">
        <v>393</v>
      </c>
      <c r="AJ32" s="108" t="s">
        <v>392</v>
      </c>
      <c r="AK32" s="108"/>
      <c r="AL32" s="108"/>
      <c r="AM32" s="108"/>
      <c r="AN32" s="108"/>
      <c r="AO32" s="108"/>
      <c r="AP32" s="108"/>
      <c r="AQ32" s="108"/>
      <c r="AR32" s="108"/>
      <c r="AS32" s="108"/>
      <c r="AT32" s="119" t="s">
        <v>2</v>
      </c>
      <c r="AV32" s="112"/>
      <c r="AW32" s="112"/>
      <c r="AX32" s="112"/>
      <c r="AY32" s="112"/>
      <c r="AZ32" s="112"/>
      <c r="BA32" s="112"/>
      <c r="BB32" s="112"/>
      <c r="BC32" s="112"/>
      <c r="BD32" s="112"/>
      <c r="BE32" s="112"/>
      <c r="BF32" s="112"/>
      <c r="BG32" s="112"/>
      <c r="BH32" s="112"/>
      <c r="BI32" s="112"/>
      <c r="BJ32" s="112"/>
      <c r="BK32" s="112"/>
      <c r="BL32" s="112"/>
      <c r="BM32" s="112"/>
      <c r="BN32" s="112"/>
      <c r="BO32" s="112"/>
    </row>
    <row r="33" spans="2:67" x14ac:dyDescent="0.25">
      <c r="B33" s="116"/>
      <c r="C33" s="80">
        <v>1</v>
      </c>
      <c r="D33" s="80">
        <v>2</v>
      </c>
      <c r="E33" s="80">
        <v>3</v>
      </c>
      <c r="F33" s="80">
        <v>4</v>
      </c>
      <c r="G33" s="80">
        <v>5</v>
      </c>
      <c r="H33" s="80">
        <v>6</v>
      </c>
      <c r="I33" s="80">
        <v>7</v>
      </c>
      <c r="J33" s="80">
        <v>8</v>
      </c>
      <c r="K33" s="80">
        <v>9</v>
      </c>
      <c r="L33" s="118"/>
      <c r="M33" s="80">
        <v>1</v>
      </c>
      <c r="N33" s="80">
        <v>2</v>
      </c>
      <c r="O33" s="80">
        <v>3</v>
      </c>
      <c r="P33" s="80">
        <v>4</v>
      </c>
      <c r="Q33" s="80">
        <v>5</v>
      </c>
      <c r="R33" s="80">
        <v>6</v>
      </c>
      <c r="S33" s="80">
        <v>7</v>
      </c>
      <c r="T33" s="80">
        <v>8</v>
      </c>
      <c r="U33" s="80">
        <v>9</v>
      </c>
      <c r="V33" s="80" t="s">
        <v>4</v>
      </c>
      <c r="W33" s="114"/>
      <c r="Y33" s="116"/>
      <c r="Z33" s="80">
        <v>1</v>
      </c>
      <c r="AA33" s="80">
        <v>2</v>
      </c>
      <c r="AB33" s="80">
        <v>3</v>
      </c>
      <c r="AC33" s="80">
        <v>4</v>
      </c>
      <c r="AD33" s="80">
        <v>5</v>
      </c>
      <c r="AE33" s="80">
        <v>6</v>
      </c>
      <c r="AF33" s="80">
        <v>7</v>
      </c>
      <c r="AG33" s="80">
        <v>8</v>
      </c>
      <c r="AH33" s="80">
        <v>9</v>
      </c>
      <c r="AI33" s="116"/>
      <c r="AJ33" s="80">
        <v>1</v>
      </c>
      <c r="AK33" s="80">
        <v>2</v>
      </c>
      <c r="AL33" s="80">
        <v>3</v>
      </c>
      <c r="AM33" s="80">
        <v>4</v>
      </c>
      <c r="AN33" s="80">
        <v>5</v>
      </c>
      <c r="AO33" s="80">
        <v>6</v>
      </c>
      <c r="AP33" s="80">
        <v>7</v>
      </c>
      <c r="AQ33" s="80">
        <v>8</v>
      </c>
      <c r="AR33" s="80">
        <v>9</v>
      </c>
      <c r="AS33" s="80" t="s">
        <v>4</v>
      </c>
      <c r="AT33" s="119"/>
      <c r="AV33" s="112"/>
      <c r="AW33" s="112"/>
      <c r="AX33" s="112"/>
      <c r="AY33" s="112"/>
      <c r="AZ33" s="112"/>
      <c r="BA33" s="112"/>
      <c r="BB33" s="112"/>
      <c r="BC33" s="112"/>
      <c r="BD33" s="112"/>
      <c r="BE33" s="112"/>
      <c r="BF33" s="112"/>
      <c r="BG33" s="112"/>
      <c r="BH33" s="112"/>
      <c r="BI33" s="112"/>
      <c r="BJ33" s="112"/>
      <c r="BK33" s="112"/>
      <c r="BL33" s="112"/>
      <c r="BM33" s="112"/>
      <c r="BN33" s="112"/>
      <c r="BO33" s="112"/>
    </row>
    <row r="34" spans="2:67" x14ac:dyDescent="0.25">
      <c r="B34" s="80">
        <v>2</v>
      </c>
      <c r="C34" s="4">
        <v>1046</v>
      </c>
      <c r="D34" s="4">
        <v>141</v>
      </c>
      <c r="E34" s="4">
        <v>5480</v>
      </c>
      <c r="F34" s="4">
        <v>5999</v>
      </c>
      <c r="G34" s="4">
        <v>5080</v>
      </c>
      <c r="H34" s="4">
        <v>9749</v>
      </c>
      <c r="I34" s="4">
        <v>7316</v>
      </c>
      <c r="J34" s="4">
        <v>5230</v>
      </c>
      <c r="K34" s="4">
        <v>4534</v>
      </c>
      <c r="L34" s="80">
        <v>2</v>
      </c>
      <c r="M34" s="4">
        <v>8453</v>
      </c>
      <c r="N34" s="4">
        <v>11669</v>
      </c>
      <c r="O34" s="4">
        <v>13261</v>
      </c>
      <c r="P34" s="4">
        <v>16401</v>
      </c>
      <c r="Q34" s="4">
        <v>17556</v>
      </c>
      <c r="R34" s="4">
        <v>16668</v>
      </c>
      <c r="S34" s="4">
        <v>13323</v>
      </c>
      <c r="T34" s="4">
        <v>11880</v>
      </c>
      <c r="U34" s="4">
        <v>8812</v>
      </c>
      <c r="V34" s="4">
        <v>6598</v>
      </c>
      <c r="W34" s="82">
        <v>92429.87077112266</v>
      </c>
      <c r="Y34" s="80">
        <v>2</v>
      </c>
      <c r="Z34" s="4">
        <v>836</v>
      </c>
      <c r="AA34" s="4">
        <v>48</v>
      </c>
      <c r="AB34" s="4">
        <v>2249</v>
      </c>
      <c r="AC34" s="4">
        <v>2375</v>
      </c>
      <c r="AD34" s="4">
        <v>1903</v>
      </c>
      <c r="AE34" s="4">
        <v>3502</v>
      </c>
      <c r="AF34" s="4">
        <v>2374</v>
      </c>
      <c r="AG34" s="4">
        <v>1853</v>
      </c>
      <c r="AH34" s="4">
        <v>1618</v>
      </c>
      <c r="AI34" s="80">
        <v>2</v>
      </c>
      <c r="AJ34" s="4">
        <v>3102</v>
      </c>
      <c r="AK34" s="4">
        <v>4101</v>
      </c>
      <c r="AL34" s="4">
        <v>4955</v>
      </c>
      <c r="AM34" s="4">
        <v>6252</v>
      </c>
      <c r="AN34" s="4">
        <v>6426</v>
      </c>
      <c r="AO34" s="4">
        <v>6446</v>
      </c>
      <c r="AP34" s="4">
        <v>4973</v>
      </c>
      <c r="AQ34" s="4">
        <v>4122</v>
      </c>
      <c r="AR34" s="4">
        <v>3205</v>
      </c>
      <c r="AS34" s="4">
        <v>2552</v>
      </c>
      <c r="AT34" s="82">
        <v>34223.369358599179</v>
      </c>
    </row>
    <row r="35" spans="2:67" x14ac:dyDescent="0.25">
      <c r="B35" s="80">
        <v>3</v>
      </c>
      <c r="C35" s="4">
        <v>708</v>
      </c>
      <c r="D35" s="4">
        <v>694</v>
      </c>
      <c r="E35" s="4">
        <v>51</v>
      </c>
      <c r="F35" s="4">
        <v>2866</v>
      </c>
      <c r="G35" s="4">
        <v>2653</v>
      </c>
      <c r="H35" s="4">
        <v>1773</v>
      </c>
      <c r="I35" s="4">
        <v>3409</v>
      </c>
      <c r="J35" s="4">
        <v>2644</v>
      </c>
      <c r="K35" s="4">
        <v>1613</v>
      </c>
      <c r="L35" s="80">
        <v>3</v>
      </c>
      <c r="M35" s="4">
        <v>3427</v>
      </c>
      <c r="N35" s="4">
        <v>4601</v>
      </c>
      <c r="O35" s="4">
        <v>5080</v>
      </c>
      <c r="P35" s="4">
        <v>6546</v>
      </c>
      <c r="Q35" s="4">
        <v>7150</v>
      </c>
      <c r="R35" s="4">
        <v>6610</v>
      </c>
      <c r="S35" s="4">
        <v>5229</v>
      </c>
      <c r="T35" s="4">
        <v>5008</v>
      </c>
      <c r="U35" s="4">
        <v>3653</v>
      </c>
      <c r="V35" s="4">
        <v>2738</v>
      </c>
      <c r="W35" s="82">
        <v>36302.526078355368</v>
      </c>
      <c r="Y35" s="80">
        <v>3</v>
      </c>
      <c r="Z35" s="4">
        <v>798</v>
      </c>
      <c r="AA35" s="4">
        <v>746</v>
      </c>
      <c r="AB35" s="4">
        <v>36</v>
      </c>
      <c r="AC35" s="4">
        <v>2227</v>
      </c>
      <c r="AD35" s="4">
        <v>1925</v>
      </c>
      <c r="AE35" s="4">
        <v>1450</v>
      </c>
      <c r="AF35" s="4">
        <v>2285</v>
      </c>
      <c r="AG35" s="4">
        <v>1634</v>
      </c>
      <c r="AH35" s="4">
        <v>1253</v>
      </c>
      <c r="AI35" s="80">
        <v>3</v>
      </c>
      <c r="AJ35" s="4">
        <v>2853</v>
      </c>
      <c r="AK35" s="4">
        <v>3351</v>
      </c>
      <c r="AL35" s="4">
        <v>4218</v>
      </c>
      <c r="AM35" s="4">
        <v>5480</v>
      </c>
      <c r="AN35" s="4">
        <v>5380</v>
      </c>
      <c r="AO35" s="4">
        <v>5432</v>
      </c>
      <c r="AP35" s="4">
        <v>4248</v>
      </c>
      <c r="AQ35" s="4">
        <v>3474</v>
      </c>
      <c r="AR35" s="4">
        <v>2796</v>
      </c>
      <c r="AS35" s="4">
        <v>2251</v>
      </c>
      <c r="AT35" s="82">
        <v>28207.670251251442</v>
      </c>
      <c r="AW35" s="109" t="s">
        <v>452</v>
      </c>
      <c r="AX35" s="110"/>
      <c r="AY35" s="110"/>
      <c r="AZ35" s="110"/>
      <c r="BA35" s="110"/>
      <c r="BB35" s="110"/>
      <c r="BC35" s="110"/>
      <c r="BD35" s="110"/>
      <c r="BE35" s="111"/>
      <c r="BG35" s="108" t="s">
        <v>453</v>
      </c>
      <c r="BH35" s="108"/>
      <c r="BI35" s="108"/>
      <c r="BJ35" s="108"/>
      <c r="BK35" s="108"/>
      <c r="BL35" s="108"/>
      <c r="BM35" s="108"/>
      <c r="BN35" s="108"/>
      <c r="BO35" s="108"/>
    </row>
    <row r="36" spans="2:67" ht="15.75" thickBot="1" x14ac:dyDescent="0.3">
      <c r="B36" s="80">
        <v>4</v>
      </c>
      <c r="C36" s="4">
        <v>368</v>
      </c>
      <c r="D36" s="4">
        <v>694</v>
      </c>
      <c r="E36" s="4">
        <v>874</v>
      </c>
      <c r="F36" s="4">
        <v>34</v>
      </c>
      <c r="G36" s="4">
        <v>2296</v>
      </c>
      <c r="H36" s="4">
        <v>2030</v>
      </c>
      <c r="I36" s="4">
        <v>958</v>
      </c>
      <c r="J36" s="4">
        <v>2377</v>
      </c>
      <c r="K36" s="4">
        <v>1616</v>
      </c>
      <c r="L36" s="80">
        <v>4</v>
      </c>
      <c r="M36" s="4">
        <v>2452</v>
      </c>
      <c r="N36" s="4">
        <v>3302</v>
      </c>
      <c r="O36" s="4">
        <v>3498</v>
      </c>
      <c r="P36" s="4">
        <v>4463</v>
      </c>
      <c r="Q36" s="4">
        <v>4984</v>
      </c>
      <c r="R36" s="4">
        <v>4564</v>
      </c>
      <c r="S36" s="4">
        <v>3611</v>
      </c>
      <c r="T36" s="4">
        <v>3511</v>
      </c>
      <c r="U36" s="4">
        <v>2601</v>
      </c>
      <c r="V36" s="4">
        <v>2277</v>
      </c>
      <c r="W36" s="82">
        <v>25407.889604747837</v>
      </c>
      <c r="Y36" s="80">
        <v>4</v>
      </c>
      <c r="Z36" s="4">
        <v>311</v>
      </c>
      <c r="AA36" s="4">
        <v>868</v>
      </c>
      <c r="AB36" s="4">
        <v>970</v>
      </c>
      <c r="AC36" s="4">
        <v>28</v>
      </c>
      <c r="AD36" s="4">
        <v>1855</v>
      </c>
      <c r="AE36" s="4">
        <v>1690</v>
      </c>
      <c r="AF36" s="4">
        <v>790</v>
      </c>
      <c r="AG36" s="4">
        <v>1651</v>
      </c>
      <c r="AH36" s="4">
        <v>1197</v>
      </c>
      <c r="AI36" s="80">
        <v>4</v>
      </c>
      <c r="AJ36" s="4">
        <v>2378</v>
      </c>
      <c r="AK36" s="4">
        <v>2895</v>
      </c>
      <c r="AL36" s="4">
        <v>3476</v>
      </c>
      <c r="AM36" s="4">
        <v>4522</v>
      </c>
      <c r="AN36" s="4">
        <v>4516</v>
      </c>
      <c r="AO36" s="4">
        <v>4518</v>
      </c>
      <c r="AP36" s="4">
        <v>3562</v>
      </c>
      <c r="AQ36" s="4">
        <v>3012</v>
      </c>
      <c r="AR36" s="4">
        <v>2381</v>
      </c>
      <c r="AS36" s="4">
        <v>2125</v>
      </c>
      <c r="AT36" s="82">
        <v>23260.159054145548</v>
      </c>
      <c r="AW36" s="9">
        <v>1</v>
      </c>
      <c r="AX36" s="92">
        <v>2</v>
      </c>
      <c r="AY36" s="92">
        <v>3</v>
      </c>
      <c r="AZ36" s="92">
        <v>4</v>
      </c>
      <c r="BA36" s="92">
        <v>5</v>
      </c>
      <c r="BB36" s="92">
        <v>6</v>
      </c>
      <c r="BC36" s="92">
        <v>7</v>
      </c>
      <c r="BD36" s="92">
        <v>8</v>
      </c>
      <c r="BE36" s="92">
        <v>9</v>
      </c>
      <c r="BG36" s="92">
        <v>1</v>
      </c>
      <c r="BH36" s="92">
        <v>2</v>
      </c>
      <c r="BI36" s="92">
        <v>3</v>
      </c>
      <c r="BJ36" s="92">
        <v>4</v>
      </c>
      <c r="BK36" s="92">
        <v>5</v>
      </c>
      <c r="BL36" s="92">
        <v>6</v>
      </c>
      <c r="BM36" s="92">
        <v>7</v>
      </c>
      <c r="BN36" s="92">
        <v>8</v>
      </c>
      <c r="BO36" s="92">
        <v>9</v>
      </c>
    </row>
    <row r="37" spans="2:67" ht="15.75" thickBot="1" x14ac:dyDescent="0.3">
      <c r="B37" s="80">
        <v>5</v>
      </c>
      <c r="C37" s="4">
        <v>1461</v>
      </c>
      <c r="D37" s="4">
        <v>461</v>
      </c>
      <c r="E37" s="4">
        <v>796</v>
      </c>
      <c r="F37" s="4">
        <v>1658</v>
      </c>
      <c r="G37" s="4">
        <v>23</v>
      </c>
      <c r="H37" s="4">
        <v>1700</v>
      </c>
      <c r="I37" s="4">
        <v>814</v>
      </c>
      <c r="J37" s="4">
        <v>440</v>
      </c>
      <c r="K37" s="4">
        <v>1473</v>
      </c>
      <c r="L37" s="80">
        <v>5</v>
      </c>
      <c r="M37" s="4">
        <v>1984</v>
      </c>
      <c r="N37" s="4">
        <v>2588</v>
      </c>
      <c r="O37" s="4">
        <v>2817</v>
      </c>
      <c r="P37" s="4">
        <v>3448</v>
      </c>
      <c r="Q37" s="4">
        <v>3850</v>
      </c>
      <c r="R37" s="4">
        <v>3660</v>
      </c>
      <c r="S37" s="4">
        <v>2766</v>
      </c>
      <c r="T37" s="4">
        <v>2675</v>
      </c>
      <c r="U37" s="4">
        <v>1971</v>
      </c>
      <c r="V37" s="4">
        <v>1588</v>
      </c>
      <c r="W37" s="82">
        <v>19760.902831058775</v>
      </c>
      <c r="Y37" s="80">
        <v>5</v>
      </c>
      <c r="Z37" s="4">
        <v>1183</v>
      </c>
      <c r="AA37" s="4">
        <v>445</v>
      </c>
      <c r="AB37" s="4">
        <v>962</v>
      </c>
      <c r="AC37" s="4">
        <v>1454</v>
      </c>
      <c r="AD37" s="4">
        <v>35</v>
      </c>
      <c r="AE37" s="4">
        <v>1496</v>
      </c>
      <c r="AF37" s="4">
        <v>879</v>
      </c>
      <c r="AG37" s="4">
        <v>477</v>
      </c>
      <c r="AH37" s="4">
        <v>1177</v>
      </c>
      <c r="AI37" s="80">
        <v>5</v>
      </c>
      <c r="AJ37" s="4">
        <v>2113</v>
      </c>
      <c r="AK37" s="4">
        <v>2647</v>
      </c>
      <c r="AL37" s="4">
        <v>3141</v>
      </c>
      <c r="AM37" s="4">
        <v>3999</v>
      </c>
      <c r="AN37" s="4">
        <v>3993</v>
      </c>
      <c r="AO37" s="4">
        <v>4111</v>
      </c>
      <c r="AP37" s="4">
        <v>3197</v>
      </c>
      <c r="AQ37" s="4">
        <v>2675</v>
      </c>
      <c r="AR37" s="4">
        <v>2161</v>
      </c>
      <c r="AS37" s="4">
        <v>1817</v>
      </c>
      <c r="AT37" s="82">
        <v>20657.437314620969</v>
      </c>
      <c r="AV37" s="91">
        <v>1</v>
      </c>
      <c r="AW37" s="95">
        <f t="shared" ref="AW37:AW45" si="58">AW48*2/BF48</f>
        <v>0.70261985217097978</v>
      </c>
      <c r="AX37" s="93">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1">
        <v>1</v>
      </c>
      <c r="BG37" s="76">
        <f>AW59-BF59/2</f>
        <v>-6.4869128331173226E-2</v>
      </c>
      <c r="BH37" s="97">
        <f t="shared" ref="BH37:BO37" si="67">AX59-BG59/2</f>
        <v>4.7589110981447191E-3</v>
      </c>
      <c r="BI37" s="76">
        <f t="shared" si="67"/>
        <v>-2.462396017824775E-3</v>
      </c>
      <c r="BJ37" s="76">
        <f t="shared" si="67"/>
        <v>3.2630135854551462E-2</v>
      </c>
      <c r="BK37" s="76">
        <f t="shared" si="67"/>
        <v>2.4062417704982381E-3</v>
      </c>
      <c r="BL37" s="76">
        <f t="shared" si="67"/>
        <v>3.1969193909006932E-3</v>
      </c>
      <c r="BM37" s="76">
        <f t="shared" si="67"/>
        <v>9.7327574188151439E-3</v>
      </c>
      <c r="BN37" s="76">
        <f t="shared" si="67"/>
        <v>5.4618073664045308E-3</v>
      </c>
      <c r="BO37" s="76">
        <f t="shared" si="67"/>
        <v>3.0445929268884397E-3</v>
      </c>
    </row>
    <row r="38" spans="2:67" ht="15.75" thickBot="1" x14ac:dyDescent="0.3">
      <c r="B38" s="80">
        <v>6</v>
      </c>
      <c r="C38" s="4">
        <v>1494</v>
      </c>
      <c r="D38" s="4">
        <v>2340</v>
      </c>
      <c r="E38" s="4">
        <v>966</v>
      </c>
      <c r="F38" s="4">
        <v>1912</v>
      </c>
      <c r="G38" s="4">
        <v>2324</v>
      </c>
      <c r="H38" s="4">
        <v>38</v>
      </c>
      <c r="I38" s="4">
        <v>858</v>
      </c>
      <c r="J38" s="4">
        <v>706</v>
      </c>
      <c r="K38" s="4">
        <v>357</v>
      </c>
      <c r="L38" s="80">
        <v>6</v>
      </c>
      <c r="M38" s="4">
        <v>2651</v>
      </c>
      <c r="N38" s="4">
        <v>3552</v>
      </c>
      <c r="O38" s="4">
        <v>3597</v>
      </c>
      <c r="P38" s="4">
        <v>4565</v>
      </c>
      <c r="Q38" s="4">
        <v>5013</v>
      </c>
      <c r="R38" s="4">
        <v>4558</v>
      </c>
      <c r="S38" s="4">
        <v>3599</v>
      </c>
      <c r="T38" s="4">
        <v>3396</v>
      </c>
      <c r="U38" s="4">
        <v>2541</v>
      </c>
      <c r="V38" s="4">
        <v>2208</v>
      </c>
      <c r="W38" s="82">
        <v>25498.027247938193</v>
      </c>
      <c r="Y38" s="80">
        <v>6</v>
      </c>
      <c r="Z38" s="4">
        <v>1174</v>
      </c>
      <c r="AA38" s="4">
        <v>1682</v>
      </c>
      <c r="AB38" s="4">
        <v>784</v>
      </c>
      <c r="AC38" s="4">
        <v>1665</v>
      </c>
      <c r="AD38" s="4">
        <v>1876</v>
      </c>
      <c r="AE38" s="4">
        <v>36</v>
      </c>
      <c r="AF38" s="4">
        <v>949</v>
      </c>
      <c r="AG38" s="4">
        <v>846</v>
      </c>
      <c r="AH38" s="4">
        <v>322</v>
      </c>
      <c r="AI38" s="80">
        <v>6</v>
      </c>
      <c r="AJ38" s="4">
        <v>2381</v>
      </c>
      <c r="AK38" s="4">
        <v>3008</v>
      </c>
      <c r="AL38" s="4">
        <v>3420</v>
      </c>
      <c r="AM38" s="4">
        <v>4436</v>
      </c>
      <c r="AN38" s="4">
        <v>4530</v>
      </c>
      <c r="AO38" s="4">
        <v>4517</v>
      </c>
      <c r="AP38" s="4">
        <v>3448</v>
      </c>
      <c r="AQ38" s="4">
        <v>2954</v>
      </c>
      <c r="AR38" s="4">
        <v>2408</v>
      </c>
      <c r="AS38" s="4">
        <v>2104</v>
      </c>
      <c r="AT38" s="82">
        <v>23148.606063009749</v>
      </c>
      <c r="AV38" s="92">
        <v>2</v>
      </c>
      <c r="AW38" s="94">
        <f t="shared" si="58"/>
        <v>1.1454237583575084</v>
      </c>
      <c r="AX38" s="95">
        <f t="shared" si="59"/>
        <v>0.81691390624217308</v>
      </c>
      <c r="AY38" s="93">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1">
        <v>2</v>
      </c>
      <c r="BG38" s="96">
        <f t="shared" ref="BG38:BG45" si="68">AW60-BF60/2</f>
        <v>2.4742827122205852E-2</v>
      </c>
      <c r="BH38" s="100">
        <f t="shared" ref="BH38:BH45" si="69">AX60-BG60/2</f>
        <v>-2.7099539037741274E-2</v>
      </c>
      <c r="BI38" s="98">
        <f t="shared" ref="BI38:BI45" si="70">AY60-BH60/2</f>
        <v>-5.2536139780026136E-3</v>
      </c>
      <c r="BJ38" s="76">
        <f t="shared" ref="BJ38:BJ45" si="71">AZ60-BI60/2</f>
        <v>1.509248902672565E-2</v>
      </c>
      <c r="BK38" s="76">
        <f t="shared" ref="BK38:BK45" si="72">BA60-BJ60/2</f>
        <v>2.9994322707475388E-2</v>
      </c>
      <c r="BL38" s="76">
        <f t="shared" ref="BL38:BL45" si="73">BB60-BK60/2</f>
        <v>7.5457149151795522E-3</v>
      </c>
      <c r="BM38" s="76">
        <f t="shared" ref="BM38:BM45" si="74">BC60-BL60/2</f>
        <v>7.8083956140796856E-3</v>
      </c>
      <c r="BN38" s="76">
        <f t="shared" ref="BN38:BN45" si="75">BD60-BM60/2</f>
        <v>1.1277263714474545E-2</v>
      </c>
      <c r="BO38" s="76">
        <f t="shared" ref="BO38:BO45" si="76">BE60-BN60/2</f>
        <v>5.5724320843289765E-3</v>
      </c>
    </row>
    <row r="39" spans="2:67" ht="15.75" thickBot="1" x14ac:dyDescent="0.3">
      <c r="B39" s="80">
        <v>7</v>
      </c>
      <c r="C39" s="4">
        <v>1530</v>
      </c>
      <c r="D39" s="4">
        <v>2639</v>
      </c>
      <c r="E39" s="4">
        <v>3289</v>
      </c>
      <c r="F39" s="4">
        <v>1753</v>
      </c>
      <c r="G39" s="4">
        <v>2720</v>
      </c>
      <c r="H39" s="4">
        <v>2817</v>
      </c>
      <c r="I39" s="4">
        <v>58</v>
      </c>
      <c r="J39" s="4">
        <v>751</v>
      </c>
      <c r="K39" s="4">
        <v>645</v>
      </c>
      <c r="L39" s="80">
        <v>7</v>
      </c>
      <c r="M39" s="4">
        <v>3518</v>
      </c>
      <c r="N39" s="4">
        <v>4835</v>
      </c>
      <c r="O39" s="4">
        <v>5173</v>
      </c>
      <c r="P39" s="4">
        <v>6576</v>
      </c>
      <c r="Q39" s="4">
        <v>7059</v>
      </c>
      <c r="R39" s="4">
        <v>6447</v>
      </c>
      <c r="S39" s="4">
        <v>5140</v>
      </c>
      <c r="T39" s="4">
        <v>4646</v>
      </c>
      <c r="U39" s="4">
        <v>3451</v>
      </c>
      <c r="V39" s="4">
        <v>2679</v>
      </c>
      <c r="W39" s="82">
        <v>35905.374159571198</v>
      </c>
      <c r="Y39" s="80">
        <v>7</v>
      </c>
      <c r="Z39" s="4">
        <v>1241</v>
      </c>
      <c r="AA39" s="4">
        <v>1625</v>
      </c>
      <c r="AB39" s="4">
        <v>2264</v>
      </c>
      <c r="AC39" s="4">
        <v>1416</v>
      </c>
      <c r="AD39" s="4">
        <v>1919</v>
      </c>
      <c r="AE39" s="4">
        <v>2142</v>
      </c>
      <c r="AF39" s="4">
        <v>40</v>
      </c>
      <c r="AG39" s="4">
        <v>769</v>
      </c>
      <c r="AH39" s="4">
        <v>731</v>
      </c>
      <c r="AI39" s="80">
        <v>7</v>
      </c>
      <c r="AJ39" s="4">
        <v>2739</v>
      </c>
      <c r="AK39" s="4">
        <v>3586</v>
      </c>
      <c r="AL39" s="4">
        <v>4257</v>
      </c>
      <c r="AM39" s="4">
        <v>5468</v>
      </c>
      <c r="AN39" s="4">
        <v>5386</v>
      </c>
      <c r="AO39" s="4">
        <v>5376</v>
      </c>
      <c r="AP39" s="4">
        <v>4229</v>
      </c>
      <c r="AQ39" s="4">
        <v>3469</v>
      </c>
      <c r="AR39" s="4">
        <v>2763</v>
      </c>
      <c r="AS39" s="4">
        <v>2336</v>
      </c>
      <c r="AT39" s="82">
        <v>28163.593215729492</v>
      </c>
      <c r="AV39" s="92">
        <v>3</v>
      </c>
      <c r="AW39" s="43">
        <f t="shared" si="58"/>
        <v>1.0882605171340296</v>
      </c>
      <c r="AX39" s="94">
        <f t="shared" si="59"/>
        <v>1.1019964392981885</v>
      </c>
      <c r="AY39" s="95">
        <f t="shared" si="60"/>
        <v>1.0173587949676559</v>
      </c>
      <c r="AZ39" s="93">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1">
        <v>3</v>
      </c>
      <c r="BG39" s="76">
        <f t="shared" si="68"/>
        <v>1.2911641271881741E-2</v>
      </c>
      <c r="BH39" s="99">
        <f t="shared" si="69"/>
        <v>1.2897892685408308E-2</v>
      </c>
      <c r="BI39" s="100">
        <f t="shared" si="70"/>
        <v>1.9230835329742679E-3</v>
      </c>
      <c r="BJ39" s="98">
        <f t="shared" si="71"/>
        <v>3.6949326147404926E-4</v>
      </c>
      <c r="BK39" s="76">
        <f t="shared" si="72"/>
        <v>1.6362536476718495E-2</v>
      </c>
      <c r="BL39" s="76">
        <f t="shared" si="73"/>
        <v>2.9007798885677061E-2</v>
      </c>
      <c r="BM39" s="76">
        <f t="shared" si="74"/>
        <v>8.0566716734435662E-3</v>
      </c>
      <c r="BN39" s="76">
        <f t="shared" si="75"/>
        <v>1.1071049257748183E-2</v>
      </c>
      <c r="BO39" s="76">
        <f t="shared" si="76"/>
        <v>6.4790213756148185E-3</v>
      </c>
    </row>
    <row r="40" spans="2:67" ht="15.75" thickBot="1" x14ac:dyDescent="0.3">
      <c r="B40" s="80">
        <v>8</v>
      </c>
      <c r="C40" s="4">
        <v>4475</v>
      </c>
      <c r="D40" s="4">
        <v>5298</v>
      </c>
      <c r="E40" s="4">
        <v>6984</v>
      </c>
      <c r="F40" s="4">
        <v>9694</v>
      </c>
      <c r="G40" s="4">
        <v>5030</v>
      </c>
      <c r="H40" s="4">
        <v>5825</v>
      </c>
      <c r="I40" s="4">
        <v>5426</v>
      </c>
      <c r="J40" s="4">
        <v>145</v>
      </c>
      <c r="K40" s="4">
        <v>1103</v>
      </c>
      <c r="L40" s="80">
        <v>8</v>
      </c>
      <c r="M40" s="4">
        <v>8761</v>
      </c>
      <c r="N40" s="4">
        <v>11660</v>
      </c>
      <c r="O40" s="4">
        <v>13312</v>
      </c>
      <c r="P40" s="4">
        <v>16400</v>
      </c>
      <c r="Q40" s="4">
        <v>17565</v>
      </c>
      <c r="R40" s="4">
        <v>16193</v>
      </c>
      <c r="S40" s="4">
        <v>13236</v>
      </c>
      <c r="T40" s="4">
        <v>11553</v>
      </c>
      <c r="U40" s="4">
        <v>8483</v>
      </c>
      <c r="V40" s="4">
        <v>6628</v>
      </c>
      <c r="W40" s="82">
        <v>91651.409307205962</v>
      </c>
      <c r="Y40" s="80">
        <v>8</v>
      </c>
      <c r="Z40" s="4">
        <v>1633</v>
      </c>
      <c r="AA40" s="4">
        <v>1834</v>
      </c>
      <c r="AB40" s="4">
        <v>2334</v>
      </c>
      <c r="AC40" s="4">
        <v>3481</v>
      </c>
      <c r="AD40" s="4">
        <v>1895</v>
      </c>
      <c r="AE40" s="4">
        <v>2330</v>
      </c>
      <c r="AF40" s="4">
        <v>2259</v>
      </c>
      <c r="AG40" s="4">
        <v>42</v>
      </c>
      <c r="AH40" s="4">
        <v>855</v>
      </c>
      <c r="AI40" s="80">
        <v>8</v>
      </c>
      <c r="AJ40" s="4">
        <v>3203</v>
      </c>
      <c r="AK40" s="4">
        <v>4064</v>
      </c>
      <c r="AL40" s="4">
        <v>4949</v>
      </c>
      <c r="AM40" s="4">
        <v>6519</v>
      </c>
      <c r="AN40" s="4">
        <v>6380</v>
      </c>
      <c r="AO40" s="4">
        <v>6403</v>
      </c>
      <c r="AP40" s="4">
        <v>5128</v>
      </c>
      <c r="AQ40" s="4">
        <v>4184</v>
      </c>
      <c r="AR40" s="4">
        <v>3201</v>
      </c>
      <c r="AS40" s="4">
        <v>2567</v>
      </c>
      <c r="AT40" s="82">
        <v>34424.164742643625</v>
      </c>
      <c r="AV40" s="92">
        <v>4</v>
      </c>
      <c r="AW40" s="43">
        <f t="shared" si="58"/>
        <v>0.97168123864172973</v>
      </c>
      <c r="AX40" s="43">
        <f t="shared" si="59"/>
        <v>1.261231872355544</v>
      </c>
      <c r="AY40" s="94">
        <f t="shared" si="60"/>
        <v>1.1596049346453223</v>
      </c>
      <c r="AZ40" s="95">
        <f t="shared" si="61"/>
        <v>1.1231151139650821</v>
      </c>
      <c r="BA40" s="93">
        <f t="shared" si="62"/>
        <v>1.0742774501163763</v>
      </c>
      <c r="BB40" s="43">
        <f t="shared" si="63"/>
        <v>1.1917628218289327</v>
      </c>
      <c r="BC40" s="43">
        <f t="shared" si="64"/>
        <v>1.2653031248852495</v>
      </c>
      <c r="BD40" s="43">
        <f t="shared" si="65"/>
        <v>1.0466387379721149</v>
      </c>
      <c r="BE40" s="43">
        <f t="shared" si="66"/>
        <v>1.0682640600896731</v>
      </c>
      <c r="BF40" s="91">
        <v>4</v>
      </c>
      <c r="BG40" s="76">
        <f t="shared" si="68"/>
        <v>-4.0156649486627893E-3</v>
      </c>
      <c r="BH40" s="76">
        <f t="shared" si="69"/>
        <v>3.2823343208473688E-2</v>
      </c>
      <c r="BI40" s="99">
        <f t="shared" si="70"/>
        <v>1.7641329491497895E-2</v>
      </c>
      <c r="BJ40" s="100">
        <f t="shared" si="71"/>
        <v>1.2176859705369095E-2</v>
      </c>
      <c r="BK40" s="98">
        <f t="shared" si="72"/>
        <v>6.669778012256003E-3</v>
      </c>
      <c r="BL40" s="76">
        <f t="shared" si="73"/>
        <v>1.895215291587192E-2</v>
      </c>
      <c r="BM40" s="76">
        <f t="shared" si="74"/>
        <v>2.9321050282050232E-2</v>
      </c>
      <c r="BN40" s="76">
        <f t="shared" si="75"/>
        <v>5.7830445192970925E-3</v>
      </c>
      <c r="BO40" s="76">
        <f t="shared" si="76"/>
        <v>9.6079704557444912E-3</v>
      </c>
    </row>
    <row r="41" spans="2:67" ht="15.75" thickBot="1" x14ac:dyDescent="0.3">
      <c r="AV41" s="92">
        <v>5</v>
      </c>
      <c r="AW41" s="43">
        <f t="shared" si="58"/>
        <v>1.0292112130650728</v>
      </c>
      <c r="AX41" s="43">
        <f t="shared" si="59"/>
        <v>1.160039631353635</v>
      </c>
      <c r="AY41" s="43">
        <f t="shared" si="60"/>
        <v>1.2460055686442493</v>
      </c>
      <c r="AZ41" s="94">
        <f t="shared" si="61"/>
        <v>1.0525034526345358</v>
      </c>
      <c r="BA41" s="95">
        <f t="shared" si="62"/>
        <v>1.0517746160562946</v>
      </c>
      <c r="BB41" s="93">
        <f t="shared" si="63"/>
        <v>1.0513667909919266</v>
      </c>
      <c r="BC41" s="43">
        <f t="shared" si="64"/>
        <v>1.2414703190515719</v>
      </c>
      <c r="BD41" s="43">
        <f t="shared" si="65"/>
        <v>1.1577054890724199</v>
      </c>
      <c r="BE41" s="43">
        <f t="shared" si="66"/>
        <v>1.0186183571643841</v>
      </c>
      <c r="BF41" s="91">
        <v>5</v>
      </c>
      <c r="BG41" s="76">
        <f t="shared" si="68"/>
        <v>4.0694074379855061E-3</v>
      </c>
      <c r="BH41" s="76">
        <f t="shared" si="69"/>
        <v>2.0079652493714101E-2</v>
      </c>
      <c r="BI41" s="76">
        <f t="shared" si="70"/>
        <v>2.6940180883401499E-2</v>
      </c>
      <c r="BJ41" s="99">
        <f t="shared" si="71"/>
        <v>5.2609111719893464E-3</v>
      </c>
      <c r="BK41" s="100">
        <f t="shared" si="72"/>
        <v>4.7284872593537641E-3</v>
      </c>
      <c r="BL41" s="98">
        <f t="shared" si="73"/>
        <v>5.1037640259691403E-3</v>
      </c>
      <c r="BM41" s="76">
        <f t="shared" si="74"/>
        <v>2.6609468232821704E-2</v>
      </c>
      <c r="BN41" s="76">
        <f t="shared" si="75"/>
        <v>1.9751285322925638E-2</v>
      </c>
      <c r="BO41" s="76">
        <f t="shared" si="76"/>
        <v>2.6081735279768758E-3</v>
      </c>
    </row>
    <row r="42" spans="2:67" ht="15.75" thickBot="1" x14ac:dyDescent="0.3">
      <c r="B42" s="116" t="s">
        <v>390</v>
      </c>
      <c r="C42" s="109" t="s">
        <v>391</v>
      </c>
      <c r="D42" s="110"/>
      <c r="E42" s="110"/>
      <c r="F42" s="110"/>
      <c r="G42" s="110"/>
      <c r="H42" s="110"/>
      <c r="I42" s="110"/>
      <c r="J42" s="110"/>
      <c r="K42" s="111"/>
      <c r="L42" s="117" t="s">
        <v>390</v>
      </c>
      <c r="M42" s="109" t="s">
        <v>392</v>
      </c>
      <c r="N42" s="110"/>
      <c r="O42" s="110"/>
      <c r="P42" s="110"/>
      <c r="Q42" s="110"/>
      <c r="R42" s="110"/>
      <c r="S42" s="110"/>
      <c r="T42" s="110"/>
      <c r="U42" s="110"/>
      <c r="V42" s="111"/>
      <c r="Y42" s="116" t="s">
        <v>393</v>
      </c>
      <c r="Z42" s="108" t="s">
        <v>391</v>
      </c>
      <c r="AA42" s="108"/>
      <c r="AB42" s="108"/>
      <c r="AC42" s="108"/>
      <c r="AD42" s="108"/>
      <c r="AE42" s="108"/>
      <c r="AF42" s="108"/>
      <c r="AG42" s="108"/>
      <c r="AH42" s="108"/>
      <c r="AI42" s="116" t="s">
        <v>393</v>
      </c>
      <c r="AJ42" s="108" t="s">
        <v>392</v>
      </c>
      <c r="AK42" s="108"/>
      <c r="AL42" s="108"/>
      <c r="AM42" s="108"/>
      <c r="AN42" s="108"/>
      <c r="AO42" s="108"/>
      <c r="AP42" s="108"/>
      <c r="AQ42" s="108"/>
      <c r="AR42" s="108"/>
      <c r="AS42" s="108"/>
      <c r="AV42" s="92">
        <v>6</v>
      </c>
      <c r="AW42" s="43">
        <f t="shared" si="58"/>
        <v>1.056757459345484</v>
      </c>
      <c r="AX42" s="43">
        <f t="shared" si="59"/>
        <v>1.0463345589431556</v>
      </c>
      <c r="AY42" s="43">
        <f t="shared" si="60"/>
        <v>1.2944171870353851</v>
      </c>
      <c r="AZ42" s="43">
        <f t="shared" si="61"/>
        <v>1.225966303270565</v>
      </c>
      <c r="BA42" s="94">
        <f t="shared" si="62"/>
        <v>1.0949240425725462</v>
      </c>
      <c r="BB42" s="95">
        <f t="shared" si="63"/>
        <v>1.1115060154829748</v>
      </c>
      <c r="BC42" s="93">
        <f t="shared" si="64"/>
        <v>1.1369393043541736</v>
      </c>
      <c r="BD42" s="43">
        <f t="shared" si="65"/>
        <v>1.2464107823029593</v>
      </c>
      <c r="BE42" s="43">
        <f t="shared" si="66"/>
        <v>0.96937061129539481</v>
      </c>
      <c r="BF42" s="91">
        <v>6</v>
      </c>
      <c r="BG42" s="76">
        <f t="shared" si="68"/>
        <v>8.0058342771933411E-3</v>
      </c>
      <c r="BH42" s="76">
        <f t="shared" si="69"/>
        <v>5.8016834660169492E-3</v>
      </c>
      <c r="BI42" s="76">
        <f t="shared" si="70"/>
        <v>3.2271864279719356E-2</v>
      </c>
      <c r="BJ42" s="76">
        <f t="shared" si="71"/>
        <v>2.2294109498626993E-2</v>
      </c>
      <c r="BK42" s="99">
        <f t="shared" si="72"/>
        <v>8.5028886190852554E-3</v>
      </c>
      <c r="BL42" s="100">
        <f t="shared" si="73"/>
        <v>1.1120572345852051E-2</v>
      </c>
      <c r="BM42" s="98">
        <f t="shared" si="74"/>
        <v>1.5286458121134577E-2</v>
      </c>
      <c r="BN42" s="76">
        <f t="shared" si="75"/>
        <v>3.0837740276883713E-2</v>
      </c>
      <c r="BO42" s="76">
        <f t="shared" si="76"/>
        <v>-4.3451512756370048E-3</v>
      </c>
    </row>
    <row r="43" spans="2:67" ht="15.75" thickBot="1" x14ac:dyDescent="0.3">
      <c r="B43" s="116"/>
      <c r="C43" s="80">
        <v>1</v>
      </c>
      <c r="D43" s="80">
        <v>2</v>
      </c>
      <c r="E43" s="80">
        <v>3</v>
      </c>
      <c r="F43" s="80">
        <v>4</v>
      </c>
      <c r="G43" s="80">
        <v>5</v>
      </c>
      <c r="H43" s="80">
        <v>6</v>
      </c>
      <c r="I43" s="80">
        <v>7</v>
      </c>
      <c r="J43" s="80">
        <v>8</v>
      </c>
      <c r="K43" s="80">
        <v>9</v>
      </c>
      <c r="L43" s="118"/>
      <c r="M43" s="80">
        <v>1</v>
      </c>
      <c r="N43" s="80">
        <v>2</v>
      </c>
      <c r="O43" s="80">
        <v>3</v>
      </c>
      <c r="P43" s="80">
        <v>4</v>
      </c>
      <c r="Q43" s="80">
        <v>5</v>
      </c>
      <c r="R43" s="80">
        <v>6</v>
      </c>
      <c r="S43" s="80">
        <v>7</v>
      </c>
      <c r="T43" s="80">
        <v>8</v>
      </c>
      <c r="U43" s="80">
        <v>9</v>
      </c>
      <c r="V43" s="80" t="s">
        <v>4</v>
      </c>
      <c r="Y43" s="116"/>
      <c r="Z43" s="80">
        <v>1</v>
      </c>
      <c r="AA43" s="80">
        <v>2</v>
      </c>
      <c r="AB43" s="80">
        <v>3</v>
      </c>
      <c r="AC43" s="80">
        <v>4</v>
      </c>
      <c r="AD43" s="80">
        <v>5</v>
      </c>
      <c r="AE43" s="80">
        <v>6</v>
      </c>
      <c r="AF43" s="80">
        <v>7</v>
      </c>
      <c r="AG43" s="80">
        <v>8</v>
      </c>
      <c r="AH43" s="80">
        <v>9</v>
      </c>
      <c r="AI43" s="116"/>
      <c r="AJ43" s="80">
        <v>1</v>
      </c>
      <c r="AK43" s="80">
        <v>2</v>
      </c>
      <c r="AL43" s="80">
        <v>3</v>
      </c>
      <c r="AM43" s="80">
        <v>4</v>
      </c>
      <c r="AN43" s="80">
        <v>5</v>
      </c>
      <c r="AO43" s="80">
        <v>6</v>
      </c>
      <c r="AP43" s="80">
        <v>7</v>
      </c>
      <c r="AQ43" s="80">
        <v>8</v>
      </c>
      <c r="AR43" s="80">
        <v>9</v>
      </c>
      <c r="AS43" s="80" t="s">
        <v>4</v>
      </c>
      <c r="AV43" s="92">
        <v>7</v>
      </c>
      <c r="AW43" s="43">
        <f t="shared" si="58"/>
        <v>1.0430032184126456</v>
      </c>
      <c r="AX43" s="43">
        <f t="shared" si="59"/>
        <v>1.0956572122282309</v>
      </c>
      <c r="AY43" s="43">
        <f t="shared" si="60"/>
        <v>1.0916755146348034</v>
      </c>
      <c r="AZ43" s="43">
        <f t="shared" si="61"/>
        <v>1.3186752529898804</v>
      </c>
      <c r="BA43" s="43">
        <f t="shared" si="62"/>
        <v>1.1983383129374208</v>
      </c>
      <c r="BB43" s="94">
        <f t="shared" si="63"/>
        <v>1.0179204915334821</v>
      </c>
      <c r="BC43" s="95">
        <f t="shared" si="64"/>
        <v>1.0279771678786458</v>
      </c>
      <c r="BD43" s="93">
        <f t="shared" si="65"/>
        <v>1.0814062947652765</v>
      </c>
      <c r="BE43" s="43">
        <f t="shared" si="66"/>
        <v>1.0825976110665219</v>
      </c>
      <c r="BF43" s="91">
        <v>7</v>
      </c>
      <c r="BG43" s="76">
        <f t="shared" si="68"/>
        <v>6.2489429777481953E-3</v>
      </c>
      <c r="BH43" s="76">
        <f t="shared" si="69"/>
        <v>1.1966354766005494E-2</v>
      </c>
      <c r="BI43" s="76">
        <f t="shared" si="70"/>
        <v>9.9834673091060838E-3</v>
      </c>
      <c r="BJ43" s="76">
        <f t="shared" si="71"/>
        <v>2.9890000655785232E-2</v>
      </c>
      <c r="BK43" s="76">
        <f t="shared" si="72"/>
        <v>1.6725974962810072E-2</v>
      </c>
      <c r="BL43" s="99">
        <f t="shared" si="73"/>
        <v>1.6912356029255005E-3</v>
      </c>
      <c r="BM43" s="100">
        <f t="shared" si="74"/>
        <v>3.087367850646644E-3</v>
      </c>
      <c r="BN43" s="98">
        <f t="shared" si="75"/>
        <v>1.0297553921077979E-2</v>
      </c>
      <c r="BO43" s="76">
        <f t="shared" si="76"/>
        <v>1.2076802805380205E-2</v>
      </c>
    </row>
    <row r="44" spans="2:67" ht="15.75" thickBot="1" x14ac:dyDescent="0.3">
      <c r="B44" s="80">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80">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80">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80">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4">
        <f t="shared" si="64"/>
        <v>0.95000911244760344</v>
      </c>
      <c r="BD44" s="95">
        <f t="shared" si="65"/>
        <v>0.82983933670985421</v>
      </c>
      <c r="BE44" s="93">
        <f t="shared" si="66"/>
        <v>1.1112345871702825</v>
      </c>
      <c r="BF44" s="91">
        <v>8</v>
      </c>
      <c r="BG44" s="76">
        <f t="shared" si="68"/>
        <v>5.1880078477301028E-3</v>
      </c>
      <c r="BH44" s="76">
        <f t="shared" si="69"/>
        <v>1.3596748064782227E-2</v>
      </c>
      <c r="BI44" s="76">
        <f t="shared" si="70"/>
        <v>9.0798151765525414E-3</v>
      </c>
      <c r="BJ44" s="76">
        <f t="shared" si="71"/>
        <v>7.5453189315802804E-3</v>
      </c>
      <c r="BK44" s="76">
        <f t="shared" si="72"/>
        <v>3.158967826871209E-2</v>
      </c>
      <c r="BL44" s="76">
        <f t="shared" si="73"/>
        <v>1.5121626993455942E-2</v>
      </c>
      <c r="BM44" s="99">
        <f t="shared" si="74"/>
        <v>-5.8622885793300356E-3</v>
      </c>
      <c r="BN44" s="100">
        <f t="shared" si="75"/>
        <v>-2.5023188418186557E-2</v>
      </c>
      <c r="BO44" s="98">
        <f t="shared" si="76"/>
        <v>1.9039080499074601E-2</v>
      </c>
    </row>
    <row r="45" spans="2:67" ht="15.75" thickBot="1" x14ac:dyDescent="0.3">
      <c r="B45" s="80">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80">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80">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80">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4">
        <f t="shared" si="65"/>
        <v>1.0319962625338321</v>
      </c>
      <c r="BE45" s="95">
        <f t="shared" si="66"/>
        <v>0.70234986945169708</v>
      </c>
      <c r="BF45" s="91">
        <v>9</v>
      </c>
      <c r="BG45" s="76">
        <f t="shared" si="68"/>
        <v>5.531189493520744E-3</v>
      </c>
      <c r="BH45" s="76">
        <f t="shared" si="69"/>
        <v>7.670459322185158E-3</v>
      </c>
      <c r="BI45" s="76">
        <f t="shared" si="70"/>
        <v>1.1198185112803155E-2</v>
      </c>
      <c r="BJ45" s="76">
        <f t="shared" si="71"/>
        <v>3.5173786572266358E-3</v>
      </c>
      <c r="BK45" s="76">
        <f t="shared" si="72"/>
        <v>3.598862332683625E-3</v>
      </c>
      <c r="BL45" s="76">
        <f t="shared" si="73"/>
        <v>3.4503162989338587E-2</v>
      </c>
      <c r="BM45" s="76">
        <f t="shared" si="74"/>
        <v>-1.5035678209324999E-3</v>
      </c>
      <c r="BN45" s="99">
        <f t="shared" si="75"/>
        <v>5.359168400889347E-3</v>
      </c>
      <c r="BO45" s="100">
        <f t="shared" si="76"/>
        <v>-6.5023973014676134E-2</v>
      </c>
    </row>
    <row r="46" spans="2:67" x14ac:dyDescent="0.25">
      <c r="B46" s="80">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80">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80">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80">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80">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80">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80">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80">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2">
        <v>1</v>
      </c>
      <c r="AX47" s="92">
        <v>2</v>
      </c>
      <c r="AY47" s="92">
        <v>3</v>
      </c>
      <c r="AZ47" s="92">
        <v>4</v>
      </c>
      <c r="BA47" s="92">
        <v>5</v>
      </c>
      <c r="BB47" s="92">
        <v>6</v>
      </c>
      <c r="BC47" s="92">
        <v>7</v>
      </c>
      <c r="BD47" s="92">
        <v>8</v>
      </c>
      <c r="BE47" s="92">
        <v>9</v>
      </c>
      <c r="BF47" s="92">
        <v>11</v>
      </c>
      <c r="BG47" s="92">
        <v>12</v>
      </c>
      <c r="BH47" s="92">
        <v>13</v>
      </c>
      <c r="BI47" s="92">
        <v>14</v>
      </c>
      <c r="BJ47" s="92">
        <v>15</v>
      </c>
      <c r="BK47" s="92">
        <v>16</v>
      </c>
      <c r="BL47" s="92">
        <v>17</v>
      </c>
      <c r="BM47" s="92">
        <v>18</v>
      </c>
      <c r="BN47" s="92">
        <v>19</v>
      </c>
      <c r="BO47" s="92" t="s">
        <v>401</v>
      </c>
    </row>
    <row r="48" spans="2:67" x14ac:dyDescent="0.25">
      <c r="B48" s="80">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80">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80">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80">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80">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80">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80">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80">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80">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80">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80">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80">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116" t="s">
        <v>390</v>
      </c>
      <c r="C52" s="108" t="s">
        <v>394</v>
      </c>
      <c r="D52" s="108"/>
      <c r="E52" s="108"/>
      <c r="F52" s="108"/>
      <c r="G52" s="108"/>
      <c r="H52" s="108"/>
      <c r="I52" s="108"/>
      <c r="J52" s="108"/>
      <c r="K52" s="108"/>
      <c r="M52" s="108" t="s">
        <v>396</v>
      </c>
      <c r="N52" s="108"/>
      <c r="O52" s="108"/>
      <c r="P52" s="108"/>
      <c r="Q52" s="108"/>
      <c r="R52" s="108"/>
      <c r="S52" s="108"/>
      <c r="T52" s="108"/>
      <c r="U52" s="108"/>
      <c r="V52" s="108"/>
      <c r="Y52" s="116" t="s">
        <v>393</v>
      </c>
      <c r="Z52" s="108" t="s">
        <v>394</v>
      </c>
      <c r="AA52" s="108"/>
      <c r="AB52" s="108"/>
      <c r="AC52" s="108"/>
      <c r="AD52" s="108"/>
      <c r="AE52" s="108"/>
      <c r="AF52" s="108"/>
      <c r="AG52" s="108"/>
      <c r="AH52" s="108"/>
      <c r="AV52" s="9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116"/>
      <c r="C53" s="80">
        <v>1</v>
      </c>
      <c r="D53" s="80">
        <v>2</v>
      </c>
      <c r="E53" s="80">
        <v>3</v>
      </c>
      <c r="F53" s="80">
        <v>4</v>
      </c>
      <c r="G53" s="80">
        <v>5</v>
      </c>
      <c r="H53" s="80">
        <v>6</v>
      </c>
      <c r="I53" s="80">
        <v>7</v>
      </c>
      <c r="J53" s="80">
        <v>8</v>
      </c>
      <c r="K53" s="80">
        <v>9</v>
      </c>
      <c r="M53" s="80">
        <v>1</v>
      </c>
      <c r="N53" s="80">
        <v>2</v>
      </c>
      <c r="O53" s="80">
        <v>3</v>
      </c>
      <c r="P53" s="80">
        <v>4</v>
      </c>
      <c r="Q53" s="80">
        <v>5</v>
      </c>
      <c r="R53" s="80">
        <v>6</v>
      </c>
      <c r="S53" s="80">
        <v>7</v>
      </c>
      <c r="T53" s="80">
        <v>8</v>
      </c>
      <c r="U53" s="80">
        <v>9</v>
      </c>
      <c r="V53" s="80" t="s">
        <v>4</v>
      </c>
      <c r="Y53" s="116"/>
      <c r="Z53" s="80">
        <v>1</v>
      </c>
      <c r="AA53" s="80">
        <v>2</v>
      </c>
      <c r="AB53" s="80">
        <v>3</v>
      </c>
      <c r="AC53" s="80">
        <v>4</v>
      </c>
      <c r="AD53" s="80">
        <v>5</v>
      </c>
      <c r="AE53" s="80">
        <v>6</v>
      </c>
      <c r="AF53" s="80">
        <v>7</v>
      </c>
      <c r="AG53" s="80">
        <v>8</v>
      </c>
      <c r="AH53" s="80">
        <v>9</v>
      </c>
      <c r="AV53" s="9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80">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80">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80">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80">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80">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9" t="s">
        <v>7</v>
      </c>
      <c r="Y56" s="80">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80">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80">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80">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80">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2">
        <v>1</v>
      </c>
      <c r="AX58" s="92">
        <v>2</v>
      </c>
      <c r="AY58" s="92">
        <v>3</v>
      </c>
      <c r="AZ58" s="92">
        <v>4</v>
      </c>
      <c r="BA58" s="92">
        <v>5</v>
      </c>
      <c r="BB58" s="92">
        <v>6</v>
      </c>
      <c r="BC58" s="92">
        <v>7</v>
      </c>
      <c r="BD58" s="92">
        <v>8</v>
      </c>
      <c r="BE58" s="92">
        <v>9</v>
      </c>
      <c r="BF58" s="92">
        <v>11</v>
      </c>
      <c r="BG58" s="92">
        <v>12</v>
      </c>
      <c r="BH58" s="92">
        <v>13</v>
      </c>
      <c r="BI58" s="92">
        <v>14</v>
      </c>
      <c r="BJ58" s="92">
        <v>15</v>
      </c>
      <c r="BK58" s="92">
        <v>16</v>
      </c>
      <c r="BL58" s="92">
        <v>17</v>
      </c>
      <c r="BM58" s="92">
        <v>18</v>
      </c>
      <c r="BN58" s="92">
        <v>19</v>
      </c>
      <c r="BO58" s="92" t="s">
        <v>401</v>
      </c>
    </row>
    <row r="59" spans="2:67" x14ac:dyDescent="0.25">
      <c r="B59" s="80">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80">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80">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80">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116" t="s">
        <v>395</v>
      </c>
      <c r="C62" s="108" t="s">
        <v>391</v>
      </c>
      <c r="D62" s="108"/>
      <c r="E62" s="108"/>
      <c r="F62" s="108"/>
      <c r="G62" s="108"/>
      <c r="H62" s="108"/>
      <c r="I62" s="108"/>
      <c r="J62" s="108"/>
      <c r="K62" s="108"/>
      <c r="L62" s="116" t="s">
        <v>395</v>
      </c>
      <c r="M62" s="108" t="s">
        <v>392</v>
      </c>
      <c r="N62" s="108"/>
      <c r="O62" s="108"/>
      <c r="P62" s="108"/>
      <c r="Q62" s="108"/>
      <c r="R62" s="108"/>
      <c r="S62" s="108"/>
      <c r="T62" s="108"/>
      <c r="U62" s="108"/>
      <c r="V62" s="108"/>
      <c r="W62" s="119" t="s">
        <v>2</v>
      </c>
      <c r="Y62" s="116" t="s">
        <v>397</v>
      </c>
      <c r="Z62" s="108" t="s">
        <v>391</v>
      </c>
      <c r="AA62" s="108"/>
      <c r="AB62" s="108"/>
      <c r="AC62" s="108"/>
      <c r="AD62" s="108"/>
      <c r="AE62" s="108"/>
      <c r="AF62" s="108"/>
      <c r="AG62" s="108"/>
      <c r="AH62" s="108"/>
      <c r="AI62" s="116" t="s">
        <v>397</v>
      </c>
      <c r="AJ62" s="108" t="s">
        <v>392</v>
      </c>
      <c r="AK62" s="108"/>
      <c r="AL62" s="108"/>
      <c r="AM62" s="108"/>
      <c r="AN62" s="108"/>
      <c r="AO62" s="108"/>
      <c r="AP62" s="108"/>
      <c r="AQ62" s="108"/>
      <c r="AR62" s="108"/>
      <c r="AS62" s="108"/>
      <c r="AT62" s="119" t="s">
        <v>2</v>
      </c>
      <c r="AV62" s="9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116"/>
      <c r="C63" s="80">
        <v>1</v>
      </c>
      <c r="D63" s="80">
        <v>2</v>
      </c>
      <c r="E63" s="80">
        <v>3</v>
      </c>
      <c r="F63" s="80">
        <v>4</v>
      </c>
      <c r="G63" s="80">
        <v>5</v>
      </c>
      <c r="H63" s="80">
        <v>6</v>
      </c>
      <c r="I63" s="80">
        <v>7</v>
      </c>
      <c r="J63" s="80">
        <v>8</v>
      </c>
      <c r="K63" s="80">
        <v>9</v>
      </c>
      <c r="L63" s="116"/>
      <c r="M63" s="80">
        <v>1</v>
      </c>
      <c r="N63" s="80">
        <v>2</v>
      </c>
      <c r="O63" s="80">
        <v>3</v>
      </c>
      <c r="P63" s="80">
        <v>4</v>
      </c>
      <c r="Q63" s="80">
        <v>5</v>
      </c>
      <c r="R63" s="80">
        <v>6</v>
      </c>
      <c r="S63" s="80">
        <v>7</v>
      </c>
      <c r="T63" s="80">
        <v>8</v>
      </c>
      <c r="U63" s="80">
        <v>9</v>
      </c>
      <c r="V63" s="80" t="s">
        <v>4</v>
      </c>
      <c r="W63" s="119"/>
      <c r="Y63" s="116"/>
      <c r="Z63" s="80">
        <v>1</v>
      </c>
      <c r="AA63" s="80">
        <v>2</v>
      </c>
      <c r="AB63" s="80">
        <v>3</v>
      </c>
      <c r="AC63" s="80">
        <v>4</v>
      </c>
      <c r="AD63" s="80">
        <v>5</v>
      </c>
      <c r="AE63" s="80">
        <v>6</v>
      </c>
      <c r="AF63" s="80">
        <v>7</v>
      </c>
      <c r="AG63" s="80">
        <v>8</v>
      </c>
      <c r="AH63" s="80">
        <v>9</v>
      </c>
      <c r="AI63" s="116"/>
      <c r="AJ63" s="80">
        <v>1</v>
      </c>
      <c r="AK63" s="80">
        <v>2</v>
      </c>
      <c r="AL63" s="80">
        <v>3</v>
      </c>
      <c r="AM63" s="80">
        <v>4</v>
      </c>
      <c r="AN63" s="80">
        <v>5</v>
      </c>
      <c r="AO63" s="80">
        <v>6</v>
      </c>
      <c r="AP63" s="80">
        <v>7</v>
      </c>
      <c r="AQ63" s="80">
        <v>8</v>
      </c>
      <c r="AR63" s="80">
        <v>9</v>
      </c>
      <c r="AS63" s="80" t="s">
        <v>4</v>
      </c>
      <c r="AT63" s="119"/>
      <c r="AV63" s="9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80">
        <v>1</v>
      </c>
      <c r="C64" s="4">
        <v>611</v>
      </c>
      <c r="D64" s="4">
        <v>14278</v>
      </c>
      <c r="E64" s="4">
        <v>18639</v>
      </c>
      <c r="F64" s="4">
        <v>14477</v>
      </c>
      <c r="G64" s="4">
        <v>26066</v>
      </c>
      <c r="H64" s="4">
        <v>25612</v>
      </c>
      <c r="I64" s="4">
        <v>17239</v>
      </c>
      <c r="J64" s="4">
        <v>16452</v>
      </c>
      <c r="K64" s="4">
        <v>12706</v>
      </c>
      <c r="L64" s="80">
        <v>1</v>
      </c>
      <c r="M64" s="4">
        <v>24660</v>
      </c>
      <c r="N64" s="4">
        <v>32436</v>
      </c>
      <c r="O64" s="4">
        <v>38729</v>
      </c>
      <c r="P64" s="4">
        <v>48393</v>
      </c>
      <c r="Q64" s="4">
        <v>49903</v>
      </c>
      <c r="R64" s="4">
        <v>49162</v>
      </c>
      <c r="S64" s="4">
        <v>38889</v>
      </c>
      <c r="T64" s="4">
        <v>33169</v>
      </c>
      <c r="U64" s="4">
        <v>25124</v>
      </c>
      <c r="V64" s="4">
        <v>20333</v>
      </c>
      <c r="W64" s="82">
        <v>276718.20573441056</v>
      </c>
      <c r="Y64" s="80">
        <v>1</v>
      </c>
      <c r="Z64" s="4">
        <v>77</v>
      </c>
      <c r="AA64" s="4">
        <v>3263</v>
      </c>
      <c r="AB64" s="4">
        <v>3897</v>
      </c>
      <c r="AC64" s="4">
        <v>3475</v>
      </c>
      <c r="AD64" s="4">
        <v>5611</v>
      </c>
      <c r="AE64" s="4">
        <v>5242</v>
      </c>
      <c r="AF64" s="4">
        <v>3988</v>
      </c>
      <c r="AG64" s="4">
        <v>3493</v>
      </c>
      <c r="AH64" s="4">
        <v>2479</v>
      </c>
      <c r="AI64" s="80">
        <v>1</v>
      </c>
      <c r="AJ64" s="4">
        <v>4915</v>
      </c>
      <c r="AK64" s="4">
        <v>6827</v>
      </c>
      <c r="AL64" s="4">
        <v>8382</v>
      </c>
      <c r="AM64" s="4">
        <v>10648</v>
      </c>
      <c r="AN64" s="4">
        <v>11141</v>
      </c>
      <c r="AO64" s="4">
        <v>10707</v>
      </c>
      <c r="AP64" s="4">
        <v>8615</v>
      </c>
      <c r="AQ64" s="4">
        <v>6849</v>
      </c>
      <c r="AR64" s="4">
        <v>4938</v>
      </c>
      <c r="AS64" s="4">
        <v>3271</v>
      </c>
      <c r="AT64" s="82">
        <v>199358.11459530695</v>
      </c>
      <c r="AV64" s="9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80">
        <v>2</v>
      </c>
      <c r="C65" s="4">
        <v>2838</v>
      </c>
      <c r="D65" s="4">
        <v>245</v>
      </c>
      <c r="E65" s="4">
        <v>10083</v>
      </c>
      <c r="F65" s="4">
        <v>10892</v>
      </c>
      <c r="G65" s="4">
        <v>8960</v>
      </c>
      <c r="H65" s="4">
        <v>17310</v>
      </c>
      <c r="I65" s="4">
        <v>12395</v>
      </c>
      <c r="J65" s="4">
        <v>9162</v>
      </c>
      <c r="K65" s="4">
        <v>8284</v>
      </c>
      <c r="L65" s="80">
        <v>2</v>
      </c>
      <c r="M65" s="4">
        <v>15747</v>
      </c>
      <c r="N65" s="4">
        <v>20164</v>
      </c>
      <c r="O65" s="4">
        <v>23764</v>
      </c>
      <c r="P65" s="4">
        <v>30145</v>
      </c>
      <c r="Q65" s="4">
        <v>30511</v>
      </c>
      <c r="R65" s="4">
        <v>30463</v>
      </c>
      <c r="S65" s="4">
        <v>24051</v>
      </c>
      <c r="T65" s="4">
        <v>20480</v>
      </c>
      <c r="U65" s="4">
        <v>16185</v>
      </c>
      <c r="V65" s="4">
        <v>13325</v>
      </c>
      <c r="W65" s="82">
        <v>166509.81029324245</v>
      </c>
      <c r="Y65" s="80">
        <v>2</v>
      </c>
      <c r="Z65" s="4">
        <v>1276</v>
      </c>
      <c r="AA65" s="4">
        <v>50</v>
      </c>
      <c r="AB65" s="4">
        <v>3416</v>
      </c>
      <c r="AC65" s="4">
        <v>3700</v>
      </c>
      <c r="AD65" s="4">
        <v>3018</v>
      </c>
      <c r="AE65" s="4">
        <v>5302</v>
      </c>
      <c r="AF65" s="4">
        <v>3623</v>
      </c>
      <c r="AG65" s="4">
        <v>2854</v>
      </c>
      <c r="AH65" s="4">
        <v>2398</v>
      </c>
      <c r="AI65" s="80">
        <v>2</v>
      </c>
      <c r="AJ65" s="4">
        <v>4608</v>
      </c>
      <c r="AK65" s="4">
        <v>6301</v>
      </c>
      <c r="AL65" s="4">
        <v>7940</v>
      </c>
      <c r="AM65" s="4">
        <v>9820</v>
      </c>
      <c r="AN65" s="4">
        <v>10260</v>
      </c>
      <c r="AO65" s="4">
        <v>10208</v>
      </c>
      <c r="AP65" s="4">
        <v>7978</v>
      </c>
      <c r="AQ65" s="4">
        <v>6451</v>
      </c>
      <c r="AR65" s="4">
        <v>4819</v>
      </c>
      <c r="AS65" s="4">
        <v>3213</v>
      </c>
      <c r="AT65" s="82">
        <v>179789.88918988177</v>
      </c>
      <c r="AV65" s="9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80">
        <v>3</v>
      </c>
      <c r="C66" s="4">
        <v>2331</v>
      </c>
      <c r="D66" s="4">
        <v>2065</v>
      </c>
      <c r="E66" s="4">
        <v>140</v>
      </c>
      <c r="F66" s="4">
        <v>7200</v>
      </c>
      <c r="G66" s="4">
        <v>6420</v>
      </c>
      <c r="H66" s="4">
        <v>4635</v>
      </c>
      <c r="I66" s="4">
        <v>8030</v>
      </c>
      <c r="J66" s="4">
        <v>6078</v>
      </c>
      <c r="K66" s="4">
        <v>4313</v>
      </c>
      <c r="L66" s="80">
        <v>3</v>
      </c>
      <c r="M66" s="4">
        <v>9371</v>
      </c>
      <c r="N66" s="4">
        <v>11371</v>
      </c>
      <c r="O66" s="4">
        <v>13393</v>
      </c>
      <c r="P66" s="4">
        <v>17416</v>
      </c>
      <c r="Q66" s="4">
        <v>17577</v>
      </c>
      <c r="R66" s="4">
        <v>17514</v>
      </c>
      <c r="S66" s="4">
        <v>13656</v>
      </c>
      <c r="T66" s="4">
        <v>12081</v>
      </c>
      <c r="U66" s="4">
        <v>9692</v>
      </c>
      <c r="V66" s="4">
        <v>8349</v>
      </c>
      <c r="W66" s="82">
        <v>93698.481856794635</v>
      </c>
      <c r="Y66" s="80">
        <v>3</v>
      </c>
      <c r="Z66" s="4">
        <v>1228</v>
      </c>
      <c r="AA66" s="4">
        <v>1306</v>
      </c>
      <c r="AB66" s="4">
        <v>55</v>
      </c>
      <c r="AC66" s="4">
        <v>3450</v>
      </c>
      <c r="AD66" s="4">
        <v>3173</v>
      </c>
      <c r="AE66" s="4">
        <v>2208</v>
      </c>
      <c r="AF66" s="4">
        <v>3608</v>
      </c>
      <c r="AG66" s="4">
        <v>2538</v>
      </c>
      <c r="AH66" s="4">
        <v>1783</v>
      </c>
      <c r="AI66" s="80">
        <v>3</v>
      </c>
      <c r="AJ66" s="4">
        <v>4071</v>
      </c>
      <c r="AK66" s="4">
        <v>5362</v>
      </c>
      <c r="AL66" s="4">
        <v>6626</v>
      </c>
      <c r="AM66" s="4">
        <v>8480</v>
      </c>
      <c r="AN66" s="4">
        <v>8691</v>
      </c>
      <c r="AO66" s="4">
        <v>8419</v>
      </c>
      <c r="AP66" s="4">
        <v>6764</v>
      </c>
      <c r="AQ66" s="4">
        <v>5516</v>
      </c>
      <c r="AR66" s="4">
        <v>4089</v>
      </c>
      <c r="AS66" s="4">
        <v>2991</v>
      </c>
      <c r="AT66" s="82">
        <v>148583.9041036717</v>
      </c>
      <c r="AV66" s="9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80">
        <v>4</v>
      </c>
      <c r="C67" s="4">
        <v>1140</v>
      </c>
      <c r="D67" s="4">
        <v>2252</v>
      </c>
      <c r="E67" s="4">
        <v>2748</v>
      </c>
      <c r="F67" s="4">
        <v>89</v>
      </c>
      <c r="G67" s="4">
        <v>5830</v>
      </c>
      <c r="H67" s="4">
        <v>5365</v>
      </c>
      <c r="I67" s="4">
        <v>2478</v>
      </c>
      <c r="J67" s="4">
        <v>5720</v>
      </c>
      <c r="K67" s="4">
        <v>4184</v>
      </c>
      <c r="L67" s="80">
        <v>4</v>
      </c>
      <c r="M67" s="4">
        <v>7353</v>
      </c>
      <c r="N67" s="4">
        <v>8848</v>
      </c>
      <c r="O67" s="4">
        <v>9818</v>
      </c>
      <c r="P67" s="4">
        <v>12925</v>
      </c>
      <c r="Q67" s="4">
        <v>13219</v>
      </c>
      <c r="R67" s="4">
        <v>13059</v>
      </c>
      <c r="S67" s="4">
        <v>10226</v>
      </c>
      <c r="T67" s="4">
        <v>9248</v>
      </c>
      <c r="U67" s="4">
        <v>7653</v>
      </c>
      <c r="V67" s="4">
        <v>7590</v>
      </c>
      <c r="W67" s="82">
        <v>70831.252496677887</v>
      </c>
      <c r="Y67" s="80">
        <v>4</v>
      </c>
      <c r="Z67" s="4">
        <v>367</v>
      </c>
      <c r="AA67" s="4">
        <v>1351</v>
      </c>
      <c r="AB67" s="4">
        <v>1544</v>
      </c>
      <c r="AC67" s="4">
        <v>42</v>
      </c>
      <c r="AD67" s="4">
        <v>2836</v>
      </c>
      <c r="AE67" s="4">
        <v>2547</v>
      </c>
      <c r="AF67" s="4">
        <v>1159</v>
      </c>
      <c r="AG67" s="4">
        <v>2453</v>
      </c>
      <c r="AH67" s="4">
        <v>1612</v>
      </c>
      <c r="AI67" s="80">
        <v>4</v>
      </c>
      <c r="AJ67" s="4">
        <v>3253</v>
      </c>
      <c r="AK67" s="4">
        <v>4551</v>
      </c>
      <c r="AL67" s="4">
        <v>5465</v>
      </c>
      <c r="AM67" s="4">
        <v>6878</v>
      </c>
      <c r="AN67" s="4">
        <v>7316</v>
      </c>
      <c r="AO67" s="4">
        <v>7001</v>
      </c>
      <c r="AP67" s="4">
        <v>5528</v>
      </c>
      <c r="AQ67" s="4">
        <v>4684</v>
      </c>
      <c r="AR67" s="4">
        <v>3438</v>
      </c>
      <c r="AS67" s="4">
        <v>2718</v>
      </c>
      <c r="AT67" s="82">
        <v>119711.38783175312</v>
      </c>
      <c r="AV67" s="9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80">
        <v>5</v>
      </c>
      <c r="C68" s="4">
        <v>4040</v>
      </c>
      <c r="D68" s="4">
        <v>1447</v>
      </c>
      <c r="E68" s="4">
        <v>2500</v>
      </c>
      <c r="F68" s="4">
        <v>4637</v>
      </c>
      <c r="G68" s="4">
        <v>92</v>
      </c>
      <c r="H68" s="4">
        <v>4767</v>
      </c>
      <c r="I68" s="4">
        <v>2504</v>
      </c>
      <c r="J68" s="4">
        <v>1463</v>
      </c>
      <c r="K68" s="4">
        <v>4184</v>
      </c>
      <c r="L68" s="80">
        <v>5</v>
      </c>
      <c r="M68" s="4">
        <v>6439</v>
      </c>
      <c r="N68" s="4">
        <v>7730</v>
      </c>
      <c r="O68" s="4">
        <v>8670</v>
      </c>
      <c r="P68" s="4">
        <v>11188</v>
      </c>
      <c r="Q68" s="4">
        <v>11371</v>
      </c>
      <c r="R68" s="4">
        <v>11381</v>
      </c>
      <c r="S68" s="4">
        <v>8833</v>
      </c>
      <c r="T68" s="4">
        <v>7864</v>
      </c>
      <c r="U68" s="4">
        <v>6479</v>
      </c>
      <c r="V68" s="4">
        <v>6015</v>
      </c>
      <c r="W68" s="82">
        <v>60927.597237960916</v>
      </c>
      <c r="Y68" s="80">
        <v>5</v>
      </c>
      <c r="Z68" s="4">
        <v>1559</v>
      </c>
      <c r="AA68" s="4">
        <v>691</v>
      </c>
      <c r="AB68" s="4">
        <v>1600</v>
      </c>
      <c r="AC68" s="4">
        <v>2280</v>
      </c>
      <c r="AD68" s="4">
        <v>32</v>
      </c>
      <c r="AE68" s="4">
        <v>2278</v>
      </c>
      <c r="AF68" s="4">
        <v>1562</v>
      </c>
      <c r="AG68" s="4">
        <v>630</v>
      </c>
      <c r="AH68" s="4">
        <v>1543</v>
      </c>
      <c r="AI68" s="80">
        <v>5</v>
      </c>
      <c r="AJ68" s="4">
        <v>3065</v>
      </c>
      <c r="AK68" s="4">
        <v>4095</v>
      </c>
      <c r="AL68" s="4">
        <v>4823</v>
      </c>
      <c r="AM68" s="4">
        <v>6098</v>
      </c>
      <c r="AN68" s="4">
        <v>6429</v>
      </c>
      <c r="AO68" s="4">
        <v>6205</v>
      </c>
      <c r="AP68" s="4">
        <v>4995</v>
      </c>
      <c r="AQ68" s="4">
        <v>4087</v>
      </c>
      <c r="AR68" s="4">
        <v>3083</v>
      </c>
      <c r="AS68" s="4">
        <v>2400</v>
      </c>
      <c r="AT68" s="82">
        <v>106235.69788044076</v>
      </c>
    </row>
    <row r="69" spans="2:67" x14ac:dyDescent="0.25">
      <c r="B69" s="80">
        <v>6</v>
      </c>
      <c r="C69" s="4">
        <v>4034</v>
      </c>
      <c r="D69" s="4">
        <v>5609</v>
      </c>
      <c r="E69" s="4">
        <v>2497</v>
      </c>
      <c r="F69" s="4">
        <v>5264</v>
      </c>
      <c r="G69" s="4">
        <v>5803</v>
      </c>
      <c r="H69" s="4">
        <v>103</v>
      </c>
      <c r="I69" s="4">
        <v>2703</v>
      </c>
      <c r="J69" s="4">
        <v>2254</v>
      </c>
      <c r="K69" s="4">
        <v>1102</v>
      </c>
      <c r="L69" s="80">
        <v>6</v>
      </c>
      <c r="M69" s="4">
        <v>7669</v>
      </c>
      <c r="N69" s="4">
        <v>9242</v>
      </c>
      <c r="O69" s="4">
        <v>10200</v>
      </c>
      <c r="P69" s="4">
        <v>13047</v>
      </c>
      <c r="Q69" s="4">
        <v>13217</v>
      </c>
      <c r="R69" s="4">
        <v>13329</v>
      </c>
      <c r="S69" s="4">
        <v>10003</v>
      </c>
      <c r="T69" s="4">
        <v>9022</v>
      </c>
      <c r="U69" s="4">
        <v>7610</v>
      </c>
      <c r="V69" s="4">
        <v>7516</v>
      </c>
      <c r="W69" s="82">
        <v>71092.751359415633</v>
      </c>
      <c r="Y69" s="80">
        <v>6</v>
      </c>
      <c r="Z69" s="4">
        <v>1643</v>
      </c>
      <c r="AA69" s="4">
        <v>2495</v>
      </c>
      <c r="AB69" s="4">
        <v>1087</v>
      </c>
      <c r="AC69" s="4">
        <v>2590</v>
      </c>
      <c r="AD69" s="4">
        <v>2878</v>
      </c>
      <c r="AE69" s="4">
        <v>37</v>
      </c>
      <c r="AF69" s="4">
        <v>1636</v>
      </c>
      <c r="AG69" s="4">
        <v>1342</v>
      </c>
      <c r="AH69" s="4">
        <v>393</v>
      </c>
      <c r="AI69" s="80">
        <v>6</v>
      </c>
      <c r="AJ69" s="4">
        <v>3540</v>
      </c>
      <c r="AK69" s="4">
        <v>4539</v>
      </c>
      <c r="AL69" s="4">
        <v>5601</v>
      </c>
      <c r="AM69" s="4">
        <v>6987</v>
      </c>
      <c r="AN69" s="4">
        <v>7173</v>
      </c>
      <c r="AO69" s="4">
        <v>7091</v>
      </c>
      <c r="AP69" s="4">
        <v>5410</v>
      </c>
      <c r="AQ69" s="4">
        <v>4507</v>
      </c>
      <c r="AR69" s="4">
        <v>3486</v>
      </c>
      <c r="AS69" s="4">
        <v>2626</v>
      </c>
      <c r="AT69" s="82">
        <v>120299.37759636856</v>
      </c>
    </row>
    <row r="70" spans="2:67" x14ac:dyDescent="0.25">
      <c r="B70" s="80">
        <v>7</v>
      </c>
      <c r="C70" s="4">
        <v>4260</v>
      </c>
      <c r="D70" s="4">
        <v>6150</v>
      </c>
      <c r="E70" s="4">
        <v>7882</v>
      </c>
      <c r="F70" s="4">
        <v>4617</v>
      </c>
      <c r="G70" s="4">
        <v>6592</v>
      </c>
      <c r="H70" s="4">
        <v>7102</v>
      </c>
      <c r="I70" s="4">
        <v>131</v>
      </c>
      <c r="J70" s="4">
        <v>2165</v>
      </c>
      <c r="K70" s="4">
        <v>2208</v>
      </c>
      <c r="L70" s="80">
        <v>7</v>
      </c>
      <c r="M70" s="4">
        <v>9463</v>
      </c>
      <c r="N70" s="4">
        <v>11661</v>
      </c>
      <c r="O70" s="4">
        <v>13301</v>
      </c>
      <c r="P70" s="4">
        <v>17238</v>
      </c>
      <c r="Q70" s="4">
        <v>17244</v>
      </c>
      <c r="R70" s="4">
        <v>17055</v>
      </c>
      <c r="S70" s="4">
        <v>13281</v>
      </c>
      <c r="T70" s="4">
        <v>11564</v>
      </c>
      <c r="U70" s="4">
        <v>9401</v>
      </c>
      <c r="V70" s="4">
        <v>8366</v>
      </c>
      <c r="W70" s="82">
        <v>92633.378973284533</v>
      </c>
      <c r="Y70" s="80">
        <v>7</v>
      </c>
      <c r="Z70" s="4">
        <v>1718</v>
      </c>
      <c r="AA70" s="4">
        <v>2485</v>
      </c>
      <c r="AB70" s="4">
        <v>3581</v>
      </c>
      <c r="AC70" s="4">
        <v>2111</v>
      </c>
      <c r="AD70" s="4">
        <v>3121</v>
      </c>
      <c r="AE70" s="4">
        <v>3457</v>
      </c>
      <c r="AF70" s="4">
        <v>56</v>
      </c>
      <c r="AG70" s="4">
        <v>1358</v>
      </c>
      <c r="AH70" s="4">
        <v>1137</v>
      </c>
      <c r="AI70" s="80">
        <v>7</v>
      </c>
      <c r="AJ70" s="4">
        <v>3961</v>
      </c>
      <c r="AK70" s="4">
        <v>5475</v>
      </c>
      <c r="AL70" s="4">
        <v>6724</v>
      </c>
      <c r="AM70" s="4">
        <v>8498</v>
      </c>
      <c r="AN70" s="4">
        <v>8779</v>
      </c>
      <c r="AO70" s="4">
        <v>8482</v>
      </c>
      <c r="AP70" s="4">
        <v>6783</v>
      </c>
      <c r="AQ70" s="4">
        <v>5494</v>
      </c>
      <c r="AR70" s="4">
        <v>3952</v>
      </c>
      <c r="AS70" s="4">
        <v>2835</v>
      </c>
      <c r="AT70" s="82">
        <v>147934.89653329429</v>
      </c>
    </row>
    <row r="71" spans="2:67" x14ac:dyDescent="0.25">
      <c r="B71" s="80">
        <v>8</v>
      </c>
      <c r="C71" s="4">
        <v>8226</v>
      </c>
      <c r="D71" s="4">
        <v>9214</v>
      </c>
      <c r="E71" s="4">
        <v>12030</v>
      </c>
      <c r="F71" s="4">
        <v>17335</v>
      </c>
      <c r="G71" s="4">
        <v>8890</v>
      </c>
      <c r="H71" s="4">
        <v>10704</v>
      </c>
      <c r="I71" s="4">
        <v>10080</v>
      </c>
      <c r="J71" s="4">
        <v>257</v>
      </c>
      <c r="K71" s="4">
        <v>2947</v>
      </c>
      <c r="L71" s="80">
        <v>8</v>
      </c>
      <c r="M71" s="4">
        <v>16087</v>
      </c>
      <c r="N71" s="4">
        <v>20218</v>
      </c>
      <c r="O71" s="4">
        <v>23663</v>
      </c>
      <c r="P71" s="4">
        <v>30151</v>
      </c>
      <c r="Q71" s="4">
        <v>30291</v>
      </c>
      <c r="R71" s="4">
        <v>29570</v>
      </c>
      <c r="S71" s="4">
        <v>23836</v>
      </c>
      <c r="T71" s="4">
        <v>19943</v>
      </c>
      <c r="U71" s="4">
        <v>15626</v>
      </c>
      <c r="V71" s="4">
        <v>13364</v>
      </c>
      <c r="W71" s="82">
        <v>165105.68696346902</v>
      </c>
      <c r="Y71" s="80">
        <v>8</v>
      </c>
      <c r="Z71" s="4">
        <v>2470</v>
      </c>
      <c r="AA71" s="4">
        <v>2830</v>
      </c>
      <c r="AB71" s="4">
        <v>3687</v>
      </c>
      <c r="AC71" s="4">
        <v>5309</v>
      </c>
      <c r="AD71" s="4">
        <v>3038</v>
      </c>
      <c r="AE71" s="4">
        <v>3655</v>
      </c>
      <c r="AF71" s="4">
        <v>3465</v>
      </c>
      <c r="AG71" s="4">
        <v>45</v>
      </c>
      <c r="AH71" s="4">
        <v>1172</v>
      </c>
      <c r="AI71" s="80">
        <v>8</v>
      </c>
      <c r="AJ71" s="4">
        <v>4719</v>
      </c>
      <c r="AK71" s="4">
        <v>6311</v>
      </c>
      <c r="AL71" s="4">
        <v>7922</v>
      </c>
      <c r="AM71" s="4">
        <v>10081</v>
      </c>
      <c r="AN71" s="4">
        <v>10314</v>
      </c>
      <c r="AO71" s="4">
        <v>10053</v>
      </c>
      <c r="AP71" s="4">
        <v>7927</v>
      </c>
      <c r="AQ71" s="4">
        <v>6406</v>
      </c>
      <c r="AR71" s="4">
        <v>4723</v>
      </c>
      <c r="AS71" s="4">
        <v>3230</v>
      </c>
      <c r="AT71" s="82">
        <v>180015.47016875938</v>
      </c>
    </row>
    <row r="72" spans="2:67" x14ac:dyDescent="0.25">
      <c r="B72" s="80">
        <v>9</v>
      </c>
      <c r="C72" s="4">
        <v>12443</v>
      </c>
      <c r="D72" s="4">
        <v>16432</v>
      </c>
      <c r="E72" s="4">
        <v>17204</v>
      </c>
      <c r="F72" s="4">
        <v>25364</v>
      </c>
      <c r="G72" s="4">
        <v>25761</v>
      </c>
      <c r="H72" s="4">
        <v>14499</v>
      </c>
      <c r="I72" s="4">
        <v>18744</v>
      </c>
      <c r="J72" s="4">
        <v>14426</v>
      </c>
      <c r="K72" s="4">
        <v>606</v>
      </c>
      <c r="L72" s="80">
        <v>9</v>
      </c>
      <c r="M72" s="4">
        <v>24917</v>
      </c>
      <c r="N72" s="4">
        <v>32727</v>
      </c>
      <c r="O72" s="4">
        <v>38625</v>
      </c>
      <c r="P72" s="4">
        <v>48314</v>
      </c>
      <c r="Q72" s="4">
        <v>49665</v>
      </c>
      <c r="R72" s="4">
        <v>48174</v>
      </c>
      <c r="S72" s="4">
        <v>38255</v>
      </c>
      <c r="T72" s="4">
        <v>32801</v>
      </c>
      <c r="U72" s="4">
        <v>24604</v>
      </c>
      <c r="V72" s="4">
        <v>19836</v>
      </c>
      <c r="W72" s="82">
        <v>274817.83508474438</v>
      </c>
      <c r="Y72" s="80">
        <v>9</v>
      </c>
      <c r="Z72" s="4">
        <v>2450</v>
      </c>
      <c r="AA72" s="4">
        <v>3349</v>
      </c>
      <c r="AB72" s="4">
        <v>3765</v>
      </c>
      <c r="AC72" s="4">
        <v>5049</v>
      </c>
      <c r="AD72" s="4">
        <v>5420</v>
      </c>
      <c r="AE72" s="4">
        <v>3420</v>
      </c>
      <c r="AF72" s="4">
        <v>3916</v>
      </c>
      <c r="AG72" s="4">
        <v>3246</v>
      </c>
      <c r="AH72" s="4">
        <v>83</v>
      </c>
      <c r="AI72" s="80">
        <v>9</v>
      </c>
      <c r="AJ72" s="4">
        <v>4975</v>
      </c>
      <c r="AK72" s="4">
        <v>6937</v>
      </c>
      <c r="AL72" s="4">
        <v>8410</v>
      </c>
      <c r="AM72" s="4">
        <v>10824</v>
      </c>
      <c r="AN72" s="4">
        <v>11183</v>
      </c>
      <c r="AO72" s="4">
        <v>10728</v>
      </c>
      <c r="AP72" s="4">
        <v>8615</v>
      </c>
      <c r="AQ72" s="4">
        <v>6847</v>
      </c>
      <c r="AR72" s="4">
        <v>4954</v>
      </c>
      <c r="AS72" s="4">
        <v>3442</v>
      </c>
      <c r="AT72" s="82">
        <v>198979.06458981585</v>
      </c>
    </row>
    <row r="74" spans="2:67" ht="15" customHeight="1" x14ac:dyDescent="0.25">
      <c r="B74" s="116" t="s">
        <v>395</v>
      </c>
      <c r="C74" s="108" t="s">
        <v>391</v>
      </c>
      <c r="D74" s="108"/>
      <c r="E74" s="108"/>
      <c r="F74" s="108"/>
      <c r="G74" s="108"/>
      <c r="H74" s="108"/>
      <c r="I74" s="108"/>
      <c r="J74" s="108"/>
      <c r="K74" s="108"/>
      <c r="L74" s="116" t="s">
        <v>395</v>
      </c>
      <c r="M74" s="108" t="s">
        <v>392</v>
      </c>
      <c r="N74" s="108"/>
      <c r="O74" s="108"/>
      <c r="P74" s="108"/>
      <c r="Q74" s="108"/>
      <c r="R74" s="108"/>
      <c r="S74" s="108"/>
      <c r="T74" s="108"/>
      <c r="U74" s="108"/>
      <c r="V74" s="108"/>
      <c r="Y74" s="116" t="s">
        <v>397</v>
      </c>
      <c r="Z74" s="108" t="s">
        <v>391</v>
      </c>
      <c r="AA74" s="108"/>
      <c r="AB74" s="108"/>
      <c r="AC74" s="108"/>
      <c r="AD74" s="108"/>
      <c r="AE74" s="108"/>
      <c r="AF74" s="108"/>
      <c r="AG74" s="108"/>
      <c r="AH74" s="108"/>
      <c r="AI74" s="116" t="s">
        <v>397</v>
      </c>
      <c r="AJ74" s="108" t="s">
        <v>392</v>
      </c>
      <c r="AK74" s="108"/>
      <c r="AL74" s="108"/>
      <c r="AM74" s="108"/>
      <c r="AN74" s="108"/>
      <c r="AO74" s="108"/>
      <c r="AP74" s="108"/>
      <c r="AQ74" s="108"/>
      <c r="AR74" s="108"/>
      <c r="AS74" s="108"/>
    </row>
    <row r="75" spans="2:67" x14ac:dyDescent="0.25">
      <c r="B75" s="116"/>
      <c r="C75" s="80">
        <v>1</v>
      </c>
      <c r="D75" s="80">
        <v>2</v>
      </c>
      <c r="E75" s="80">
        <v>3</v>
      </c>
      <c r="F75" s="80">
        <v>4</v>
      </c>
      <c r="G75" s="80">
        <v>5</v>
      </c>
      <c r="H75" s="80">
        <v>6</v>
      </c>
      <c r="I75" s="80">
        <v>7</v>
      </c>
      <c r="J75" s="80">
        <v>8</v>
      </c>
      <c r="K75" s="80">
        <v>9</v>
      </c>
      <c r="L75" s="116"/>
      <c r="M75" s="80">
        <v>1</v>
      </c>
      <c r="N75" s="80">
        <v>2</v>
      </c>
      <c r="O75" s="80">
        <v>3</v>
      </c>
      <c r="P75" s="80">
        <v>4</v>
      </c>
      <c r="Q75" s="80">
        <v>5</v>
      </c>
      <c r="R75" s="80">
        <v>6</v>
      </c>
      <c r="S75" s="80">
        <v>7</v>
      </c>
      <c r="T75" s="80">
        <v>8</v>
      </c>
      <c r="U75" s="80">
        <v>9</v>
      </c>
      <c r="V75" s="80" t="s">
        <v>4</v>
      </c>
      <c r="Y75" s="116"/>
      <c r="Z75" s="80">
        <v>1</v>
      </c>
      <c r="AA75" s="80">
        <v>2</v>
      </c>
      <c r="AB75" s="80">
        <v>3</v>
      </c>
      <c r="AC75" s="80">
        <v>4</v>
      </c>
      <c r="AD75" s="80">
        <v>5</v>
      </c>
      <c r="AE75" s="80">
        <v>6</v>
      </c>
      <c r="AF75" s="80">
        <v>7</v>
      </c>
      <c r="AG75" s="80">
        <v>8</v>
      </c>
      <c r="AH75" s="80">
        <v>9</v>
      </c>
      <c r="AI75" s="116"/>
      <c r="AJ75" s="80">
        <v>1</v>
      </c>
      <c r="AK75" s="80">
        <v>2</v>
      </c>
      <c r="AL75" s="80">
        <v>3</v>
      </c>
      <c r="AM75" s="80">
        <v>4</v>
      </c>
      <c r="AN75" s="80">
        <v>5</v>
      </c>
      <c r="AO75" s="80">
        <v>6</v>
      </c>
      <c r="AP75" s="80">
        <v>7</v>
      </c>
      <c r="AQ75" s="80">
        <v>8</v>
      </c>
      <c r="AR75" s="80">
        <v>9</v>
      </c>
      <c r="AS75" s="80" t="s">
        <v>4</v>
      </c>
    </row>
    <row r="76" spans="2:67" x14ac:dyDescent="0.25">
      <c r="B76" s="80">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80">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80">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80">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80">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80">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80">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80">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80">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80">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80">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80">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80">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80">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80">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80">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80">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80">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80">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80">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80">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80">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80">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80">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80">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80">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80">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80">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80">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80">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80">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80">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80">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80">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80">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80">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116" t="s">
        <v>395</v>
      </c>
      <c r="C86" s="108" t="s">
        <v>394</v>
      </c>
      <c r="D86" s="108"/>
      <c r="E86" s="108"/>
      <c r="F86" s="108"/>
      <c r="G86" s="108"/>
      <c r="H86" s="108"/>
      <c r="I86" s="108"/>
      <c r="J86" s="108"/>
      <c r="K86" s="108"/>
      <c r="Y86" s="116" t="s">
        <v>397</v>
      </c>
      <c r="Z86" s="108" t="s">
        <v>394</v>
      </c>
      <c r="AA86" s="108"/>
      <c r="AB86" s="108"/>
      <c r="AC86" s="108"/>
      <c r="AD86" s="108"/>
      <c r="AE86" s="108"/>
      <c r="AF86" s="108"/>
      <c r="AG86" s="108"/>
      <c r="AH86" s="108"/>
    </row>
    <row r="87" spans="2:45" x14ac:dyDescent="0.25">
      <c r="B87" s="116"/>
      <c r="C87" s="80">
        <v>1</v>
      </c>
      <c r="D87" s="80">
        <v>2</v>
      </c>
      <c r="E87" s="80">
        <v>3</v>
      </c>
      <c r="F87" s="80">
        <v>4</v>
      </c>
      <c r="G87" s="80">
        <v>5</v>
      </c>
      <c r="H87" s="80">
        <v>6</v>
      </c>
      <c r="I87" s="80">
        <v>7</v>
      </c>
      <c r="J87" s="80">
        <v>8</v>
      </c>
      <c r="K87" s="80">
        <v>9</v>
      </c>
      <c r="Y87" s="116"/>
      <c r="Z87" s="80">
        <v>1</v>
      </c>
      <c r="AA87" s="80">
        <v>2</v>
      </c>
      <c r="AB87" s="80">
        <v>3</v>
      </c>
      <c r="AC87" s="80">
        <v>4</v>
      </c>
      <c r="AD87" s="80">
        <v>5</v>
      </c>
      <c r="AE87" s="80">
        <v>6</v>
      </c>
      <c r="AF87" s="80">
        <v>7</v>
      </c>
      <c r="AG87" s="80">
        <v>8</v>
      </c>
      <c r="AH87" s="80">
        <v>9</v>
      </c>
    </row>
    <row r="88" spans="2:45" x14ac:dyDescent="0.25">
      <c r="B88" s="80">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80">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80">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80">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80">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80">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80">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80">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80">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80">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80">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80">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80">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80">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80">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80">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80">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80">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115" t="s">
        <v>440</v>
      </c>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115"/>
      <c r="AT99" s="115"/>
    </row>
    <row r="101" spans="2:67" x14ac:dyDescent="0.25">
      <c r="B101" s="4" t="s">
        <v>400</v>
      </c>
      <c r="C101" s="4"/>
      <c r="D101" s="4" t="s">
        <v>435</v>
      </c>
      <c r="E101" s="4"/>
      <c r="F101" s="4"/>
      <c r="G101" s="4"/>
      <c r="H101" s="4"/>
      <c r="I101" s="4"/>
      <c r="J101" s="4"/>
      <c r="K101" s="4"/>
      <c r="L101" s="4"/>
      <c r="M101" s="4" t="s">
        <v>436</v>
      </c>
      <c r="N101" s="4"/>
      <c r="O101" s="4"/>
      <c r="P101" s="4"/>
      <c r="Q101" s="4"/>
      <c r="R101" s="4"/>
      <c r="S101" s="4"/>
      <c r="T101" s="4"/>
      <c r="U101" s="4"/>
      <c r="V101" s="4"/>
      <c r="Y101" s="4" t="s">
        <v>399</v>
      </c>
      <c r="Z101" s="4"/>
      <c r="AA101" s="4" t="s">
        <v>435</v>
      </c>
      <c r="AB101" s="4"/>
      <c r="AC101" s="4"/>
      <c r="AD101" s="4"/>
      <c r="AE101" s="4"/>
      <c r="AF101" s="4"/>
      <c r="AG101" s="4"/>
      <c r="AH101" s="4"/>
      <c r="AI101" s="4"/>
      <c r="AJ101" s="4" t="s">
        <v>436</v>
      </c>
      <c r="AK101" s="4"/>
      <c r="AL101" s="4"/>
      <c r="AM101" s="4"/>
      <c r="AN101" s="4"/>
      <c r="AO101" s="4"/>
      <c r="AP101" s="4"/>
      <c r="AQ101" s="4"/>
      <c r="AR101" s="4"/>
      <c r="AS101" s="4"/>
      <c r="AU101" s="4" t="s">
        <v>438</v>
      </c>
      <c r="AV101" s="4"/>
      <c r="AW101" s="4" t="s">
        <v>435</v>
      </c>
      <c r="AX101" s="4"/>
      <c r="AY101" s="4"/>
      <c r="AZ101" s="4"/>
      <c r="BA101" s="4"/>
      <c r="BB101" s="4"/>
      <c r="BC101" s="4"/>
      <c r="BD101" s="4"/>
      <c r="BE101" s="4"/>
      <c r="BF101" s="4" t="s">
        <v>436</v>
      </c>
      <c r="BG101" s="4"/>
      <c r="BH101" s="4"/>
      <c r="BI101" s="4"/>
      <c r="BJ101" s="4"/>
      <c r="BK101" s="4"/>
      <c r="BL101" s="4"/>
      <c r="BM101" s="4"/>
      <c r="BN101" s="4"/>
      <c r="BO101" s="4"/>
    </row>
    <row r="102" spans="2:67" x14ac:dyDescent="0.25">
      <c r="B102" s="4" t="s">
        <v>434</v>
      </c>
      <c r="C102" s="4" t="s">
        <v>401</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434</v>
      </c>
      <c r="Z102" s="4" t="s">
        <v>401</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437</v>
      </c>
      <c r="AV102" s="4" t="s">
        <v>401</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403</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403</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423</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408</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408</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422</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415</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415</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441</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414</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414</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424</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417</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417</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425</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406</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406</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428</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402</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402</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429</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411</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411</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433</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404</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404</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427</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407</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407</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431</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418</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418</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421</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413</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413</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432</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410</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410</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430</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409</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409</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426</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412</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412</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420</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420</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438</v>
      </c>
      <c r="AV118" s="4"/>
      <c r="AW118" s="4" t="s">
        <v>435</v>
      </c>
      <c r="AX118" s="4"/>
      <c r="AY118" s="4"/>
      <c r="AZ118" s="4"/>
      <c r="BA118" s="4"/>
      <c r="BB118" s="4"/>
      <c r="BC118" s="4"/>
      <c r="BD118" s="4"/>
      <c r="BE118" s="4"/>
      <c r="BF118" s="4" t="s">
        <v>436</v>
      </c>
      <c r="BG118" s="4"/>
      <c r="BH118" s="4"/>
      <c r="BI118" s="4"/>
      <c r="BJ118" s="4"/>
      <c r="BK118" s="4"/>
      <c r="BL118" s="4"/>
      <c r="BM118" s="4"/>
      <c r="BN118" s="4"/>
      <c r="BO118" s="4"/>
    </row>
    <row r="119" spans="2:67" x14ac:dyDescent="0.25">
      <c r="B119" s="4" t="s">
        <v>405</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405</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437</v>
      </c>
      <c r="AV119" s="4" t="s">
        <v>401</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419</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419</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423</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416</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416</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422</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441</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400</v>
      </c>
      <c r="C123" s="4"/>
      <c r="D123" s="4" t="s">
        <v>435</v>
      </c>
      <c r="E123" s="4"/>
      <c r="F123" s="4"/>
      <c r="G123" s="4"/>
      <c r="H123" s="4"/>
      <c r="I123" s="4"/>
      <c r="J123" s="4"/>
      <c r="K123" s="4"/>
      <c r="L123" s="4"/>
      <c r="M123" s="4" t="s">
        <v>436</v>
      </c>
      <c r="N123" s="4"/>
      <c r="O123" s="4"/>
      <c r="P123" s="4"/>
      <c r="Q123" s="4"/>
      <c r="R123" s="4"/>
      <c r="S123" s="4"/>
      <c r="T123" s="4"/>
      <c r="U123" s="4"/>
      <c r="V123" s="4"/>
      <c r="Y123" s="4" t="s">
        <v>399</v>
      </c>
      <c r="Z123" s="4"/>
      <c r="AA123" s="4" t="s">
        <v>435</v>
      </c>
      <c r="AB123" s="4"/>
      <c r="AC123" s="4"/>
      <c r="AD123" s="4"/>
      <c r="AE123" s="4"/>
      <c r="AF123" s="4"/>
      <c r="AG123" s="4"/>
      <c r="AH123" s="4"/>
      <c r="AI123" s="4"/>
      <c r="AJ123" s="4" t="s">
        <v>436</v>
      </c>
      <c r="AK123" s="4"/>
      <c r="AL123" s="4"/>
      <c r="AM123" s="4"/>
      <c r="AN123" s="4"/>
      <c r="AO123" s="4"/>
      <c r="AP123" s="4"/>
      <c r="AQ123" s="4"/>
      <c r="AR123" s="4"/>
      <c r="AS123" s="4"/>
      <c r="AU123" s="4" t="s">
        <v>424</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434</v>
      </c>
      <c r="C124" s="4" t="s">
        <v>401</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434</v>
      </c>
      <c r="Z124" s="4" t="s">
        <v>401</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425</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403</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403</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428</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408</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429</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415</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415</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433</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414</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414</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427</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417</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417</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431</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406</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406</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421</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402</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402</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432</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411</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411</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430</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404</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404</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426</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407</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407</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418</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418</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438</v>
      </c>
      <c r="AV135" s="4"/>
      <c r="AW135" s="4" t="s">
        <v>394</v>
      </c>
      <c r="AX135" s="4"/>
      <c r="AY135" s="4"/>
      <c r="AZ135" s="4"/>
      <c r="BA135" s="4"/>
      <c r="BB135" s="4"/>
      <c r="BC135" s="4"/>
      <c r="BD135" s="4"/>
      <c r="BE135" s="4"/>
    </row>
    <row r="136" spans="2:67" x14ac:dyDescent="0.25">
      <c r="B136" s="4" t="s">
        <v>413</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413</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437</v>
      </c>
      <c r="AV136" s="4" t="s">
        <v>401</v>
      </c>
      <c r="AW136" s="4">
        <v>1</v>
      </c>
      <c r="AX136" s="4">
        <v>2</v>
      </c>
      <c r="AY136" s="4">
        <v>3</v>
      </c>
      <c r="AZ136" s="4">
        <v>4</v>
      </c>
      <c r="BA136" s="4">
        <v>5</v>
      </c>
      <c r="BB136" s="4">
        <v>6</v>
      </c>
      <c r="BC136" s="4">
        <v>7</v>
      </c>
      <c r="BD136" s="4">
        <v>8</v>
      </c>
      <c r="BE136" s="4">
        <v>9</v>
      </c>
    </row>
    <row r="137" spans="2:67" x14ac:dyDescent="0.25">
      <c r="B137" s="4" t="s">
        <v>410</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410</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423</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409</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409</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422</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412</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412</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441</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420</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420</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424</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405</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405</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425</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419</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419</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428</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416</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416</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429</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433</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400</v>
      </c>
      <c r="C145" s="4"/>
      <c r="D145" s="4" t="s">
        <v>394</v>
      </c>
      <c r="E145" s="4"/>
      <c r="F145" s="4"/>
      <c r="G145" s="4"/>
      <c r="H145" s="4"/>
      <c r="I145" s="4"/>
      <c r="J145" s="4"/>
      <c r="K145" s="4"/>
      <c r="L145" s="4"/>
      <c r="Y145" s="4" t="s">
        <v>399</v>
      </c>
      <c r="Z145" s="4"/>
      <c r="AA145" s="4" t="s">
        <v>394</v>
      </c>
      <c r="AB145" s="4"/>
      <c r="AC145" s="4"/>
      <c r="AD145" s="4"/>
      <c r="AE145" s="4"/>
      <c r="AF145" s="4"/>
      <c r="AG145" s="4"/>
      <c r="AH145" s="4"/>
      <c r="AI145" s="4"/>
      <c r="AU145" s="4" t="s">
        <v>427</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434</v>
      </c>
      <c r="C146" s="4" t="s">
        <v>401</v>
      </c>
      <c r="D146" s="4">
        <v>1</v>
      </c>
      <c r="E146" s="4">
        <v>2</v>
      </c>
      <c r="F146" s="4">
        <v>3</v>
      </c>
      <c r="G146" s="4">
        <v>4</v>
      </c>
      <c r="H146" s="4">
        <v>5</v>
      </c>
      <c r="I146" s="4">
        <v>6</v>
      </c>
      <c r="J146" s="4">
        <v>7</v>
      </c>
      <c r="K146" s="4">
        <v>8</v>
      </c>
      <c r="L146" s="4">
        <v>9</v>
      </c>
      <c r="N146" s="4" t="s">
        <v>444</v>
      </c>
      <c r="Y146" s="4" t="s">
        <v>434</v>
      </c>
      <c r="Z146" s="4" t="s">
        <v>401</v>
      </c>
      <c r="AA146" s="4">
        <v>1</v>
      </c>
      <c r="AB146" s="4">
        <v>2</v>
      </c>
      <c r="AC146" s="4">
        <v>3</v>
      </c>
      <c r="AD146" s="4">
        <v>4</v>
      </c>
      <c r="AE146" s="4">
        <v>5</v>
      </c>
      <c r="AF146" s="4">
        <v>6</v>
      </c>
      <c r="AG146" s="4">
        <v>7</v>
      </c>
      <c r="AH146" s="4">
        <v>8</v>
      </c>
      <c r="AI146" s="4">
        <v>9</v>
      </c>
      <c r="AU146" s="4" t="s">
        <v>431</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403</v>
      </c>
      <c r="C147" s="88">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403</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421</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408</v>
      </c>
      <c r="C148" s="88">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408</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432</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415</v>
      </c>
      <c r="C149" s="88">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415</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430</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414</v>
      </c>
      <c r="C150" s="88">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414</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426</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417</v>
      </c>
      <c r="C151" s="88">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417</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406</v>
      </c>
      <c r="C152" s="88">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406</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402</v>
      </c>
      <c r="C153" s="88">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402</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411</v>
      </c>
      <c r="C154" s="88">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411</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404</v>
      </c>
      <c r="C155" s="88">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404</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407</v>
      </c>
      <c r="C156" s="88">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407</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418</v>
      </c>
      <c r="C157" s="88">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418</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413</v>
      </c>
      <c r="C158" s="88">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413</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410</v>
      </c>
      <c r="C159" s="88">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410</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409</v>
      </c>
      <c r="C160" s="88">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409</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412</v>
      </c>
      <c r="C161" s="88">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412</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420</v>
      </c>
      <c r="C162" s="88">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420</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405</v>
      </c>
      <c r="C163" s="88">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405</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419</v>
      </c>
      <c r="C164" s="88">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419</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416</v>
      </c>
      <c r="C165" s="88">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416</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85" zoomScaleNormal="85" workbookViewId="0">
      <selection activeCell="Y3" sqref="Y3"/>
    </sheetView>
  </sheetViews>
  <sheetFormatPr defaultRowHeight="15" x14ac:dyDescent="0.25"/>
  <cols>
    <col min="3" max="3" width="12.28515625" bestFit="1" customWidth="1"/>
    <col min="16" max="16" width="8.42578125" customWidth="1"/>
    <col min="18" max="18" width="12" customWidth="1"/>
  </cols>
  <sheetData>
    <row r="2" spans="2:27" ht="18.75" x14ac:dyDescent="0.3">
      <c r="B2" s="107" t="s">
        <v>161</v>
      </c>
      <c r="C2" s="107"/>
      <c r="D2" s="107"/>
      <c r="E2" s="107"/>
      <c r="F2" s="107"/>
      <c r="G2" s="107"/>
      <c r="H2" s="107"/>
      <c r="I2" s="107"/>
      <c r="J2" s="107"/>
      <c r="K2" s="107"/>
      <c r="L2" s="107"/>
      <c r="M2" s="107"/>
      <c r="N2" s="107"/>
      <c r="O2" s="107"/>
    </row>
    <row r="3" spans="2:27" ht="57" customHeight="1" x14ac:dyDescent="0.25">
      <c r="B3" s="112" t="s">
        <v>562</v>
      </c>
      <c r="C3" s="112"/>
      <c r="D3" s="112"/>
      <c r="E3" s="112"/>
      <c r="F3" s="112"/>
      <c r="G3" s="112"/>
      <c r="H3" s="112"/>
      <c r="I3" s="112"/>
      <c r="J3" s="112"/>
      <c r="K3" s="112"/>
      <c r="L3" s="112"/>
      <c r="M3" s="112"/>
      <c r="N3" s="112"/>
      <c r="O3" s="112"/>
    </row>
    <row r="4" spans="2:27" ht="77.25" customHeight="1" x14ac:dyDescent="0.25">
      <c r="B4" s="112"/>
      <c r="C4" s="112"/>
      <c r="D4" s="112"/>
      <c r="E4" s="112"/>
      <c r="F4" s="112"/>
      <c r="G4" s="112"/>
      <c r="H4" s="112"/>
      <c r="I4" s="112"/>
      <c r="J4" s="112"/>
      <c r="K4" s="112"/>
      <c r="L4" s="112"/>
      <c r="M4" s="112"/>
      <c r="N4" s="112"/>
      <c r="O4" s="112"/>
    </row>
    <row r="6" spans="2:27" ht="15" customHeight="1" x14ac:dyDescent="0.25">
      <c r="B6" s="109" t="s">
        <v>164</v>
      </c>
      <c r="C6" s="110"/>
      <c r="D6" s="110"/>
      <c r="E6" s="110"/>
      <c r="F6" s="110"/>
      <c r="G6" s="110"/>
      <c r="H6" s="110"/>
      <c r="I6" s="110"/>
      <c r="J6" s="110"/>
      <c r="K6" s="110"/>
      <c r="L6" s="110"/>
      <c r="M6" s="111"/>
      <c r="O6" s="109" t="s">
        <v>561</v>
      </c>
      <c r="P6" s="110"/>
      <c r="Q6" s="110"/>
      <c r="R6" s="110"/>
      <c r="S6" s="110"/>
      <c r="T6" s="110"/>
      <c r="U6" s="110"/>
      <c r="V6" s="110"/>
      <c r="W6" s="110"/>
      <c r="X6" s="110"/>
      <c r="Y6" s="110"/>
      <c r="Z6" s="110"/>
      <c r="AA6" s="111"/>
    </row>
    <row r="7" spans="2:27" ht="15" customHeight="1" x14ac:dyDescent="0.25">
      <c r="B7" s="137" t="s">
        <v>165</v>
      </c>
      <c r="C7" s="138"/>
      <c r="D7" s="2">
        <v>1</v>
      </c>
      <c r="E7" s="2">
        <v>2</v>
      </c>
      <c r="F7" s="2">
        <v>3</v>
      </c>
      <c r="G7" s="2">
        <v>4</v>
      </c>
      <c r="H7" s="2">
        <v>5</v>
      </c>
      <c r="I7" s="2">
        <v>6</v>
      </c>
      <c r="J7" s="2">
        <v>7</v>
      </c>
      <c r="K7" s="2">
        <v>8</v>
      </c>
      <c r="L7" s="2">
        <v>9</v>
      </c>
      <c r="M7" s="2" t="s">
        <v>4</v>
      </c>
      <c r="O7" s="135" t="s">
        <v>165</v>
      </c>
      <c r="P7" s="135"/>
      <c r="Q7" s="135"/>
      <c r="R7" s="106">
        <v>1</v>
      </c>
      <c r="S7" s="106">
        <v>2</v>
      </c>
      <c r="T7" s="106">
        <v>3</v>
      </c>
      <c r="U7" s="106">
        <v>4</v>
      </c>
      <c r="V7" s="106">
        <v>5</v>
      </c>
      <c r="W7" s="106">
        <v>6</v>
      </c>
      <c r="X7" s="106">
        <v>7</v>
      </c>
      <c r="Y7" s="106">
        <v>8</v>
      </c>
      <c r="Z7" s="106">
        <v>9</v>
      </c>
      <c r="AA7" s="106" t="s">
        <v>4</v>
      </c>
    </row>
    <row r="8" spans="2:27" x14ac:dyDescent="0.25">
      <c r="B8" s="135"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135" t="s">
        <v>59</v>
      </c>
      <c r="P8" s="181" t="s">
        <v>162</v>
      </c>
      <c r="Q8" s="181"/>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135"/>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135"/>
      <c r="P9" s="181" t="s">
        <v>127</v>
      </c>
      <c r="Q9" s="181"/>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135"/>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135"/>
      <c r="P10" s="181" t="s">
        <v>2</v>
      </c>
      <c r="Q10" s="181"/>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135"/>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135" t="s">
        <v>61</v>
      </c>
      <c r="P11" s="181" t="s">
        <v>162</v>
      </c>
      <c r="Q11" s="181"/>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135"/>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135"/>
      <c r="P12" s="181" t="s">
        <v>127</v>
      </c>
      <c r="Q12" s="181"/>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135"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135"/>
      <c r="P13" s="202" t="s">
        <v>2</v>
      </c>
      <c r="Q13" s="202"/>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135"/>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135"/>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08" t="s">
        <v>7</v>
      </c>
      <c r="P15" s="108"/>
      <c r="S15" s="5"/>
      <c r="T15" s="5"/>
      <c r="W15" s="5"/>
      <c r="X15" s="5"/>
      <c r="Y15" s="5"/>
    </row>
    <row r="16" spans="2:27" x14ac:dyDescent="0.25">
      <c r="B16" s="135"/>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135"/>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07" t="s">
        <v>46</v>
      </c>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row>
    <row r="22" spans="2:28" ht="15" customHeight="1" x14ac:dyDescent="0.25">
      <c r="B22" s="123" t="s">
        <v>53</v>
      </c>
      <c r="C22" s="123"/>
      <c r="D22" s="108" t="s">
        <v>55</v>
      </c>
      <c r="E22" s="108"/>
      <c r="F22" s="108"/>
      <c r="G22" s="108"/>
      <c r="H22" s="108"/>
      <c r="I22" s="108"/>
      <c r="J22" s="108"/>
      <c r="K22" s="108"/>
      <c r="L22" s="108"/>
      <c r="M22" s="108"/>
      <c r="N22" s="108"/>
      <c r="O22" s="108"/>
      <c r="Q22" s="123" t="s">
        <v>54</v>
      </c>
      <c r="R22" s="123"/>
      <c r="S22" s="108" t="s">
        <v>55</v>
      </c>
      <c r="T22" s="108"/>
      <c r="U22" s="108"/>
      <c r="V22" s="108"/>
      <c r="W22" s="108"/>
      <c r="X22" s="108"/>
      <c r="Y22" s="108"/>
      <c r="Z22" s="108"/>
      <c r="AA22" s="108"/>
      <c r="AB22" s="108"/>
    </row>
    <row r="23" spans="2:28" ht="15" customHeight="1" x14ac:dyDescent="0.25">
      <c r="B23" s="123"/>
      <c r="C23" s="123"/>
      <c r="D23" s="2">
        <v>1</v>
      </c>
      <c r="E23" s="2">
        <v>2</v>
      </c>
      <c r="F23" s="2">
        <v>3</v>
      </c>
      <c r="G23" s="2">
        <v>4</v>
      </c>
      <c r="H23" s="2">
        <v>5</v>
      </c>
      <c r="I23" s="2">
        <v>6</v>
      </c>
      <c r="J23" s="2">
        <v>7</v>
      </c>
      <c r="K23" s="2">
        <v>8</v>
      </c>
      <c r="L23" s="2">
        <v>9</v>
      </c>
      <c r="M23" s="2" t="s">
        <v>4</v>
      </c>
      <c r="N23" s="2" t="s">
        <v>125</v>
      </c>
      <c r="O23" s="2" t="s">
        <v>124</v>
      </c>
      <c r="Q23" s="123"/>
      <c r="R23" s="123"/>
      <c r="S23" s="2">
        <v>1</v>
      </c>
      <c r="T23" s="2">
        <v>2</v>
      </c>
      <c r="U23" s="2">
        <v>3</v>
      </c>
      <c r="V23" s="2">
        <v>4</v>
      </c>
      <c r="W23" s="2">
        <v>5</v>
      </c>
      <c r="X23" s="2">
        <v>6</v>
      </c>
      <c r="Y23" s="2">
        <v>7</v>
      </c>
      <c r="Z23" s="2">
        <v>8</v>
      </c>
      <c r="AA23" s="2">
        <v>9</v>
      </c>
      <c r="AB23" s="9" t="s">
        <v>4</v>
      </c>
    </row>
    <row r="24" spans="2:28" x14ac:dyDescent="0.25">
      <c r="B24" s="135" t="s">
        <v>49</v>
      </c>
      <c r="C24" s="10" t="s">
        <v>6</v>
      </c>
      <c r="D24" s="4">
        <v>75</v>
      </c>
      <c r="E24" s="4">
        <v>89</v>
      </c>
      <c r="F24" s="4">
        <v>99</v>
      </c>
      <c r="G24" s="4">
        <v>116</v>
      </c>
      <c r="H24" s="4">
        <v>125</v>
      </c>
      <c r="I24" s="4">
        <v>116</v>
      </c>
      <c r="J24" s="4">
        <v>85</v>
      </c>
      <c r="K24" s="4">
        <v>52</v>
      </c>
      <c r="L24" s="4">
        <v>54</v>
      </c>
      <c r="M24" s="4">
        <v>45</v>
      </c>
      <c r="N24" s="4">
        <v>9</v>
      </c>
      <c r="O24" s="4">
        <v>1</v>
      </c>
      <c r="Q24" s="135" t="s">
        <v>49</v>
      </c>
      <c r="R24" s="10" t="s">
        <v>6</v>
      </c>
      <c r="S24" s="4">
        <v>37</v>
      </c>
      <c r="T24" s="4">
        <v>85</v>
      </c>
      <c r="U24" s="4">
        <v>87</v>
      </c>
      <c r="V24" s="4">
        <v>120</v>
      </c>
      <c r="W24" s="4">
        <v>100</v>
      </c>
      <c r="X24" s="4">
        <v>138</v>
      </c>
      <c r="Y24" s="4">
        <v>87</v>
      </c>
      <c r="Z24" s="4">
        <v>76</v>
      </c>
      <c r="AA24" s="4">
        <v>38</v>
      </c>
      <c r="AB24" s="4">
        <v>58</v>
      </c>
    </row>
    <row r="25" spans="2:28" x14ac:dyDescent="0.25">
      <c r="B25" s="135"/>
      <c r="C25" s="10" t="s">
        <v>0</v>
      </c>
      <c r="D25" s="4">
        <v>200</v>
      </c>
      <c r="E25" s="4">
        <v>198</v>
      </c>
      <c r="F25" s="4">
        <v>157</v>
      </c>
      <c r="G25" s="4">
        <v>159</v>
      </c>
      <c r="H25" s="4">
        <v>151</v>
      </c>
      <c r="I25" s="4">
        <v>142</v>
      </c>
      <c r="J25" s="4">
        <v>161</v>
      </c>
      <c r="K25" s="4">
        <v>157</v>
      </c>
      <c r="L25" s="4">
        <v>147</v>
      </c>
      <c r="M25" s="11"/>
      <c r="N25" s="11"/>
      <c r="O25" s="11"/>
      <c r="Q25" s="135"/>
      <c r="R25" s="10" t="s">
        <v>0</v>
      </c>
      <c r="S25" s="4">
        <v>78</v>
      </c>
      <c r="T25" s="4">
        <v>115</v>
      </c>
      <c r="U25" s="4">
        <v>86</v>
      </c>
      <c r="V25" s="4">
        <v>66</v>
      </c>
      <c r="W25" s="4">
        <v>93</v>
      </c>
      <c r="X25" s="4">
        <v>69</v>
      </c>
      <c r="Y25" s="4">
        <v>81</v>
      </c>
      <c r="Z25" s="4">
        <v>106</v>
      </c>
      <c r="AA25" s="4">
        <v>48</v>
      </c>
      <c r="AB25" s="11"/>
    </row>
    <row r="26" spans="2:28" x14ac:dyDescent="0.25">
      <c r="B26" s="135"/>
      <c r="C26" s="10" t="s">
        <v>1</v>
      </c>
      <c r="D26" s="4">
        <v>868</v>
      </c>
      <c r="E26" s="4">
        <v>932</v>
      </c>
      <c r="F26" s="4">
        <v>1019</v>
      </c>
      <c r="G26" s="4">
        <v>1624</v>
      </c>
      <c r="H26" s="4">
        <v>1696</v>
      </c>
      <c r="I26" s="4">
        <v>1648</v>
      </c>
      <c r="J26" s="4">
        <v>836</v>
      </c>
      <c r="K26" s="4">
        <v>778</v>
      </c>
      <c r="L26" s="4">
        <v>757</v>
      </c>
      <c r="M26" s="11"/>
      <c r="N26" s="11"/>
      <c r="O26" s="11"/>
      <c r="Q26" s="135"/>
      <c r="R26" s="10" t="s">
        <v>1</v>
      </c>
      <c r="S26" s="4">
        <v>708</v>
      </c>
      <c r="T26" s="4">
        <v>1160</v>
      </c>
      <c r="U26" s="4">
        <v>1203</v>
      </c>
      <c r="V26" s="4">
        <v>1767</v>
      </c>
      <c r="W26" s="4">
        <v>1908</v>
      </c>
      <c r="X26" s="4">
        <v>1605</v>
      </c>
      <c r="Y26" s="4">
        <v>988</v>
      </c>
      <c r="Z26" s="4">
        <v>940</v>
      </c>
      <c r="AA26" s="4">
        <v>628</v>
      </c>
      <c r="AB26" s="11"/>
    </row>
    <row r="27" spans="2:28" x14ac:dyDescent="0.25">
      <c r="B27" s="135"/>
      <c r="C27" s="10" t="s">
        <v>3</v>
      </c>
      <c r="D27" s="4">
        <v>248</v>
      </c>
      <c r="E27" s="4">
        <v>543</v>
      </c>
      <c r="F27" s="4">
        <v>842</v>
      </c>
      <c r="G27" s="4">
        <v>485</v>
      </c>
      <c r="H27" s="4">
        <v>471</v>
      </c>
      <c r="I27" s="4">
        <v>441</v>
      </c>
      <c r="J27" s="4">
        <v>993</v>
      </c>
      <c r="K27" s="4">
        <v>638</v>
      </c>
      <c r="L27" s="4">
        <v>243</v>
      </c>
      <c r="M27" s="4">
        <v>745</v>
      </c>
      <c r="N27" s="4">
        <v>206</v>
      </c>
      <c r="O27" s="4">
        <v>68</v>
      </c>
      <c r="Q27" s="135"/>
      <c r="R27" s="10" t="s">
        <v>3</v>
      </c>
      <c r="S27" s="4">
        <v>306</v>
      </c>
      <c r="T27" s="4">
        <v>663</v>
      </c>
      <c r="U27" s="4">
        <v>1080</v>
      </c>
      <c r="V27" s="4">
        <v>675</v>
      </c>
      <c r="W27" s="4">
        <v>636</v>
      </c>
      <c r="X27" s="4">
        <v>697</v>
      </c>
      <c r="Y27" s="4">
        <v>1199</v>
      </c>
      <c r="Z27" s="4">
        <v>672</v>
      </c>
      <c r="AA27" s="4">
        <v>323</v>
      </c>
      <c r="AB27" s="4">
        <v>1543</v>
      </c>
    </row>
    <row r="28" spans="2:28" x14ac:dyDescent="0.25">
      <c r="B28" s="135"/>
      <c r="C28" s="10" t="s">
        <v>5</v>
      </c>
      <c r="D28" s="4">
        <v>427</v>
      </c>
      <c r="E28" s="4">
        <v>323</v>
      </c>
      <c r="F28" s="4">
        <v>268</v>
      </c>
      <c r="G28" s="4">
        <v>293</v>
      </c>
      <c r="H28" s="4">
        <v>305</v>
      </c>
      <c r="I28" s="4">
        <v>280</v>
      </c>
      <c r="J28" s="4">
        <v>292</v>
      </c>
      <c r="K28" s="4">
        <v>333</v>
      </c>
      <c r="L28" s="4">
        <v>404</v>
      </c>
      <c r="M28" s="4">
        <v>814</v>
      </c>
      <c r="N28" s="4">
        <v>126</v>
      </c>
      <c r="O28" s="11"/>
      <c r="Q28" s="135"/>
      <c r="R28" s="10" t="s">
        <v>5</v>
      </c>
      <c r="S28" s="4">
        <v>622</v>
      </c>
      <c r="T28" s="4">
        <v>1011</v>
      </c>
      <c r="U28" s="4">
        <v>876</v>
      </c>
      <c r="V28" s="4">
        <v>866</v>
      </c>
      <c r="W28" s="4">
        <v>898</v>
      </c>
      <c r="X28" s="4">
        <v>863</v>
      </c>
      <c r="Y28" s="4">
        <v>937</v>
      </c>
      <c r="Z28" s="4">
        <v>1023</v>
      </c>
      <c r="AA28" s="4">
        <v>597</v>
      </c>
      <c r="AB28" s="4">
        <v>2945</v>
      </c>
    </row>
    <row r="29" spans="2:28" x14ac:dyDescent="0.25">
      <c r="B29" s="135"/>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135"/>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125" t="s">
        <v>128</v>
      </c>
      <c r="C30" s="10" t="s">
        <v>6</v>
      </c>
      <c r="D30" s="4">
        <v>26</v>
      </c>
      <c r="E30" s="4">
        <v>50</v>
      </c>
      <c r="F30" s="4">
        <v>55</v>
      </c>
      <c r="G30" s="4">
        <v>71</v>
      </c>
      <c r="H30" s="4">
        <v>89</v>
      </c>
      <c r="I30" s="4">
        <v>83</v>
      </c>
      <c r="J30" s="4">
        <v>81</v>
      </c>
      <c r="K30" s="4">
        <v>68</v>
      </c>
      <c r="L30" s="4">
        <v>38</v>
      </c>
      <c r="M30" s="11"/>
      <c r="N30" s="11"/>
      <c r="O30" s="11"/>
      <c r="Q30" s="125" t="s">
        <v>128</v>
      </c>
      <c r="R30" s="10" t="s">
        <v>6</v>
      </c>
      <c r="S30">
        <v>27</v>
      </c>
      <c r="T30">
        <v>50</v>
      </c>
      <c r="U30">
        <v>62</v>
      </c>
      <c r="V30">
        <v>90</v>
      </c>
      <c r="W30">
        <v>97</v>
      </c>
      <c r="X30">
        <v>74</v>
      </c>
      <c r="Y30">
        <v>85</v>
      </c>
      <c r="Z30">
        <v>51</v>
      </c>
      <c r="AA30">
        <v>19</v>
      </c>
      <c r="AB30" s="11"/>
    </row>
    <row r="31" spans="2:28" x14ac:dyDescent="0.25">
      <c r="B31" s="125"/>
      <c r="C31" s="10" t="s">
        <v>0</v>
      </c>
      <c r="D31" s="11"/>
      <c r="E31" s="4">
        <v>186</v>
      </c>
      <c r="F31" s="4">
        <v>333</v>
      </c>
      <c r="G31" s="4">
        <v>301</v>
      </c>
      <c r="H31" s="4">
        <v>285</v>
      </c>
      <c r="I31" s="4">
        <v>290</v>
      </c>
      <c r="J31" s="4">
        <v>281</v>
      </c>
      <c r="K31" s="4">
        <v>150</v>
      </c>
      <c r="L31" s="11"/>
      <c r="M31" s="11"/>
      <c r="N31" s="11"/>
      <c r="O31" s="11"/>
      <c r="Q31" s="125"/>
      <c r="R31" s="10" t="s">
        <v>0</v>
      </c>
      <c r="S31" s="11"/>
      <c r="T31" s="4">
        <v>105</v>
      </c>
      <c r="U31" s="4">
        <v>205</v>
      </c>
      <c r="V31" s="4">
        <v>195</v>
      </c>
      <c r="W31" s="4">
        <v>155</v>
      </c>
      <c r="X31" s="4">
        <v>172</v>
      </c>
      <c r="Y31" s="4">
        <v>154</v>
      </c>
      <c r="Z31" s="4">
        <v>68</v>
      </c>
      <c r="AA31" s="11"/>
      <c r="AB31" s="11"/>
    </row>
    <row r="32" spans="2:28" x14ac:dyDescent="0.25">
      <c r="B32" s="125"/>
      <c r="C32" s="10" t="s">
        <v>1</v>
      </c>
      <c r="D32" s="11"/>
      <c r="E32" s="4">
        <v>905</v>
      </c>
      <c r="F32" s="4">
        <v>1638</v>
      </c>
      <c r="G32" s="4">
        <v>1589</v>
      </c>
      <c r="H32" s="4">
        <v>1782</v>
      </c>
      <c r="I32" s="4">
        <v>1690</v>
      </c>
      <c r="J32" s="4">
        <v>1589</v>
      </c>
      <c r="K32" s="4">
        <v>716</v>
      </c>
      <c r="L32" s="11"/>
      <c r="M32" s="11"/>
      <c r="N32" s="11"/>
      <c r="O32" s="11"/>
      <c r="Q32" s="125"/>
      <c r="R32" s="10" t="s">
        <v>1</v>
      </c>
      <c r="S32" s="11"/>
      <c r="T32" s="4">
        <v>901</v>
      </c>
      <c r="U32" s="4">
        <v>1874</v>
      </c>
      <c r="V32" s="4">
        <v>2218</v>
      </c>
      <c r="W32" s="4">
        <v>2403</v>
      </c>
      <c r="X32" s="4">
        <v>2210</v>
      </c>
      <c r="Y32" s="4">
        <v>1770</v>
      </c>
      <c r="Z32" s="4">
        <v>635</v>
      </c>
      <c r="AA32" s="11"/>
      <c r="AB32" s="11"/>
    </row>
    <row r="33" spans="2:28" x14ac:dyDescent="0.25">
      <c r="B33" s="125"/>
      <c r="C33" s="10" t="s">
        <v>3</v>
      </c>
      <c r="D33" s="4">
        <v>1331</v>
      </c>
      <c r="E33" s="4">
        <v>1097</v>
      </c>
      <c r="F33" s="4">
        <v>859</v>
      </c>
      <c r="G33" s="4">
        <v>1094</v>
      </c>
      <c r="H33" s="4">
        <v>1308</v>
      </c>
      <c r="I33" s="4">
        <v>1151</v>
      </c>
      <c r="J33" s="4">
        <v>967</v>
      </c>
      <c r="K33" s="4">
        <v>1149</v>
      </c>
      <c r="L33" s="4">
        <v>1144</v>
      </c>
      <c r="M33" s="11"/>
      <c r="N33" s="11"/>
      <c r="O33" s="11"/>
      <c r="Q33" s="125"/>
      <c r="R33" s="10" t="s">
        <v>3</v>
      </c>
      <c r="S33" s="4">
        <v>1659</v>
      </c>
      <c r="T33" s="4">
        <v>1880</v>
      </c>
      <c r="U33" s="4">
        <v>1666</v>
      </c>
      <c r="V33" s="4">
        <v>2425</v>
      </c>
      <c r="W33" s="4">
        <v>2832</v>
      </c>
      <c r="X33" s="4">
        <v>2448</v>
      </c>
      <c r="Y33" s="4">
        <v>1692</v>
      </c>
      <c r="Z33" s="4">
        <v>1967</v>
      </c>
      <c r="AA33" s="4">
        <v>1554</v>
      </c>
      <c r="AB33" s="11"/>
    </row>
    <row r="34" spans="2:28" x14ac:dyDescent="0.25">
      <c r="B34" s="125"/>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125"/>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135" t="s">
        <v>58</v>
      </c>
      <c r="C35" s="135"/>
      <c r="D35" s="4">
        <v>22671</v>
      </c>
      <c r="E35" s="4">
        <v>20179</v>
      </c>
      <c r="F35" s="4">
        <v>19302</v>
      </c>
      <c r="G35" s="4">
        <v>18485</v>
      </c>
      <c r="H35" s="4">
        <v>17747</v>
      </c>
      <c r="I35" s="4">
        <v>18221</v>
      </c>
      <c r="J35" s="4">
        <v>19503</v>
      </c>
      <c r="K35" s="4">
        <v>20421</v>
      </c>
      <c r="L35" s="4">
        <v>22709</v>
      </c>
      <c r="M35" s="4">
        <v>50018</v>
      </c>
      <c r="N35" s="4">
        <v>15858</v>
      </c>
      <c r="O35" s="4">
        <v>12391</v>
      </c>
      <c r="Q35" s="135" t="s">
        <v>58</v>
      </c>
      <c r="R35" s="135"/>
      <c r="S35" s="4">
        <v>27904</v>
      </c>
      <c r="T35" s="4">
        <v>27040</v>
      </c>
      <c r="U35" s="4">
        <v>25714</v>
      </c>
      <c r="V35" s="4">
        <v>25198</v>
      </c>
      <c r="W35" s="4">
        <v>24131</v>
      </c>
      <c r="X35" s="4">
        <v>24530</v>
      </c>
      <c r="Y35" s="4">
        <v>25949</v>
      </c>
      <c r="Z35" s="4">
        <v>27358</v>
      </c>
      <c r="AA35" s="4">
        <v>28208</v>
      </c>
      <c r="AB35" s="4">
        <v>58958</v>
      </c>
    </row>
    <row r="36" spans="2:28" x14ac:dyDescent="0.25">
      <c r="B36" s="136" t="s">
        <v>2</v>
      </c>
      <c r="C36" s="136"/>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136" t="s">
        <v>2</v>
      </c>
      <c r="R36" s="136"/>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123" t="s">
        <v>53</v>
      </c>
      <c r="C38" s="123"/>
      <c r="D38" s="108" t="s">
        <v>56</v>
      </c>
      <c r="E38" s="108"/>
      <c r="F38" s="108"/>
      <c r="G38" s="108"/>
      <c r="H38" s="108"/>
      <c r="I38" s="108"/>
      <c r="J38" s="108"/>
      <c r="K38" s="108"/>
      <c r="L38" s="108"/>
      <c r="M38" s="108"/>
      <c r="N38" s="108"/>
      <c r="O38" s="108"/>
      <c r="Q38" s="123" t="s">
        <v>54</v>
      </c>
      <c r="R38" s="123"/>
      <c r="S38" s="108" t="s">
        <v>56</v>
      </c>
      <c r="T38" s="108"/>
      <c r="U38" s="108"/>
      <c r="V38" s="108"/>
      <c r="W38" s="108"/>
      <c r="X38" s="108"/>
      <c r="Y38" s="108"/>
      <c r="Z38" s="108"/>
      <c r="AA38" s="108"/>
      <c r="AB38" s="108"/>
    </row>
    <row r="39" spans="2:28" ht="15" customHeight="1" x14ac:dyDescent="0.25">
      <c r="B39" s="123"/>
      <c r="C39" s="123"/>
      <c r="D39" s="2">
        <v>1</v>
      </c>
      <c r="E39" s="2">
        <v>2</v>
      </c>
      <c r="F39" s="2">
        <v>3</v>
      </c>
      <c r="G39" s="2">
        <v>4</v>
      </c>
      <c r="H39" s="2">
        <v>5</v>
      </c>
      <c r="I39" s="2">
        <v>6</v>
      </c>
      <c r="J39" s="2">
        <v>7</v>
      </c>
      <c r="K39" s="2">
        <v>8</v>
      </c>
      <c r="L39" s="2">
        <v>9</v>
      </c>
      <c r="M39" s="2" t="s">
        <v>4</v>
      </c>
      <c r="N39" s="2" t="s">
        <v>125</v>
      </c>
      <c r="O39" s="2" t="s">
        <v>124</v>
      </c>
      <c r="Q39" s="123"/>
      <c r="R39" s="123"/>
      <c r="S39" s="2">
        <v>1</v>
      </c>
      <c r="T39" s="2">
        <v>2</v>
      </c>
      <c r="U39" s="2">
        <v>3</v>
      </c>
      <c r="V39" s="2">
        <v>4</v>
      </c>
      <c r="W39" s="2">
        <v>5</v>
      </c>
      <c r="X39" s="2">
        <v>6</v>
      </c>
      <c r="Y39" s="2">
        <v>7</v>
      </c>
      <c r="Z39" s="2">
        <v>8</v>
      </c>
      <c r="AA39" s="2">
        <v>9</v>
      </c>
      <c r="AB39" s="9" t="s">
        <v>4</v>
      </c>
    </row>
    <row r="40" spans="2:28" x14ac:dyDescent="0.25">
      <c r="B40" s="135"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135"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135"/>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135"/>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135"/>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135"/>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135"/>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135"/>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135"/>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135"/>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135"/>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135"/>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135"/>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135"/>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125"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125"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125"/>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125"/>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125"/>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125"/>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125"/>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125"/>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125"/>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125"/>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125"/>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125"/>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135" t="s">
        <v>126</v>
      </c>
      <c r="C53" s="135"/>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135" t="s">
        <v>126</v>
      </c>
      <c r="R53" s="135"/>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135" t="s">
        <v>58</v>
      </c>
      <c r="C54" s="135"/>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135" t="s">
        <v>58</v>
      </c>
      <c r="R54" s="135"/>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123" t="s">
        <v>53</v>
      </c>
      <c r="C56" s="123"/>
      <c r="D56" s="108" t="s">
        <v>157</v>
      </c>
      <c r="E56" s="108"/>
      <c r="F56" s="108"/>
      <c r="G56" s="108"/>
      <c r="H56" s="108"/>
      <c r="I56" s="108"/>
      <c r="J56" s="108"/>
      <c r="K56" s="108"/>
      <c r="L56" s="108"/>
      <c r="M56" s="108"/>
      <c r="N56" s="108"/>
      <c r="O56" s="108"/>
      <c r="Q56" s="123" t="s">
        <v>54</v>
      </c>
      <c r="R56" s="123"/>
      <c r="S56" s="108" t="s">
        <v>157</v>
      </c>
      <c r="T56" s="108"/>
      <c r="U56" s="108"/>
      <c r="V56" s="108"/>
      <c r="W56" s="108"/>
      <c r="X56" s="108"/>
      <c r="Y56" s="108"/>
      <c r="Z56" s="108"/>
      <c r="AA56" s="108"/>
      <c r="AB56" s="108"/>
    </row>
    <row r="57" spans="2:28" x14ac:dyDescent="0.25">
      <c r="B57" s="123"/>
      <c r="C57" s="123"/>
      <c r="D57" s="2">
        <v>1</v>
      </c>
      <c r="E57" s="2">
        <v>2</v>
      </c>
      <c r="F57" s="2">
        <v>3</v>
      </c>
      <c r="G57" s="2">
        <v>4</v>
      </c>
      <c r="H57" s="2">
        <v>5</v>
      </c>
      <c r="I57" s="2">
        <v>6</v>
      </c>
      <c r="J57" s="2">
        <v>7</v>
      </c>
      <c r="K57" s="2">
        <v>8</v>
      </c>
      <c r="L57" s="2">
        <v>9</v>
      </c>
      <c r="M57" s="9" t="s">
        <v>4</v>
      </c>
      <c r="N57" s="2" t="s">
        <v>125</v>
      </c>
      <c r="O57" s="2" t="s">
        <v>124</v>
      </c>
      <c r="Q57" s="123"/>
      <c r="R57" s="123"/>
      <c r="S57" s="2">
        <v>1</v>
      </c>
      <c r="T57" s="2">
        <v>2</v>
      </c>
      <c r="U57" s="2">
        <v>3</v>
      </c>
      <c r="V57" s="2">
        <v>4</v>
      </c>
      <c r="W57" s="2">
        <v>5</v>
      </c>
      <c r="X57" s="2">
        <v>6</v>
      </c>
      <c r="Y57" s="2">
        <v>7</v>
      </c>
      <c r="Z57" s="2">
        <v>8</v>
      </c>
      <c r="AA57" s="2">
        <v>9</v>
      </c>
      <c r="AB57" s="9" t="s">
        <v>4</v>
      </c>
    </row>
    <row r="58" spans="2:28" x14ac:dyDescent="0.25">
      <c r="B58" s="135" t="s">
        <v>52</v>
      </c>
      <c r="C58" s="10" t="s">
        <v>6</v>
      </c>
      <c r="D58" s="13"/>
      <c r="E58" s="13"/>
      <c r="F58" s="13"/>
      <c r="G58" s="13"/>
      <c r="H58" s="13"/>
      <c r="I58" s="13"/>
      <c r="J58" s="13"/>
      <c r="K58" s="13"/>
      <c r="L58" s="13"/>
      <c r="M58" s="13"/>
      <c r="N58" s="13"/>
      <c r="O58" s="13"/>
      <c r="Q58" s="135" t="s">
        <v>52</v>
      </c>
      <c r="R58" s="10" t="s">
        <v>6</v>
      </c>
      <c r="S58" s="13"/>
      <c r="T58" s="13"/>
      <c r="U58" s="13"/>
      <c r="V58" s="13"/>
      <c r="W58" s="13"/>
      <c r="X58" s="13"/>
      <c r="Y58" s="13"/>
      <c r="Z58" s="13"/>
      <c r="AA58" s="13"/>
      <c r="AB58" s="13"/>
    </row>
    <row r="59" spans="2:28" x14ac:dyDescent="0.25">
      <c r="B59" s="135"/>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135"/>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135"/>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135"/>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135"/>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135"/>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135"/>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135"/>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135"/>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135"/>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120" t="s">
        <v>129</v>
      </c>
      <c r="C64" s="14" t="s">
        <v>6</v>
      </c>
      <c r="D64" s="13"/>
      <c r="E64" s="13"/>
      <c r="F64" s="13"/>
      <c r="G64" s="13"/>
      <c r="H64" s="13"/>
      <c r="I64" s="13"/>
      <c r="J64" s="13"/>
      <c r="K64" s="13"/>
      <c r="L64" s="13"/>
      <c r="M64" s="13"/>
      <c r="N64" s="11"/>
      <c r="O64" s="11"/>
      <c r="Q64" s="125" t="s">
        <v>129</v>
      </c>
      <c r="R64" s="14" t="s">
        <v>6</v>
      </c>
      <c r="S64" s="13"/>
      <c r="T64" s="13"/>
      <c r="U64" s="13"/>
      <c r="V64" s="13"/>
      <c r="W64" s="13"/>
      <c r="X64" s="13"/>
      <c r="Y64" s="13"/>
      <c r="Z64" s="13"/>
      <c r="AA64" s="13"/>
      <c r="AB64" s="13"/>
    </row>
    <row r="65" spans="2:28" ht="30" x14ac:dyDescent="0.25">
      <c r="B65" s="121"/>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125"/>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121"/>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125"/>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121"/>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125"/>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122"/>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125"/>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120"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120"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121"/>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121"/>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121"/>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121"/>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122"/>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122"/>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123" t="s">
        <v>53</v>
      </c>
      <c r="C74" s="123"/>
      <c r="D74" s="108" t="s">
        <v>156</v>
      </c>
      <c r="E74" s="108"/>
      <c r="F74" s="108"/>
      <c r="G74" s="108"/>
      <c r="H74" s="108"/>
      <c r="I74" s="108"/>
      <c r="J74" s="108"/>
      <c r="K74" s="108"/>
      <c r="L74" s="108"/>
      <c r="M74" s="108"/>
      <c r="N74" s="108"/>
      <c r="O74" s="108"/>
      <c r="Q74" s="123" t="s">
        <v>54</v>
      </c>
      <c r="R74" s="123"/>
      <c r="S74" s="108" t="s">
        <v>156</v>
      </c>
      <c r="T74" s="108"/>
      <c r="U74" s="108"/>
      <c r="V74" s="108"/>
      <c r="W74" s="108"/>
      <c r="X74" s="108"/>
      <c r="Y74" s="108"/>
      <c r="Z74" s="108"/>
      <c r="AA74" s="108"/>
      <c r="AB74" s="108"/>
    </row>
    <row r="75" spans="2:28" x14ac:dyDescent="0.25">
      <c r="B75" s="123"/>
      <c r="C75" s="123"/>
      <c r="D75" s="2">
        <v>1</v>
      </c>
      <c r="E75" s="2">
        <v>2</v>
      </c>
      <c r="F75" s="2">
        <v>3</v>
      </c>
      <c r="G75" s="2">
        <v>4</v>
      </c>
      <c r="H75" s="2">
        <v>5</v>
      </c>
      <c r="I75" s="2">
        <v>6</v>
      </c>
      <c r="J75" s="2">
        <v>7</v>
      </c>
      <c r="K75" s="2">
        <v>8</v>
      </c>
      <c r="L75" s="2">
        <v>9</v>
      </c>
      <c r="M75" s="9" t="s">
        <v>4</v>
      </c>
      <c r="N75" s="2" t="s">
        <v>125</v>
      </c>
      <c r="O75" s="2" t="s">
        <v>124</v>
      </c>
      <c r="Q75" s="123"/>
      <c r="R75" s="123"/>
      <c r="S75" s="2">
        <v>1</v>
      </c>
      <c r="T75" s="2">
        <v>2</v>
      </c>
      <c r="U75" s="2">
        <v>3</v>
      </c>
      <c r="V75" s="2">
        <v>4</v>
      </c>
      <c r="W75" s="2">
        <v>5</v>
      </c>
      <c r="X75" s="2">
        <v>6</v>
      </c>
      <c r="Y75" s="2">
        <v>7</v>
      </c>
      <c r="Z75" s="2">
        <v>8</v>
      </c>
      <c r="AA75" s="2">
        <v>9</v>
      </c>
      <c r="AB75" s="9" t="s">
        <v>4</v>
      </c>
    </row>
    <row r="76" spans="2:28" x14ac:dyDescent="0.25">
      <c r="B76" s="135" t="s">
        <v>49</v>
      </c>
      <c r="C76" s="10" t="s">
        <v>6</v>
      </c>
      <c r="D76" s="13"/>
      <c r="E76" s="13"/>
      <c r="F76" s="13"/>
      <c r="G76" s="13"/>
      <c r="H76" s="13"/>
      <c r="I76" s="13"/>
      <c r="J76" s="13"/>
      <c r="K76" s="13"/>
      <c r="L76" s="13"/>
      <c r="M76" s="13"/>
      <c r="N76" s="13"/>
      <c r="O76" s="13"/>
      <c r="Q76" s="135" t="s">
        <v>49</v>
      </c>
      <c r="R76" s="10" t="s">
        <v>6</v>
      </c>
      <c r="S76" s="13"/>
      <c r="T76" s="13"/>
      <c r="U76" s="13"/>
      <c r="V76" s="13"/>
      <c r="W76" s="13"/>
      <c r="X76" s="13"/>
      <c r="Y76" s="13"/>
      <c r="Z76" s="13"/>
      <c r="AA76" s="13"/>
      <c r="AB76" s="13"/>
    </row>
    <row r="77" spans="2:28" x14ac:dyDescent="0.25">
      <c r="B77" s="135"/>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135"/>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135"/>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135"/>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135"/>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135"/>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135"/>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135"/>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135"/>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135"/>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125" t="s">
        <v>128</v>
      </c>
      <c r="C82" s="14" t="s">
        <v>6</v>
      </c>
      <c r="D82" s="13"/>
      <c r="E82" s="13"/>
      <c r="F82" s="13"/>
      <c r="G82" s="13"/>
      <c r="H82" s="13"/>
      <c r="I82" s="13"/>
      <c r="J82" s="13"/>
      <c r="K82" s="13"/>
      <c r="L82" s="13"/>
      <c r="M82" s="13"/>
      <c r="N82" s="13"/>
      <c r="O82" s="13"/>
      <c r="Q82" s="125" t="s">
        <v>128</v>
      </c>
      <c r="R82" s="14" t="s">
        <v>6</v>
      </c>
      <c r="S82" s="13"/>
      <c r="T82" s="13"/>
      <c r="U82" s="13"/>
      <c r="V82" s="13"/>
      <c r="W82" s="13"/>
      <c r="X82" s="13"/>
      <c r="Y82" s="13"/>
      <c r="Z82" s="13"/>
      <c r="AA82" s="13"/>
      <c r="AB82" s="13"/>
    </row>
    <row r="83" spans="2:28" ht="30" x14ac:dyDescent="0.25">
      <c r="B83" s="125"/>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125"/>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125"/>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125"/>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125"/>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125"/>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125"/>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125"/>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123" t="s">
        <v>53</v>
      </c>
      <c r="C88" s="123"/>
      <c r="D88" s="109" t="s">
        <v>158</v>
      </c>
      <c r="E88" s="110"/>
      <c r="F88" s="110"/>
      <c r="G88" s="110"/>
      <c r="H88" s="110"/>
      <c r="I88" s="110"/>
      <c r="J88" s="110"/>
      <c r="K88" s="110"/>
      <c r="L88" s="110"/>
      <c r="M88" s="111"/>
      <c r="Q88" s="123" t="s">
        <v>54</v>
      </c>
      <c r="R88" s="123"/>
      <c r="S88" s="108" t="s">
        <v>158</v>
      </c>
      <c r="T88" s="108"/>
      <c r="U88" s="108"/>
      <c r="V88" s="108"/>
      <c r="W88" s="108"/>
      <c r="X88" s="108"/>
      <c r="Y88" s="108"/>
      <c r="Z88" s="108"/>
      <c r="AA88" s="108"/>
      <c r="AB88" s="108"/>
    </row>
    <row r="89" spans="2:28" x14ac:dyDescent="0.25">
      <c r="B89" s="123"/>
      <c r="C89" s="123"/>
      <c r="D89" s="2">
        <v>1</v>
      </c>
      <c r="E89" s="2">
        <v>2</v>
      </c>
      <c r="F89" s="2">
        <v>3</v>
      </c>
      <c r="G89" s="2">
        <v>4</v>
      </c>
      <c r="H89" s="2">
        <v>5</v>
      </c>
      <c r="I89" s="2">
        <v>6</v>
      </c>
      <c r="J89" s="2">
        <v>7</v>
      </c>
      <c r="K89" s="2">
        <v>8</v>
      </c>
      <c r="L89" s="2">
        <v>9</v>
      </c>
      <c r="M89" s="9" t="s">
        <v>17</v>
      </c>
      <c r="Q89" s="123"/>
      <c r="R89" s="123"/>
      <c r="S89" s="2">
        <v>1</v>
      </c>
      <c r="T89" s="2">
        <v>2</v>
      </c>
      <c r="U89" s="2">
        <v>3</v>
      </c>
      <c r="V89" s="2">
        <v>4</v>
      </c>
      <c r="W89" s="2">
        <v>5</v>
      </c>
      <c r="X89" s="2">
        <v>6</v>
      </c>
      <c r="Y89" s="2">
        <v>7</v>
      </c>
      <c r="Z89" s="2">
        <v>8</v>
      </c>
      <c r="AA89" s="2">
        <v>9</v>
      </c>
      <c r="AB89" s="9" t="s">
        <v>17</v>
      </c>
    </row>
    <row r="90" spans="2:28" x14ac:dyDescent="0.25">
      <c r="B90" s="120"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120"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121"/>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121"/>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121"/>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121"/>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122"/>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122"/>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120"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120"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121"/>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121"/>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121"/>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121"/>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122"/>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122"/>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120"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120"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121"/>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121"/>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121"/>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121"/>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122"/>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122"/>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115" t="s">
        <v>115</v>
      </c>
      <c r="C103" s="115"/>
      <c r="D103" s="115"/>
      <c r="E103" s="115"/>
      <c r="F103" s="115"/>
      <c r="G103" s="115"/>
      <c r="H103" s="115"/>
      <c r="I103" s="115"/>
      <c r="J103" s="115"/>
      <c r="K103" s="115"/>
      <c r="L103" s="115"/>
      <c r="M103" s="115"/>
      <c r="Q103" s="5"/>
      <c r="R103" s="5"/>
      <c r="S103" s="5"/>
      <c r="T103" s="5"/>
      <c r="U103" s="5"/>
      <c r="V103" s="5"/>
      <c r="W103" s="5"/>
      <c r="X103" s="5"/>
      <c r="Y103" s="5"/>
    </row>
    <row r="105" spans="2:28" ht="15" customHeight="1" x14ac:dyDescent="0.25">
      <c r="D105" s="124" t="s">
        <v>114</v>
      </c>
      <c r="E105" s="124"/>
      <c r="F105" s="124"/>
      <c r="G105" s="124"/>
      <c r="H105" s="124"/>
      <c r="I105" s="124"/>
      <c r="J105" s="124"/>
      <c r="K105" s="124"/>
      <c r="L105" s="124"/>
      <c r="M105" s="124"/>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120" t="s">
        <v>52</v>
      </c>
      <c r="C107" s="14" t="s">
        <v>6</v>
      </c>
      <c r="D107" s="126" t="s">
        <v>91</v>
      </c>
      <c r="E107" s="127"/>
      <c r="F107" s="127"/>
      <c r="G107" s="127"/>
      <c r="H107" s="127"/>
      <c r="I107" s="127"/>
      <c r="J107" s="127"/>
      <c r="K107" s="127"/>
      <c r="L107" s="127"/>
      <c r="M107" s="128"/>
      <c r="R107" s="7"/>
      <c r="S107" s="7"/>
      <c r="T107" s="7"/>
      <c r="U107" s="7"/>
      <c r="V107" s="7"/>
      <c r="W107" s="7"/>
      <c r="X107" s="7"/>
      <c r="Y107" s="7"/>
    </row>
    <row r="108" spans="2:28" x14ac:dyDescent="0.25">
      <c r="B108" s="121"/>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121"/>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121"/>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121"/>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122"/>
      <c r="C112" s="14" t="s">
        <v>2</v>
      </c>
      <c r="D112" s="132" t="s">
        <v>92</v>
      </c>
      <c r="E112" s="133"/>
      <c r="F112" s="133"/>
      <c r="G112" s="133"/>
      <c r="H112" s="133"/>
      <c r="I112" s="133"/>
      <c r="J112" s="133"/>
      <c r="K112" s="133"/>
      <c r="L112" s="133"/>
      <c r="M112" s="134"/>
    </row>
    <row r="113" spans="2:13" ht="15" customHeight="1" x14ac:dyDescent="0.25">
      <c r="B113" s="125" t="s">
        <v>129</v>
      </c>
      <c r="C113" s="14" t="s">
        <v>6</v>
      </c>
      <c r="D113" s="129" t="s">
        <v>91</v>
      </c>
      <c r="E113" s="130"/>
      <c r="F113" s="130"/>
      <c r="G113" s="130"/>
      <c r="H113" s="130"/>
      <c r="I113" s="130"/>
      <c r="J113" s="130"/>
      <c r="K113" s="130"/>
      <c r="L113" s="130"/>
      <c r="M113" s="131"/>
    </row>
    <row r="114" spans="2:13" ht="30" x14ac:dyDescent="0.25">
      <c r="B114" s="125"/>
      <c r="C114" s="14" t="s">
        <v>0</v>
      </c>
      <c r="D114" s="20"/>
      <c r="E114" s="19" t="s">
        <v>101</v>
      </c>
      <c r="F114" s="19" t="s">
        <v>102</v>
      </c>
      <c r="G114" s="19" t="s">
        <v>103</v>
      </c>
      <c r="H114" s="19" t="s">
        <v>104</v>
      </c>
      <c r="I114" s="19" t="s">
        <v>102</v>
      </c>
      <c r="J114" s="19" t="s">
        <v>103</v>
      </c>
      <c r="K114" s="19" t="s">
        <v>105</v>
      </c>
      <c r="L114" s="20"/>
      <c r="M114" s="20"/>
    </row>
    <row r="115" spans="2:13" x14ac:dyDescent="0.25">
      <c r="B115" s="125"/>
      <c r="C115" s="14" t="s">
        <v>1</v>
      </c>
      <c r="D115" s="20"/>
      <c r="E115" s="19" t="s">
        <v>107</v>
      </c>
      <c r="F115" s="19" t="s">
        <v>108</v>
      </c>
      <c r="G115" s="19" t="s">
        <v>106</v>
      </c>
      <c r="H115" s="19" t="s">
        <v>109</v>
      </c>
      <c r="I115" s="19" t="s">
        <v>110</v>
      </c>
      <c r="J115" s="19" t="s">
        <v>111</v>
      </c>
      <c r="K115" s="19" t="s">
        <v>112</v>
      </c>
      <c r="L115" s="20"/>
      <c r="M115" s="20"/>
    </row>
    <row r="116" spans="2:13" x14ac:dyDescent="0.25">
      <c r="B116" s="125"/>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125"/>
      <c r="C117" s="14" t="s">
        <v>2</v>
      </c>
      <c r="D117" s="132" t="s">
        <v>92</v>
      </c>
      <c r="E117" s="133"/>
      <c r="F117" s="133"/>
      <c r="G117" s="133"/>
      <c r="H117" s="133"/>
      <c r="I117" s="133"/>
      <c r="J117" s="133"/>
      <c r="K117" s="133"/>
      <c r="L117" s="134"/>
      <c r="M117" s="20"/>
    </row>
    <row r="118" spans="2:13" ht="15" customHeight="1" x14ac:dyDescent="0.25">
      <c r="B118" s="120" t="s">
        <v>163</v>
      </c>
      <c r="C118" s="2" t="s">
        <v>133</v>
      </c>
      <c r="D118" s="25"/>
      <c r="E118" s="25"/>
      <c r="F118" s="24">
        <v>1</v>
      </c>
      <c r="G118" s="24" t="s">
        <v>73</v>
      </c>
      <c r="H118" s="24" t="s">
        <v>143</v>
      </c>
      <c r="I118" s="24" t="s">
        <v>147</v>
      </c>
      <c r="J118" s="24" t="s">
        <v>152</v>
      </c>
      <c r="K118" s="24" t="s">
        <v>153</v>
      </c>
      <c r="L118" s="24" t="s">
        <v>154</v>
      </c>
      <c r="M118" s="25"/>
    </row>
    <row r="119" spans="2:13" x14ac:dyDescent="0.25">
      <c r="B119" s="121"/>
      <c r="C119" s="2" t="s">
        <v>132</v>
      </c>
      <c r="D119" s="25"/>
      <c r="E119" s="24">
        <v>1</v>
      </c>
      <c r="F119" s="24">
        <v>2</v>
      </c>
      <c r="G119" s="24" t="s">
        <v>140</v>
      </c>
      <c r="H119" s="24" t="s">
        <v>144</v>
      </c>
      <c r="I119" s="24" t="s">
        <v>148</v>
      </c>
      <c r="J119" s="24" t="s">
        <v>149</v>
      </c>
      <c r="K119" s="24" t="s">
        <v>150</v>
      </c>
      <c r="L119" s="24" t="s">
        <v>151</v>
      </c>
      <c r="M119" s="25"/>
    </row>
    <row r="120" spans="2:13" x14ac:dyDescent="0.25">
      <c r="B120" s="121"/>
      <c r="C120" s="14" t="s">
        <v>134</v>
      </c>
      <c r="D120" s="24" t="s">
        <v>130</v>
      </c>
      <c r="E120" s="24" t="s">
        <v>136</v>
      </c>
      <c r="F120" s="24" t="s">
        <v>138</v>
      </c>
      <c r="G120" s="24" t="s">
        <v>141</v>
      </c>
      <c r="H120" s="24" t="s">
        <v>145</v>
      </c>
      <c r="I120" s="24" t="s">
        <v>155</v>
      </c>
      <c r="J120" s="24">
        <v>8</v>
      </c>
      <c r="K120" s="24">
        <v>9</v>
      </c>
      <c r="L120" s="25"/>
      <c r="M120" s="25"/>
    </row>
    <row r="121" spans="2:13" x14ac:dyDescent="0.25">
      <c r="B121" s="122"/>
      <c r="C121" s="14" t="s">
        <v>135</v>
      </c>
      <c r="D121" s="24" t="s">
        <v>131</v>
      </c>
      <c r="E121" s="24" t="s">
        <v>137</v>
      </c>
      <c r="F121" s="24" t="s">
        <v>139</v>
      </c>
      <c r="G121" s="24" t="s">
        <v>142</v>
      </c>
      <c r="H121" s="24" t="s">
        <v>146</v>
      </c>
      <c r="I121" s="24" t="s">
        <v>79</v>
      </c>
      <c r="J121" s="24">
        <v>9</v>
      </c>
      <c r="K121" s="25"/>
      <c r="L121" s="25"/>
      <c r="M121" s="25"/>
    </row>
  </sheetData>
  <mergeCells count="79">
    <mergeCell ref="P9:Q9"/>
    <mergeCell ref="P10:Q10"/>
    <mergeCell ref="P11:Q11"/>
    <mergeCell ref="P12:Q12"/>
    <mergeCell ref="P13:Q13"/>
    <mergeCell ref="B20:AB20"/>
    <mergeCell ref="B3:O4"/>
    <mergeCell ref="B2:O2"/>
    <mergeCell ref="B7:C7"/>
    <mergeCell ref="B8:B12"/>
    <mergeCell ref="B13:B17"/>
    <mergeCell ref="B6:M6"/>
    <mergeCell ref="O7:Q7"/>
    <mergeCell ref="O6:AA6"/>
    <mergeCell ref="O8:O10"/>
    <mergeCell ref="O11:O13"/>
    <mergeCell ref="P8:Q8"/>
    <mergeCell ref="D22:O22"/>
    <mergeCell ref="D56:O56"/>
    <mergeCell ref="D74:O74"/>
    <mergeCell ref="B74:C75"/>
    <mergeCell ref="B53:C53"/>
    <mergeCell ref="B64:B68"/>
    <mergeCell ref="B54:C54"/>
    <mergeCell ref="B56:C57"/>
    <mergeCell ref="B36:C36"/>
    <mergeCell ref="B22:C23"/>
    <mergeCell ref="B35:C35"/>
    <mergeCell ref="B24:B29"/>
    <mergeCell ref="B30:B34"/>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B40:B46"/>
    <mergeCell ref="B47:B52"/>
    <mergeCell ref="B82:B86"/>
    <mergeCell ref="D88:M88"/>
    <mergeCell ref="Q88:R89"/>
    <mergeCell ref="Q90:Q93"/>
    <mergeCell ref="S74:AB74"/>
    <mergeCell ref="Q76:Q81"/>
    <mergeCell ref="Q82:Q86"/>
    <mergeCell ref="Q38:R39"/>
    <mergeCell ref="B58:B63"/>
    <mergeCell ref="Q56:R57"/>
    <mergeCell ref="Q74:R75"/>
    <mergeCell ref="B76:B81"/>
    <mergeCell ref="Q54:R54"/>
    <mergeCell ref="Q58:Q63"/>
    <mergeCell ref="Q64:Q68"/>
    <mergeCell ref="D38:O38"/>
    <mergeCell ref="B38:C3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T33" sqref="T33"/>
    </sheetView>
  </sheetViews>
  <sheetFormatPr defaultRowHeight="15" x14ac:dyDescent="0.25"/>
  <cols>
    <col min="31" max="31" width="9.85546875" customWidth="1"/>
  </cols>
  <sheetData>
    <row r="2" spans="2:31" ht="18.75" x14ac:dyDescent="0.3">
      <c r="B2" s="107" t="s">
        <v>293</v>
      </c>
      <c r="C2" s="107"/>
      <c r="D2" s="107"/>
      <c r="E2" s="107"/>
      <c r="F2" s="107"/>
      <c r="G2" s="107"/>
      <c r="H2" s="107"/>
      <c r="I2" s="107"/>
      <c r="J2" s="107"/>
      <c r="K2" s="107"/>
      <c r="L2" s="107"/>
      <c r="M2" s="107"/>
      <c r="N2" s="107"/>
      <c r="O2" s="107"/>
      <c r="P2" s="107"/>
      <c r="Q2" s="107"/>
      <c r="R2" s="107"/>
      <c r="S2" s="107"/>
      <c r="T2" s="107"/>
      <c r="U2" s="107"/>
      <c r="V2" s="107"/>
    </row>
    <row r="3" spans="2:31" ht="75" customHeight="1" x14ac:dyDescent="0.25">
      <c r="B3" s="112" t="s">
        <v>302</v>
      </c>
      <c r="C3" s="112"/>
      <c r="D3" s="112"/>
      <c r="E3" s="112"/>
      <c r="F3" s="112"/>
      <c r="G3" s="112"/>
      <c r="H3" s="112"/>
      <c r="I3" s="112"/>
      <c r="J3" s="112"/>
      <c r="K3" s="112"/>
      <c r="L3" s="112"/>
      <c r="M3" s="112"/>
      <c r="N3" s="112"/>
      <c r="O3" s="112"/>
      <c r="P3" s="112"/>
      <c r="Q3" s="112"/>
      <c r="R3" s="112"/>
      <c r="S3" s="112"/>
      <c r="T3" s="112"/>
      <c r="U3" s="112"/>
      <c r="V3" s="112"/>
    </row>
    <row r="4" spans="2:31" ht="35.25" customHeight="1" x14ac:dyDescent="0.25">
      <c r="B4" s="112"/>
      <c r="C4" s="112"/>
      <c r="D4" s="112"/>
      <c r="E4" s="112"/>
      <c r="F4" s="112"/>
      <c r="G4" s="112"/>
      <c r="H4" s="112"/>
      <c r="I4" s="112"/>
      <c r="J4" s="112"/>
      <c r="K4" s="112"/>
      <c r="L4" s="112"/>
      <c r="M4" s="112"/>
      <c r="N4" s="112"/>
      <c r="O4" s="112"/>
      <c r="P4" s="112"/>
      <c r="Q4" s="112"/>
      <c r="R4" s="112"/>
      <c r="S4" s="112"/>
      <c r="T4" s="112"/>
      <c r="U4" s="112"/>
      <c r="V4" s="112"/>
    </row>
    <row r="6" spans="2:31" x14ac:dyDescent="0.25">
      <c r="B6" s="108" t="s">
        <v>43</v>
      </c>
      <c r="C6" s="108"/>
      <c r="D6" s="108"/>
      <c r="E6" s="108"/>
      <c r="F6" s="108"/>
      <c r="G6" s="108"/>
      <c r="H6" s="108"/>
      <c r="I6" s="108"/>
      <c r="J6" s="108"/>
      <c r="K6" s="108"/>
      <c r="L6" s="108"/>
      <c r="M6" s="108"/>
      <c r="N6" s="108"/>
      <c r="P6" s="108" t="s">
        <v>44</v>
      </c>
      <c r="Q6" s="108"/>
      <c r="R6" s="108"/>
      <c r="S6" s="108"/>
      <c r="T6" s="108"/>
      <c r="U6" s="108"/>
      <c r="V6" s="108"/>
      <c r="X6" s="108" t="s">
        <v>7</v>
      </c>
      <c r="Y6" s="108"/>
      <c r="Z6" s="108"/>
    </row>
    <row r="7" spans="2:31" x14ac:dyDescent="0.25">
      <c r="B7" s="136" t="s">
        <v>22</v>
      </c>
      <c r="C7" s="136" t="s">
        <v>25</v>
      </c>
      <c r="D7" s="136"/>
      <c r="E7" s="136"/>
      <c r="F7" s="136" t="s">
        <v>1</v>
      </c>
      <c r="G7" s="136"/>
      <c r="H7" s="136"/>
      <c r="I7" s="136" t="s">
        <v>3</v>
      </c>
      <c r="J7" s="136"/>
      <c r="K7" s="136"/>
      <c r="L7" s="136" t="s">
        <v>4</v>
      </c>
      <c r="M7" s="136"/>
      <c r="N7" s="136"/>
      <c r="P7" s="166" t="s">
        <v>22</v>
      </c>
      <c r="Q7" s="146" t="s">
        <v>25</v>
      </c>
      <c r="R7" s="148"/>
      <c r="S7" s="146" t="s">
        <v>1</v>
      </c>
      <c r="T7" s="148"/>
      <c r="U7" s="146" t="s">
        <v>3</v>
      </c>
      <c r="V7" s="148"/>
      <c r="X7" s="2" t="s">
        <v>18</v>
      </c>
      <c r="Y7" s="4">
        <v>296468</v>
      </c>
      <c r="Z7" s="3">
        <v>0.84173407417712676</v>
      </c>
    </row>
    <row r="8" spans="2:31" x14ac:dyDescent="0.25">
      <c r="B8" s="136"/>
      <c r="C8" s="2" t="s">
        <v>40</v>
      </c>
      <c r="D8" s="2" t="s">
        <v>42</v>
      </c>
      <c r="E8" s="2" t="s">
        <v>41</v>
      </c>
      <c r="F8" s="2" t="s">
        <v>40</v>
      </c>
      <c r="G8" s="2" t="s">
        <v>42</v>
      </c>
      <c r="H8" s="2" t="s">
        <v>41</v>
      </c>
      <c r="I8" s="2" t="s">
        <v>40</v>
      </c>
      <c r="J8" s="2" t="s">
        <v>42</v>
      </c>
      <c r="K8" s="2" t="s">
        <v>41</v>
      </c>
      <c r="L8" s="2" t="s">
        <v>40</v>
      </c>
      <c r="M8" s="2" t="s">
        <v>42</v>
      </c>
      <c r="N8" s="2" t="s">
        <v>41</v>
      </c>
      <c r="P8" s="167"/>
      <c r="Q8" s="2" t="s">
        <v>40</v>
      </c>
      <c r="R8" s="2" t="s">
        <v>41</v>
      </c>
      <c r="S8" s="2" t="s">
        <v>40</v>
      </c>
      <c r="T8" s="2" t="s">
        <v>41</v>
      </c>
      <c r="U8" s="2" t="s">
        <v>40</v>
      </c>
      <c r="V8" s="2" t="s">
        <v>41</v>
      </c>
      <c r="X8" s="2" t="s">
        <v>19</v>
      </c>
      <c r="Y8" s="4">
        <v>53179</v>
      </c>
      <c r="Z8" s="3">
        <v>0.15098619861389906</v>
      </c>
      <c r="AE8" s="78"/>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59">
        <v>0.13419913419913421</v>
      </c>
      <c r="S9" s="3">
        <v>0.35499999999999998</v>
      </c>
      <c r="T9" s="159">
        <v>0.14049586776859505</v>
      </c>
      <c r="U9" s="3">
        <v>0.26400000000000001</v>
      </c>
      <c r="V9" s="159">
        <v>0.17412935323383086</v>
      </c>
      <c r="X9" s="2" t="s">
        <v>20</v>
      </c>
      <c r="Y9" s="4">
        <v>2522</v>
      </c>
      <c r="Z9" s="3">
        <v>7.1604805074231073E-3</v>
      </c>
      <c r="AE9" s="78"/>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60"/>
      <c r="S10" s="3">
        <v>0.33300000000000002</v>
      </c>
      <c r="T10" s="160"/>
      <c r="U10" s="3">
        <v>0.23699999999999999</v>
      </c>
      <c r="V10" s="160">
        <v>0.17412935323383086</v>
      </c>
      <c r="X10" s="2" t="s">
        <v>21</v>
      </c>
      <c r="Y10" s="4">
        <v>42</v>
      </c>
      <c r="Z10" s="3">
        <v>1.1924670155105888E-4</v>
      </c>
      <c r="AE10" s="78"/>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65" t="s">
        <v>47</v>
      </c>
      <c r="Q11" s="165"/>
      <c r="R11" s="165"/>
      <c r="S11" s="165"/>
      <c r="T11" s="165"/>
      <c r="U11" s="165"/>
      <c r="V11" s="165"/>
      <c r="X11" s="2" t="s">
        <v>2</v>
      </c>
      <c r="Y11" s="4">
        <v>352211</v>
      </c>
      <c r="Z11" s="3">
        <f>SUM(Z7:Z10)</f>
        <v>1</v>
      </c>
      <c r="AE11" s="78"/>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8"/>
    </row>
    <row r="13" spans="2:31" x14ac:dyDescent="0.25">
      <c r="P13" s="108" t="s">
        <v>290</v>
      </c>
      <c r="Q13" s="108"/>
      <c r="R13" s="108"/>
      <c r="S13" s="108"/>
      <c r="T13" s="108"/>
      <c r="U13" s="108"/>
      <c r="V13" s="108"/>
      <c r="X13" s="109" t="s">
        <v>333</v>
      </c>
      <c r="Y13" s="110"/>
      <c r="Z13" s="110"/>
      <c r="AA13" s="110"/>
      <c r="AB13" s="111"/>
      <c r="AE13" s="78"/>
    </row>
    <row r="14" spans="2:31" x14ac:dyDescent="0.25">
      <c r="B14" s="108" t="s">
        <v>45</v>
      </c>
      <c r="C14" s="108"/>
      <c r="D14" s="108"/>
      <c r="E14" s="108"/>
      <c r="F14" s="108"/>
      <c r="G14" s="108"/>
      <c r="H14" s="108"/>
      <c r="I14" s="108"/>
      <c r="J14" s="108"/>
      <c r="K14" s="108"/>
      <c r="L14" s="108"/>
      <c r="M14" s="108"/>
      <c r="N14" s="108"/>
      <c r="P14" s="142" t="s">
        <v>22</v>
      </c>
      <c r="Q14" s="142"/>
      <c r="R14" s="2">
        <v>4</v>
      </c>
      <c r="S14" s="2">
        <v>6</v>
      </c>
      <c r="T14" s="2">
        <v>8</v>
      </c>
      <c r="U14" s="2">
        <v>10</v>
      </c>
      <c r="V14" s="2">
        <v>12</v>
      </c>
      <c r="X14" s="2" t="s">
        <v>22</v>
      </c>
      <c r="Y14" s="2">
        <v>4</v>
      </c>
      <c r="Z14" s="2">
        <v>8</v>
      </c>
      <c r="AA14" s="2">
        <v>12</v>
      </c>
      <c r="AB14" s="2">
        <v>16</v>
      </c>
      <c r="AE14" s="78"/>
    </row>
    <row r="15" spans="2:31" x14ac:dyDescent="0.25">
      <c r="B15" s="136" t="s">
        <v>22</v>
      </c>
      <c r="C15" s="136" t="s">
        <v>25</v>
      </c>
      <c r="D15" s="136"/>
      <c r="E15" s="136"/>
      <c r="F15" s="136" t="s">
        <v>1</v>
      </c>
      <c r="G15" s="136"/>
      <c r="H15" s="136"/>
      <c r="I15" s="136" t="s">
        <v>3</v>
      </c>
      <c r="J15" s="136"/>
      <c r="K15" s="136"/>
      <c r="L15" s="136" t="s">
        <v>4</v>
      </c>
      <c r="M15" s="136"/>
      <c r="N15" s="136"/>
      <c r="P15" s="142" t="s">
        <v>25</v>
      </c>
      <c r="Q15" s="142"/>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8"/>
    </row>
    <row r="16" spans="2:31" x14ac:dyDescent="0.25">
      <c r="B16" s="136"/>
      <c r="C16" s="2" t="s">
        <v>40</v>
      </c>
      <c r="D16" s="2" t="s">
        <v>42</v>
      </c>
      <c r="E16" s="2" t="s">
        <v>41</v>
      </c>
      <c r="F16" s="2" t="s">
        <v>40</v>
      </c>
      <c r="G16" s="2" t="s">
        <v>42</v>
      </c>
      <c r="H16" s="2" t="s">
        <v>41</v>
      </c>
      <c r="I16" s="2" t="s">
        <v>40</v>
      </c>
      <c r="J16" s="2" t="s">
        <v>42</v>
      </c>
      <c r="K16" s="2" t="s">
        <v>41</v>
      </c>
      <c r="L16" s="2" t="s">
        <v>40</v>
      </c>
      <c r="M16" s="2" t="s">
        <v>42</v>
      </c>
      <c r="N16" s="2" t="s">
        <v>41</v>
      </c>
      <c r="P16" s="142" t="s">
        <v>1</v>
      </c>
      <c r="Q16" s="142"/>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8"/>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142" t="s">
        <v>3</v>
      </c>
      <c r="Q17" s="142"/>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8"/>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142" t="s">
        <v>208</v>
      </c>
      <c r="Q18" s="142"/>
      <c r="R18" s="43">
        <f>R15*('Wait Distribution'!$K9+'Wait Distribution'!$P9)+R16*('Wait Distribution'!$L9)+'Riichi Winrate'!R17*('Wait Distribution'!$N9+'Wait Distribution'!$O9+'Wait Distribution'!$M9)</f>
        <v>0.63332930830345457</v>
      </c>
      <c r="S18" s="43">
        <f>S15*('Wait Distribution'!$K9+'Wait Distribution'!$P9)+S16*('Wait Distribution'!$L9)+'Riichi Winrate'!S17*('Wait Distribution'!$N9+'Wait Distribution'!$O9+'Wait Distribution'!$M9)</f>
        <v>0.57713648292912034</v>
      </c>
      <c r="T18" s="43">
        <f>T15*('Wait Distribution'!$K9+'Wait Distribution'!$P9)+T16*('Wait Distribution'!$L9)+'Riichi Winrate'!T17*('Wait Distribution'!$N9+'Wait Distribution'!$O9+'Wait Distribution'!$M9)</f>
        <v>0.50502955388445281</v>
      </c>
      <c r="U18" s="43">
        <f>U15*('Wait Distribution'!$K9+'Wait Distribution'!$P9)+U16*('Wait Distribution'!$L9)+'Riichi Winrate'!U17*('Wait Distribution'!$N9+'Wait Distribution'!$O9+'Wait Distribution'!$M9)</f>
        <v>0.44423737301494104</v>
      </c>
      <c r="V18" s="43">
        <f>V15*('Wait Distribution'!$K9+'Wait Distribution'!$P9)+V16*('Wait Distribution'!$L9)+'Riichi Winrate'!V17*('Wait Distribution'!$N9+'Wait Distribution'!$O9+'Wait Distribution'!$M9)</f>
        <v>0.37685026192503018</v>
      </c>
      <c r="X18" t="s">
        <v>334</v>
      </c>
      <c r="AE18" s="78"/>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152" t="s">
        <v>323</v>
      </c>
      <c r="C21" s="153"/>
      <c r="D21" s="153"/>
      <c r="E21" s="153"/>
      <c r="F21" s="154"/>
      <c r="L21" s="141" t="s">
        <v>305</v>
      </c>
      <c r="M21" s="141"/>
      <c r="N21" s="141"/>
      <c r="O21" s="141"/>
      <c r="P21" s="141"/>
      <c r="R21" s="141" t="s">
        <v>295</v>
      </c>
      <c r="S21" s="141"/>
      <c r="T21" s="141"/>
      <c r="U21" s="141"/>
      <c r="V21" s="141"/>
      <c r="X21" s="141" t="s">
        <v>298</v>
      </c>
      <c r="Y21" s="141"/>
      <c r="Z21" s="141"/>
      <c r="AA21" s="141"/>
      <c r="AB21" s="141"/>
    </row>
    <row r="22" spans="2:31" x14ac:dyDescent="0.25">
      <c r="B22" s="145" t="s">
        <v>22</v>
      </c>
      <c r="C22" s="145"/>
      <c r="D22" s="2">
        <v>8</v>
      </c>
      <c r="E22" s="2">
        <v>12</v>
      </c>
      <c r="F22" s="2">
        <v>16</v>
      </c>
      <c r="L22" s="145" t="s">
        <v>22</v>
      </c>
      <c r="M22" s="145"/>
      <c r="N22" s="2">
        <v>8</v>
      </c>
      <c r="O22" s="2">
        <v>12</v>
      </c>
      <c r="P22" s="2">
        <v>16</v>
      </c>
      <c r="R22" s="143" t="s">
        <v>22</v>
      </c>
      <c r="S22" s="144"/>
      <c r="T22" s="2">
        <v>8</v>
      </c>
      <c r="U22" s="2">
        <v>12</v>
      </c>
      <c r="V22" s="2">
        <v>16</v>
      </c>
      <c r="X22" s="143" t="s">
        <v>22</v>
      </c>
      <c r="Y22" s="144"/>
      <c r="Z22" s="2">
        <v>8</v>
      </c>
      <c r="AA22" s="2">
        <v>12</v>
      </c>
      <c r="AB22" s="2">
        <v>16</v>
      </c>
    </row>
    <row r="23" spans="2:31" x14ac:dyDescent="0.25">
      <c r="B23" s="145" t="s">
        <v>329</v>
      </c>
      <c r="C23" s="145"/>
      <c r="D23" s="146">
        <v>5300</v>
      </c>
      <c r="E23" s="147"/>
      <c r="F23" s="148"/>
      <c r="G23" s="163" t="s">
        <v>306</v>
      </c>
      <c r="H23" s="164"/>
      <c r="L23" s="139" t="s">
        <v>303</v>
      </c>
      <c r="M23" s="140"/>
      <c r="N23" s="4">
        <v>7500</v>
      </c>
      <c r="O23" s="4">
        <v>7500</v>
      </c>
      <c r="P23" s="4">
        <v>7500</v>
      </c>
      <c r="R23" s="139" t="s">
        <v>310</v>
      </c>
      <c r="S23" s="140"/>
      <c r="T23" s="3">
        <v>0.56332541567696004</v>
      </c>
      <c r="U23" s="3">
        <v>0.47121535181236673</v>
      </c>
      <c r="V23" s="3">
        <v>0.33333333333333331</v>
      </c>
      <c r="X23" s="45" t="s">
        <v>310</v>
      </c>
      <c r="Y23" s="61"/>
      <c r="Z23" s="3">
        <v>3.4000000000000002E-2</v>
      </c>
      <c r="AA23" s="3">
        <v>0.10660980810234541</v>
      </c>
      <c r="AB23" s="3">
        <v>0.46875</v>
      </c>
    </row>
    <row r="24" spans="2:31" x14ac:dyDescent="0.25">
      <c r="B24" s="145" t="s">
        <v>319</v>
      </c>
      <c r="C24" s="145"/>
      <c r="D24" s="62">
        <f>INDEX(N23:N27,MATCH($G$24,$L23:$L27,0))</f>
        <v>5300</v>
      </c>
      <c r="E24" s="62">
        <f>INDEX(O23:O27,MATCH($G$24,$L23:$L27,0))</f>
        <v>5300</v>
      </c>
      <c r="F24" s="62">
        <f>INDEX(P23:P27,MATCH($G$24,$L23:$L27,0))</f>
        <v>5300</v>
      </c>
      <c r="G24" s="156" t="s">
        <v>304</v>
      </c>
      <c r="H24" s="157"/>
      <c r="L24" s="139" t="s">
        <v>304</v>
      </c>
      <c r="M24" s="140"/>
      <c r="N24" s="4">
        <v>5300</v>
      </c>
      <c r="O24" s="4">
        <v>5300</v>
      </c>
      <c r="P24" s="4">
        <v>5300</v>
      </c>
      <c r="R24" s="139" t="s">
        <v>308</v>
      </c>
      <c r="S24" s="140"/>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149">
        <v>1400</v>
      </c>
      <c r="E25" s="150"/>
      <c r="F25" s="151"/>
      <c r="G25" t="s">
        <v>324</v>
      </c>
      <c r="L25" s="143">
        <v>8000</v>
      </c>
      <c r="M25" s="144"/>
      <c r="N25" s="4">
        <v>8000</v>
      </c>
      <c r="O25" s="4">
        <v>8000</v>
      </c>
      <c r="P25" s="4">
        <v>8000</v>
      </c>
      <c r="R25" s="139" t="s">
        <v>309</v>
      </c>
      <c r="S25" s="140"/>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145" t="s">
        <v>299</v>
      </c>
      <c r="C26" s="145"/>
      <c r="D26" s="146">
        <v>-1000</v>
      </c>
      <c r="E26" s="147"/>
      <c r="F26" s="148"/>
      <c r="G26" t="s">
        <v>325</v>
      </c>
      <c r="L26" s="143">
        <v>12000</v>
      </c>
      <c r="M26" s="144"/>
      <c r="N26" s="4">
        <v>12000</v>
      </c>
      <c r="O26" s="4">
        <v>12000</v>
      </c>
      <c r="P26" s="4">
        <v>12000</v>
      </c>
      <c r="R26" s="139" t="s">
        <v>4</v>
      </c>
      <c r="S26" s="140"/>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146">
        <v>-1700</v>
      </c>
      <c r="E27" s="147"/>
      <c r="F27" s="148"/>
      <c r="G27" s="60" t="s">
        <v>326</v>
      </c>
      <c r="L27" s="143" t="s">
        <v>322</v>
      </c>
      <c r="M27" s="144"/>
      <c r="N27" s="4">
        <v>7500</v>
      </c>
      <c r="O27" s="4">
        <v>8200</v>
      </c>
      <c r="P27" s="4">
        <v>9000</v>
      </c>
    </row>
    <row r="28" spans="2:31" x14ac:dyDescent="0.25">
      <c r="B28" s="145" t="s">
        <v>297</v>
      </c>
      <c r="C28" s="145"/>
      <c r="D28" s="63">
        <f>INDEX(T23:T26,MATCH($G$29,$R23:$R26,0))</f>
        <v>0.43059490084985835</v>
      </c>
      <c r="E28" s="63">
        <f>INDEX(U23:U26,MATCH($G$29,$R23:$R26,0))</f>
        <v>0.36332179930795849</v>
      </c>
      <c r="F28" s="63">
        <f>INDEX(V23:V26,MATCH($G$29,$R23:$R26,0))</f>
        <v>0.18367346938775511</v>
      </c>
      <c r="G28" s="161" t="s">
        <v>307</v>
      </c>
      <c r="H28" s="162"/>
      <c r="R28" s="141" t="s">
        <v>296</v>
      </c>
      <c r="S28" s="141"/>
      <c r="T28" s="141"/>
      <c r="U28" s="141"/>
      <c r="V28" s="141"/>
    </row>
    <row r="29" spans="2:31" x14ac:dyDescent="0.25">
      <c r="B29" s="145" t="s">
        <v>298</v>
      </c>
      <c r="C29" s="145"/>
      <c r="D29" s="63">
        <f>INDEX(Z23:Z26,MATCH($G$29,$R$23:$R$26,0))</f>
        <v>4.8158640226628892E-2</v>
      </c>
      <c r="E29" s="63">
        <f>INDEX(AA23:AA26,MATCH($G$29,$R$23:$R$26,0))</f>
        <v>0.13148788927335639</v>
      </c>
      <c r="F29" s="63">
        <f>INDEX(AB23:AB26,MATCH($G$29,$R$23:$R$26,0))</f>
        <v>0.59183673469387754</v>
      </c>
      <c r="G29" s="156" t="s">
        <v>4</v>
      </c>
      <c r="H29" s="157"/>
      <c r="L29" s="141" t="s">
        <v>327</v>
      </c>
      <c r="M29" s="141"/>
      <c r="N29" s="141"/>
      <c r="O29" s="141"/>
      <c r="R29" s="143" t="s">
        <v>22</v>
      </c>
      <c r="S29" s="144"/>
      <c r="T29" s="2">
        <v>8</v>
      </c>
      <c r="U29" s="2">
        <v>12</v>
      </c>
      <c r="V29" s="2">
        <v>16</v>
      </c>
    </row>
    <row r="30" spans="2:31" x14ac:dyDescent="0.25">
      <c r="B30" s="145" t="s">
        <v>296</v>
      </c>
      <c r="C30" s="145"/>
      <c r="D30" s="63">
        <f>INDEX(T30:T33,MATCH($G$29,$R$23:$R$26,0))</f>
        <v>0.22096317280453256</v>
      </c>
      <c r="E30" s="63">
        <f>INDEX(U30:U33,MATCH($G$29,$R$23:$R$26,0))</f>
        <v>0.19031141868512111</v>
      </c>
      <c r="F30" s="63">
        <f>INDEX(V30:V33,MATCH($G$29,$R$23:$R$26,0))</f>
        <v>7.8E-2</v>
      </c>
      <c r="G30" s="66" t="s">
        <v>313</v>
      </c>
      <c r="H30" t="s">
        <v>321</v>
      </c>
      <c r="L30" s="139" t="s">
        <v>314</v>
      </c>
      <c r="M30" s="140"/>
      <c r="N30" s="4">
        <v>3900</v>
      </c>
      <c r="O30" s="4">
        <v>5300</v>
      </c>
      <c r="R30" s="45" t="s">
        <v>310</v>
      </c>
      <c r="S30" s="61"/>
      <c r="T30" s="3">
        <v>0.123</v>
      </c>
      <c r="U30" s="3">
        <v>0.11899999999999999</v>
      </c>
      <c r="V30" s="3">
        <v>6.0999999999999999E-2</v>
      </c>
    </row>
    <row r="31" spans="2:31" x14ac:dyDescent="0.25">
      <c r="B31" s="145" t="s">
        <v>311</v>
      </c>
      <c r="C31" s="145"/>
      <c r="D31" s="63">
        <f>D30*1.4</f>
        <v>0.30934844192634559</v>
      </c>
      <c r="E31" s="63">
        <f t="shared" ref="E31:F31" si="0">E30*1.4</f>
        <v>0.26643598615916952</v>
      </c>
      <c r="F31" s="63">
        <f t="shared" si="0"/>
        <v>0.10919999999999999</v>
      </c>
      <c r="G31" s="67">
        <v>0.33</v>
      </c>
      <c r="H31" t="s">
        <v>320</v>
      </c>
      <c r="L31" s="139" t="s">
        <v>260</v>
      </c>
      <c r="M31" s="140"/>
      <c r="N31" s="4">
        <v>4900</v>
      </c>
      <c r="O31" s="4">
        <v>6800</v>
      </c>
      <c r="R31" s="45" t="s">
        <v>308</v>
      </c>
      <c r="S31" s="61"/>
      <c r="T31" s="3">
        <v>0.15930735930735931</v>
      </c>
      <c r="U31" s="3">
        <v>0.13536620119692219</v>
      </c>
      <c r="V31" s="3">
        <v>7.2058823529411759E-2</v>
      </c>
    </row>
    <row r="32" spans="2:31" x14ac:dyDescent="0.25">
      <c r="B32" s="155" t="s">
        <v>312</v>
      </c>
      <c r="C32" s="155"/>
      <c r="D32" s="64">
        <f>$D23*D28+D29*$D25-D24*D30-D24*D31*$G$31+(1-D28)*$D26</f>
        <v>68.014730878187379</v>
      </c>
      <c r="E32" s="64">
        <f>$D23*E28+E29*$D25-E24*E30-E24*E31*$G$31+(1-E28)*$D26</f>
        <v>-1.6366782006921312</v>
      </c>
      <c r="F32" s="64">
        <f>$D23*F28+F29*$D25-F24*F30-F24*F31*$G$31+(1-F28)*$D26</f>
        <v>381.32348571428554</v>
      </c>
      <c r="G32" t="s">
        <v>318</v>
      </c>
      <c r="L32" s="139" t="s">
        <v>261</v>
      </c>
      <c r="M32" s="140"/>
      <c r="N32" s="4">
        <v>6100</v>
      </c>
      <c r="O32" s="4">
        <v>8600</v>
      </c>
      <c r="R32" s="45" t="s">
        <v>309</v>
      </c>
      <c r="S32" s="61"/>
      <c r="T32" s="3">
        <v>0.21049180327868852</v>
      </c>
      <c r="U32" s="3">
        <v>0.1769521410579345</v>
      </c>
      <c r="V32" s="3">
        <v>9.7791798107255523E-2</v>
      </c>
    </row>
    <row r="33" spans="2:34" x14ac:dyDescent="0.25">
      <c r="B33" s="155" t="s">
        <v>316</v>
      </c>
      <c r="C33" s="155"/>
      <c r="D33" s="158">
        <v>0.1</v>
      </c>
      <c r="E33" s="147"/>
      <c r="F33" s="148"/>
      <c r="L33" s="139" t="s">
        <v>262</v>
      </c>
      <c r="M33" s="140"/>
      <c r="N33" s="4">
        <v>7500</v>
      </c>
      <c r="O33" s="4">
        <v>10700</v>
      </c>
      <c r="R33" s="45" t="s">
        <v>4</v>
      </c>
      <c r="S33" s="61"/>
      <c r="T33" s="3">
        <v>0.22096317280453256</v>
      </c>
      <c r="U33" s="3">
        <v>0.19031141868512111</v>
      </c>
      <c r="V33" s="3">
        <v>7.8E-2</v>
      </c>
    </row>
    <row r="34" spans="2:34" x14ac:dyDescent="0.25">
      <c r="B34" s="145" t="s">
        <v>315</v>
      </c>
      <c r="C34" s="145"/>
      <c r="D34" s="64">
        <f>(1-$D33)*D32-$D33*D24</f>
        <v>-468.78674220963137</v>
      </c>
      <c r="E34" s="64">
        <f>(1-$D33)*E32-$D33*E24</f>
        <v>-531.4730103806229</v>
      </c>
      <c r="F34" s="64">
        <f>(1-$D33)*F32-$D33*F24</f>
        <v>-186.80886285714303</v>
      </c>
      <c r="G34" t="s">
        <v>317</v>
      </c>
      <c r="L34" s="139" t="s">
        <v>263</v>
      </c>
      <c r="M34" s="140"/>
      <c r="N34" s="4">
        <v>8500</v>
      </c>
      <c r="O34" s="4">
        <v>12200</v>
      </c>
    </row>
    <row r="35" spans="2:34" x14ac:dyDescent="0.25">
      <c r="L35" s="139" t="s">
        <v>267</v>
      </c>
      <c r="M35" s="140"/>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107" t="s">
        <v>46</v>
      </c>
      <c r="C38" s="107"/>
      <c r="D38" s="107"/>
      <c r="E38" s="107"/>
      <c r="F38" s="107"/>
      <c r="G38" s="107"/>
      <c r="H38" s="107"/>
      <c r="I38" s="107"/>
      <c r="J38" s="107"/>
      <c r="K38" s="107"/>
      <c r="L38" s="107"/>
      <c r="M38" s="107"/>
      <c r="N38" s="107"/>
      <c r="O38" s="107"/>
      <c r="P38" s="107"/>
      <c r="Q38" s="107"/>
      <c r="R38" s="107"/>
      <c r="S38" s="107"/>
      <c r="T38" s="107"/>
    </row>
    <row r="40" spans="2:34" x14ac:dyDescent="0.25">
      <c r="B40" s="108" t="s">
        <v>23</v>
      </c>
      <c r="C40" s="108"/>
      <c r="D40" s="108"/>
      <c r="E40" s="108"/>
      <c r="F40" s="108"/>
      <c r="G40" s="108"/>
      <c r="I40" s="108" t="s">
        <v>24</v>
      </c>
      <c r="J40" s="108"/>
      <c r="K40" s="108"/>
      <c r="L40" s="108"/>
      <c r="M40" s="108"/>
      <c r="O40" s="108" t="s">
        <v>26</v>
      </c>
      <c r="P40" s="108"/>
      <c r="Q40" s="108"/>
      <c r="R40" s="108"/>
      <c r="S40" s="108"/>
      <c r="T40" s="108"/>
      <c r="V40" s="108" t="s">
        <v>28</v>
      </c>
      <c r="W40" s="108"/>
      <c r="X40" s="108"/>
      <c r="Y40" s="108"/>
      <c r="Z40" s="108"/>
      <c r="AA40" s="108"/>
      <c r="AC40" s="108" t="s">
        <v>27</v>
      </c>
      <c r="AD40" s="108"/>
      <c r="AE40" s="108"/>
      <c r="AF40" s="108"/>
      <c r="AG40" s="108"/>
      <c r="AH40" s="108"/>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08" t="s">
        <v>30</v>
      </c>
      <c r="C62" s="108"/>
      <c r="D62" s="108"/>
      <c r="E62" s="108"/>
      <c r="F62" s="108"/>
      <c r="G62" s="108"/>
      <c r="I62" s="108" t="s">
        <v>31</v>
      </c>
      <c r="J62" s="108"/>
      <c r="K62" s="108"/>
      <c r="L62" s="108"/>
      <c r="M62" s="108"/>
      <c r="O62" s="108" t="s">
        <v>32</v>
      </c>
      <c r="P62" s="108"/>
      <c r="Q62" s="108"/>
      <c r="R62" s="108"/>
      <c r="S62" s="108"/>
      <c r="T62" s="108"/>
      <c r="V62" s="108" t="s">
        <v>33</v>
      </c>
      <c r="W62" s="108"/>
      <c r="X62" s="108"/>
      <c r="Y62" s="108"/>
      <c r="Z62" s="108"/>
      <c r="AA62" s="108"/>
      <c r="AC62" s="108" t="s">
        <v>34</v>
      </c>
      <c r="AD62" s="108"/>
      <c r="AE62" s="108"/>
      <c r="AF62" s="108"/>
      <c r="AG62" s="108"/>
      <c r="AH62" s="108"/>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08" t="s">
        <v>35</v>
      </c>
      <c r="C83" s="108"/>
      <c r="D83" s="108"/>
      <c r="E83" s="108"/>
      <c r="F83" s="108"/>
      <c r="G83" s="108"/>
      <c r="I83" s="108" t="s">
        <v>36</v>
      </c>
      <c r="J83" s="108"/>
      <c r="K83" s="108"/>
      <c r="L83" s="108"/>
      <c r="M83" s="108"/>
      <c r="O83" s="108" t="s">
        <v>37</v>
      </c>
      <c r="P83" s="108"/>
      <c r="Q83" s="108"/>
      <c r="R83" s="108"/>
      <c r="S83" s="108"/>
      <c r="T83" s="108"/>
      <c r="V83" s="108" t="s">
        <v>38</v>
      </c>
      <c r="W83" s="108"/>
      <c r="X83" s="108"/>
      <c r="Y83" s="108"/>
      <c r="Z83" s="108"/>
      <c r="AA83" s="108"/>
      <c r="AC83" s="108" t="s">
        <v>39</v>
      </c>
      <c r="AD83" s="108"/>
      <c r="AE83" s="108"/>
      <c r="AF83" s="108"/>
      <c r="AG83" s="108"/>
      <c r="AH83" s="108"/>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44" priority="2" operator="between">
      <formula>$D$27</formula>
      <formula>$D$27+400</formula>
    </cfRule>
  </conditionalFormatting>
  <conditionalFormatting sqref="D32:F32">
    <cfRule type="cellIs" dxfId="43" priority="3" operator="lessThan">
      <formula>$D$27</formula>
    </cfRule>
    <cfRule type="cellIs" dxfId="42" priority="4" operator="greaterThan">
      <formula>$D$27</formula>
    </cfRule>
  </conditionalFormatting>
  <conditionalFormatting sqref="D34:F34">
    <cfRule type="cellIs" dxfId="41" priority="5" operator="lessThan">
      <formula>$D$27</formula>
    </cfRule>
    <cfRule type="cellIs" dxfId="4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G31" sqref="G31"/>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107" t="s">
        <v>387</v>
      </c>
      <c r="C2" s="107"/>
      <c r="D2" s="107"/>
      <c r="E2" s="107"/>
      <c r="F2" s="107"/>
      <c r="G2" s="107"/>
      <c r="H2" s="107"/>
      <c r="I2" s="107"/>
      <c r="J2" s="107"/>
      <c r="K2" s="107"/>
      <c r="L2" s="107"/>
      <c r="M2" s="107"/>
      <c r="N2" s="107"/>
      <c r="O2" s="107"/>
      <c r="P2" s="107"/>
      <c r="Q2" s="107"/>
      <c r="R2" s="107"/>
    </row>
    <row r="4" spans="2:18" x14ac:dyDescent="0.25">
      <c r="B4" s="152" t="s">
        <v>383</v>
      </c>
      <c r="C4" s="153"/>
      <c r="D4" s="153"/>
      <c r="E4" s="154"/>
    </row>
    <row r="5" spans="2:18" x14ac:dyDescent="0.25">
      <c r="B5" s="77" t="s">
        <v>368</v>
      </c>
      <c r="C5" s="77" t="s">
        <v>378</v>
      </c>
      <c r="D5" s="77" t="s">
        <v>316</v>
      </c>
      <c r="E5" s="2" t="s">
        <v>384</v>
      </c>
      <c r="F5" s="203" t="s">
        <v>563</v>
      </c>
    </row>
    <row r="6" spans="2:18" x14ac:dyDescent="0.25">
      <c r="B6" s="4">
        <v>8</v>
      </c>
      <c r="C6" s="4">
        <v>6.42</v>
      </c>
      <c r="D6" s="76">
        <v>0.1</v>
      </c>
      <c r="E6" s="4" t="s">
        <v>386</v>
      </c>
      <c r="F6" t="s">
        <v>388</v>
      </c>
    </row>
    <row r="8" spans="2:18" x14ac:dyDescent="0.25">
      <c r="B8" s="117" t="s">
        <v>385</v>
      </c>
      <c r="C8" s="152" t="s">
        <v>370</v>
      </c>
      <c r="D8" s="153"/>
      <c r="E8" s="154"/>
      <c r="F8" s="73" t="s">
        <v>377</v>
      </c>
      <c r="G8" s="152" t="s">
        <v>371</v>
      </c>
      <c r="H8" s="153"/>
      <c r="I8" s="153"/>
      <c r="J8" s="153"/>
      <c r="K8" s="153"/>
      <c r="L8" s="154"/>
      <c r="M8" s="152" t="s">
        <v>381</v>
      </c>
      <c r="N8" s="153"/>
      <c r="O8" s="153"/>
      <c r="P8" s="153"/>
      <c r="Q8" s="154"/>
      <c r="R8" s="66" t="s">
        <v>382</v>
      </c>
    </row>
    <row r="9" spans="2:18" x14ac:dyDescent="0.25">
      <c r="B9" s="118"/>
      <c r="C9" s="2" t="s">
        <v>369</v>
      </c>
      <c r="D9" s="2" t="s">
        <v>311</v>
      </c>
      <c r="E9" s="2" t="s">
        <v>372</v>
      </c>
      <c r="F9" s="75" t="s">
        <v>311</v>
      </c>
      <c r="G9" s="2" t="s">
        <v>369</v>
      </c>
      <c r="H9" s="2" t="s">
        <v>311</v>
      </c>
      <c r="I9" s="2" t="s">
        <v>374</v>
      </c>
      <c r="J9" s="2" t="s">
        <v>373</v>
      </c>
      <c r="K9" s="2" t="s">
        <v>376</v>
      </c>
      <c r="L9" s="2" t="s">
        <v>375</v>
      </c>
      <c r="M9" s="75" t="s">
        <v>40</v>
      </c>
      <c r="N9" s="75" t="s">
        <v>41</v>
      </c>
      <c r="O9" s="75" t="s">
        <v>379</v>
      </c>
      <c r="P9" s="75" t="s">
        <v>42</v>
      </c>
      <c r="Q9" s="75" t="s">
        <v>380</v>
      </c>
      <c r="R9" s="75" t="s">
        <v>380</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39" priority="5" operator="greaterThan">
      <formula>$F10</formula>
    </cfRule>
    <cfRule type="cellIs" dxfId="38"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07" t="s">
        <v>207</v>
      </c>
      <c r="C2" s="107"/>
      <c r="D2" s="107"/>
      <c r="E2" s="107"/>
      <c r="F2" s="107"/>
      <c r="G2" s="107"/>
      <c r="H2" s="107"/>
      <c r="I2" s="107"/>
      <c r="J2" s="107"/>
      <c r="K2" s="107"/>
      <c r="L2" s="107"/>
      <c r="M2" s="107"/>
      <c r="N2" s="107"/>
      <c r="O2" s="107"/>
      <c r="P2" s="107"/>
      <c r="Q2" s="107"/>
    </row>
    <row r="3" spans="2:24" x14ac:dyDescent="0.25">
      <c r="B3" s="112" t="s">
        <v>278</v>
      </c>
      <c r="C3" s="112"/>
      <c r="D3" s="112"/>
      <c r="E3" s="112"/>
      <c r="F3" s="112"/>
      <c r="G3" s="112"/>
      <c r="H3" s="112"/>
      <c r="I3" s="112"/>
      <c r="J3" s="112"/>
      <c r="K3" s="112"/>
      <c r="L3" s="112"/>
      <c r="M3" s="112"/>
      <c r="N3" s="112"/>
      <c r="O3" s="112"/>
      <c r="P3" s="112"/>
      <c r="Q3" s="112"/>
    </row>
    <row r="4" spans="2:24" ht="67.5" customHeight="1" x14ac:dyDescent="0.25">
      <c r="B4" s="112"/>
      <c r="C4" s="112"/>
      <c r="D4" s="112"/>
      <c r="E4" s="112"/>
      <c r="F4" s="112"/>
      <c r="G4" s="112"/>
      <c r="H4" s="112"/>
      <c r="I4" s="112"/>
      <c r="J4" s="112"/>
      <c r="K4" s="112"/>
      <c r="L4" s="112"/>
      <c r="M4" s="112"/>
      <c r="N4" s="112"/>
      <c r="O4" s="112"/>
      <c r="P4" s="112"/>
      <c r="Q4" s="112"/>
    </row>
    <row r="5" spans="2:24" x14ac:dyDescent="0.25">
      <c r="B5" s="37"/>
      <c r="C5" s="37"/>
      <c r="D5" s="37"/>
      <c r="E5" s="37"/>
      <c r="F5" s="37"/>
      <c r="G5" s="37"/>
      <c r="H5" s="37"/>
      <c r="I5" s="37"/>
      <c r="J5" s="37"/>
      <c r="K5" s="37"/>
      <c r="L5" s="37"/>
      <c r="M5" s="37"/>
      <c r="N5" s="37"/>
      <c r="O5" s="37"/>
      <c r="P5" s="37"/>
    </row>
    <row r="6" spans="2:24" x14ac:dyDescent="0.25">
      <c r="B6" s="119" t="s">
        <v>166</v>
      </c>
      <c r="C6" s="108" t="s">
        <v>273</v>
      </c>
      <c r="D6" s="108"/>
      <c r="E6" s="108"/>
      <c r="F6" s="108"/>
      <c r="G6" s="108"/>
      <c r="H6" s="108" t="s">
        <v>274</v>
      </c>
      <c r="I6" s="108"/>
      <c r="J6" s="108"/>
      <c r="K6" s="108"/>
      <c r="L6" s="108"/>
      <c r="M6" s="108" t="s">
        <v>275</v>
      </c>
      <c r="N6" s="108"/>
      <c r="O6" s="108"/>
      <c r="P6" s="108"/>
      <c r="Q6" s="108"/>
      <c r="S6" s="108" t="s">
        <v>7</v>
      </c>
      <c r="T6" s="108"/>
      <c r="U6" s="108"/>
      <c r="V6" s="108"/>
      <c r="W6" s="108"/>
      <c r="X6" s="108"/>
    </row>
    <row r="7" spans="2:24" x14ac:dyDescent="0.25">
      <c r="B7" s="119"/>
      <c r="C7" s="22" t="s">
        <v>172</v>
      </c>
      <c r="D7" s="2">
        <v>6</v>
      </c>
      <c r="E7" s="2">
        <v>8</v>
      </c>
      <c r="F7" s="2">
        <v>10</v>
      </c>
      <c r="G7" s="2">
        <v>12</v>
      </c>
      <c r="H7" s="2">
        <v>4</v>
      </c>
      <c r="I7" s="2">
        <v>6</v>
      </c>
      <c r="J7" s="2">
        <v>8</v>
      </c>
      <c r="K7" s="2">
        <v>10</v>
      </c>
      <c r="L7" s="2">
        <v>12</v>
      </c>
      <c r="M7" s="2">
        <v>4</v>
      </c>
      <c r="N7" s="2">
        <v>6</v>
      </c>
      <c r="O7" s="2">
        <v>8</v>
      </c>
      <c r="P7" s="2">
        <v>10</v>
      </c>
      <c r="Q7" s="2">
        <v>12</v>
      </c>
      <c r="S7" s="2" t="s">
        <v>2</v>
      </c>
      <c r="T7" s="136">
        <f>31971*4</f>
        <v>127884</v>
      </c>
      <c r="U7" s="136"/>
      <c r="V7" s="136"/>
      <c r="W7" s="136"/>
      <c r="X7" s="136"/>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09" t="s">
        <v>178</v>
      </c>
      <c r="C15" s="110"/>
      <c r="D15" s="110"/>
      <c r="E15" s="110"/>
      <c r="F15" s="110"/>
      <c r="G15" s="110"/>
      <c r="H15" s="111"/>
      <c r="J15" s="109" t="s">
        <v>179</v>
      </c>
      <c r="K15" s="110"/>
      <c r="L15" s="110"/>
      <c r="M15" s="110"/>
      <c r="N15" s="110"/>
      <c r="O15" s="110"/>
      <c r="P15" s="111"/>
      <c r="R15" s="109" t="s">
        <v>180</v>
      </c>
      <c r="S15" s="110"/>
      <c r="T15" s="110"/>
      <c r="U15" s="110"/>
      <c r="V15" s="110"/>
      <c r="W15" s="110"/>
      <c r="X15" s="111"/>
    </row>
    <row r="16" spans="2:24" x14ac:dyDescent="0.25">
      <c r="B16" s="119" t="s">
        <v>166</v>
      </c>
      <c r="C16" s="119" t="s">
        <v>167</v>
      </c>
      <c r="D16" s="135" t="s">
        <v>22</v>
      </c>
      <c r="E16" s="135"/>
      <c r="F16" s="135"/>
      <c r="G16" s="135"/>
      <c r="H16" s="135"/>
      <c r="J16" s="119" t="s">
        <v>166</v>
      </c>
      <c r="K16" s="119" t="s">
        <v>167</v>
      </c>
      <c r="L16" s="135" t="s">
        <v>22</v>
      </c>
      <c r="M16" s="135"/>
      <c r="N16" s="135"/>
      <c r="O16" s="135"/>
      <c r="P16" s="135"/>
      <c r="R16" s="119" t="s">
        <v>166</v>
      </c>
      <c r="S16" s="119" t="s">
        <v>167</v>
      </c>
      <c r="T16" s="135" t="s">
        <v>22</v>
      </c>
      <c r="U16" s="135"/>
      <c r="V16" s="135"/>
      <c r="W16" s="135"/>
      <c r="X16" s="135"/>
    </row>
    <row r="17" spans="2:25" x14ac:dyDescent="0.25">
      <c r="B17" s="119"/>
      <c r="C17" s="119"/>
      <c r="D17" s="10">
        <v>4</v>
      </c>
      <c r="E17" s="10">
        <v>6</v>
      </c>
      <c r="F17" s="10">
        <v>8</v>
      </c>
      <c r="G17" s="10">
        <v>10</v>
      </c>
      <c r="H17" s="10">
        <v>12</v>
      </c>
      <c r="J17" s="119"/>
      <c r="K17" s="119"/>
      <c r="L17" s="10">
        <v>4</v>
      </c>
      <c r="M17" s="10">
        <v>6</v>
      </c>
      <c r="N17" s="10">
        <v>8</v>
      </c>
      <c r="O17" s="10">
        <v>10</v>
      </c>
      <c r="P17" s="10">
        <v>12</v>
      </c>
      <c r="R17" s="119"/>
      <c r="S17" s="119"/>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07" t="s">
        <v>46</v>
      </c>
      <c r="C33" s="107"/>
      <c r="D33" s="107"/>
      <c r="E33" s="107"/>
      <c r="F33" s="107"/>
      <c r="G33" s="107"/>
      <c r="H33" s="107"/>
      <c r="I33" s="107"/>
      <c r="J33" s="107"/>
      <c r="K33" s="107"/>
      <c r="L33" s="107"/>
      <c r="M33" s="107"/>
      <c r="N33" s="107"/>
      <c r="O33" s="107"/>
      <c r="P33" s="107"/>
      <c r="Q33" s="107"/>
      <c r="R33" s="107"/>
      <c r="S33" s="107"/>
      <c r="T33" s="107"/>
      <c r="U33" s="107"/>
      <c r="V33" s="107"/>
      <c r="W33" s="107"/>
      <c r="X33" s="107"/>
    </row>
    <row r="35" spans="2:24" x14ac:dyDescent="0.25">
      <c r="B35" s="109" t="s">
        <v>178</v>
      </c>
      <c r="C35" s="110"/>
      <c r="D35" s="110"/>
      <c r="E35" s="110"/>
      <c r="F35" s="110"/>
      <c r="G35" s="110"/>
      <c r="H35" s="111"/>
      <c r="J35" s="109" t="s">
        <v>179</v>
      </c>
      <c r="K35" s="110"/>
      <c r="L35" s="110"/>
      <c r="M35" s="110"/>
      <c r="N35" s="110"/>
      <c r="O35" s="110"/>
      <c r="P35" s="111"/>
      <c r="R35" s="109" t="s">
        <v>180</v>
      </c>
      <c r="S35" s="110"/>
      <c r="T35" s="110"/>
      <c r="U35" s="110"/>
      <c r="V35" s="110"/>
      <c r="W35" s="110"/>
      <c r="X35" s="111"/>
    </row>
    <row r="36" spans="2:24" x14ac:dyDescent="0.25">
      <c r="B36" s="119" t="s">
        <v>166</v>
      </c>
      <c r="C36" s="119" t="s">
        <v>167</v>
      </c>
      <c r="D36" s="119" t="s">
        <v>22</v>
      </c>
      <c r="E36" s="119"/>
      <c r="F36" s="119"/>
      <c r="G36" s="119"/>
      <c r="H36" s="119"/>
      <c r="J36" s="119" t="s">
        <v>166</v>
      </c>
      <c r="K36" s="119" t="s">
        <v>167</v>
      </c>
      <c r="L36" s="119" t="s">
        <v>22</v>
      </c>
      <c r="M36" s="119"/>
      <c r="N36" s="119"/>
      <c r="O36" s="119"/>
      <c r="P36" s="119"/>
      <c r="R36" s="119" t="s">
        <v>166</v>
      </c>
      <c r="S36" s="119" t="s">
        <v>167</v>
      </c>
      <c r="T36" s="119" t="s">
        <v>22</v>
      </c>
      <c r="U36" s="119"/>
      <c r="V36" s="119"/>
      <c r="W36" s="119"/>
      <c r="X36" s="119"/>
    </row>
    <row r="37" spans="2:24" x14ac:dyDescent="0.25">
      <c r="B37" s="119"/>
      <c r="C37" s="119"/>
      <c r="D37" s="10">
        <v>4</v>
      </c>
      <c r="E37" s="10">
        <v>6</v>
      </c>
      <c r="F37" s="10">
        <v>8</v>
      </c>
      <c r="G37" s="10">
        <v>10</v>
      </c>
      <c r="H37" s="10">
        <v>12</v>
      </c>
      <c r="J37" s="119"/>
      <c r="K37" s="119"/>
      <c r="L37" s="10">
        <v>4</v>
      </c>
      <c r="M37" s="10">
        <v>6</v>
      </c>
      <c r="N37" s="10">
        <v>8</v>
      </c>
      <c r="O37" s="10">
        <v>10</v>
      </c>
      <c r="P37" s="10">
        <v>12</v>
      </c>
      <c r="R37" s="119"/>
      <c r="S37" s="119"/>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168">
        <v>3</v>
      </c>
      <c r="C41" s="39">
        <v>80</v>
      </c>
      <c r="D41" s="4">
        <v>593</v>
      </c>
      <c r="E41" s="4">
        <v>250</v>
      </c>
      <c r="F41" s="4">
        <v>85</v>
      </c>
      <c r="G41" s="4">
        <v>34</v>
      </c>
      <c r="H41" s="4">
        <v>20</v>
      </c>
      <c r="J41" s="168">
        <v>3</v>
      </c>
      <c r="K41" s="39">
        <v>80</v>
      </c>
      <c r="L41" s="4">
        <v>33</v>
      </c>
      <c r="M41" s="4">
        <v>14</v>
      </c>
      <c r="N41" s="4">
        <v>3</v>
      </c>
      <c r="O41" s="4">
        <v>1</v>
      </c>
      <c r="P41" s="4">
        <v>6</v>
      </c>
      <c r="R41" s="168">
        <v>3</v>
      </c>
      <c r="S41" s="39">
        <v>80</v>
      </c>
      <c r="T41" s="4">
        <v>2</v>
      </c>
      <c r="U41" s="4">
        <v>0</v>
      </c>
      <c r="V41" s="4">
        <v>0</v>
      </c>
      <c r="W41" s="4">
        <v>0</v>
      </c>
      <c r="X41" s="4">
        <v>0</v>
      </c>
    </row>
    <row r="42" spans="2:24" x14ac:dyDescent="0.25">
      <c r="B42" s="169"/>
      <c r="C42" s="39">
        <v>76</v>
      </c>
      <c r="D42" s="4">
        <v>874</v>
      </c>
      <c r="E42" s="4">
        <v>366</v>
      </c>
      <c r="F42" s="4">
        <v>115</v>
      </c>
      <c r="G42" s="4">
        <v>54</v>
      </c>
      <c r="H42" s="4">
        <v>24</v>
      </c>
      <c r="J42" s="169"/>
      <c r="K42" s="39">
        <v>76</v>
      </c>
      <c r="L42" s="4">
        <v>55</v>
      </c>
      <c r="M42" s="4">
        <v>15</v>
      </c>
      <c r="N42" s="4">
        <v>5</v>
      </c>
      <c r="O42" s="4">
        <v>4</v>
      </c>
      <c r="P42" s="4">
        <v>2</v>
      </c>
      <c r="R42" s="169"/>
      <c r="S42" s="39">
        <v>76</v>
      </c>
      <c r="T42" s="4">
        <v>0</v>
      </c>
      <c r="U42" s="4">
        <v>0</v>
      </c>
      <c r="V42" s="4">
        <v>2</v>
      </c>
      <c r="W42" s="4">
        <v>1</v>
      </c>
      <c r="X42" s="4">
        <v>0</v>
      </c>
    </row>
    <row r="43" spans="2:24" x14ac:dyDescent="0.25">
      <c r="B43" s="169"/>
      <c r="C43" s="39">
        <v>72</v>
      </c>
      <c r="D43" s="4">
        <v>1336</v>
      </c>
      <c r="E43" s="4">
        <v>543</v>
      </c>
      <c r="F43" s="4">
        <v>203</v>
      </c>
      <c r="G43" s="4">
        <v>91</v>
      </c>
      <c r="H43" s="4">
        <v>53</v>
      </c>
      <c r="J43" s="169"/>
      <c r="K43" s="39">
        <v>72</v>
      </c>
      <c r="L43" s="4">
        <v>108</v>
      </c>
      <c r="M43" s="4">
        <v>40</v>
      </c>
      <c r="N43" s="4">
        <v>18</v>
      </c>
      <c r="O43" s="4">
        <v>9</v>
      </c>
      <c r="P43" s="4">
        <v>5</v>
      </c>
      <c r="R43" s="169"/>
      <c r="S43" s="39">
        <v>72</v>
      </c>
      <c r="T43" s="4">
        <v>3</v>
      </c>
      <c r="U43" s="4">
        <v>2</v>
      </c>
      <c r="V43" s="4">
        <v>1</v>
      </c>
      <c r="W43" s="4">
        <v>0</v>
      </c>
      <c r="X43" s="4">
        <v>0</v>
      </c>
    </row>
    <row r="44" spans="2:24" x14ac:dyDescent="0.25">
      <c r="B44" s="169"/>
      <c r="C44" s="39">
        <v>68</v>
      </c>
      <c r="D44" s="4">
        <v>1528</v>
      </c>
      <c r="E44" s="4">
        <v>657</v>
      </c>
      <c r="F44" s="4">
        <v>223</v>
      </c>
      <c r="G44" s="4">
        <v>94</v>
      </c>
      <c r="H44" s="4">
        <v>52</v>
      </c>
      <c r="J44" s="169"/>
      <c r="K44" s="39">
        <v>68</v>
      </c>
      <c r="L44" s="4">
        <v>133</v>
      </c>
      <c r="M44" s="4">
        <v>56</v>
      </c>
      <c r="N44" s="4">
        <v>16</v>
      </c>
      <c r="O44" s="4">
        <v>5</v>
      </c>
      <c r="P44" s="4">
        <v>9</v>
      </c>
      <c r="R44" s="169"/>
      <c r="S44" s="39">
        <v>68</v>
      </c>
      <c r="T44" s="4">
        <v>4</v>
      </c>
      <c r="U44" s="4">
        <v>2</v>
      </c>
      <c r="V44" s="4">
        <v>1</v>
      </c>
      <c r="W44" s="4">
        <v>2</v>
      </c>
      <c r="X44" s="4">
        <v>0</v>
      </c>
    </row>
    <row r="45" spans="2:24" x14ac:dyDescent="0.25">
      <c r="B45" s="169"/>
      <c r="C45" s="39">
        <v>64</v>
      </c>
      <c r="D45" s="4">
        <v>1632</v>
      </c>
      <c r="E45" s="4">
        <v>670</v>
      </c>
      <c r="F45" s="4">
        <v>255</v>
      </c>
      <c r="G45" s="4">
        <v>125</v>
      </c>
      <c r="H45" s="4">
        <v>72</v>
      </c>
      <c r="J45" s="169"/>
      <c r="K45" s="39">
        <v>64</v>
      </c>
      <c r="L45" s="4">
        <v>128</v>
      </c>
      <c r="M45" s="4">
        <v>47</v>
      </c>
      <c r="N45" s="4">
        <v>24</v>
      </c>
      <c r="O45" s="4">
        <v>10</v>
      </c>
      <c r="P45" s="4">
        <v>1</v>
      </c>
      <c r="R45" s="169"/>
      <c r="S45" s="39">
        <v>64</v>
      </c>
      <c r="T45" s="4">
        <v>3</v>
      </c>
      <c r="U45" s="4">
        <v>1</v>
      </c>
      <c r="V45" s="4">
        <v>0</v>
      </c>
      <c r="W45" s="4">
        <v>1</v>
      </c>
      <c r="X45" s="4">
        <v>0</v>
      </c>
    </row>
    <row r="46" spans="2:24" x14ac:dyDescent="0.25">
      <c r="B46" s="169"/>
      <c r="C46" s="39">
        <v>60</v>
      </c>
      <c r="D46" s="4">
        <v>1854</v>
      </c>
      <c r="E46" s="4">
        <v>728</v>
      </c>
      <c r="F46" s="4">
        <v>282</v>
      </c>
      <c r="G46" s="4">
        <v>139</v>
      </c>
      <c r="H46" s="4">
        <v>90</v>
      </c>
      <c r="J46" s="169"/>
      <c r="K46" s="39">
        <v>60</v>
      </c>
      <c r="L46" s="4">
        <v>131</v>
      </c>
      <c r="M46" s="4">
        <v>73</v>
      </c>
      <c r="N46" s="4">
        <v>33</v>
      </c>
      <c r="O46" s="4">
        <v>10</v>
      </c>
      <c r="P46" s="4">
        <v>10</v>
      </c>
      <c r="R46" s="169"/>
      <c r="S46" s="39">
        <v>60</v>
      </c>
      <c r="T46" s="4">
        <v>3</v>
      </c>
      <c r="U46" s="4">
        <v>3</v>
      </c>
      <c r="V46" s="4">
        <v>0</v>
      </c>
      <c r="W46" s="4">
        <v>2</v>
      </c>
      <c r="X46" s="4">
        <v>2</v>
      </c>
    </row>
    <row r="47" spans="2:24" x14ac:dyDescent="0.25">
      <c r="B47" s="169"/>
      <c r="C47" s="39">
        <v>56</v>
      </c>
      <c r="D47" s="4">
        <v>1985</v>
      </c>
      <c r="E47" s="4">
        <v>860</v>
      </c>
      <c r="F47" s="4">
        <v>355</v>
      </c>
      <c r="G47" s="4">
        <v>126</v>
      </c>
      <c r="H47" s="4">
        <v>74</v>
      </c>
      <c r="J47" s="169"/>
      <c r="K47" s="39">
        <v>56</v>
      </c>
      <c r="L47" s="4">
        <v>161</v>
      </c>
      <c r="M47" s="4">
        <v>65</v>
      </c>
      <c r="N47" s="4">
        <v>26</v>
      </c>
      <c r="O47" s="4">
        <v>11</v>
      </c>
      <c r="P47" s="4">
        <v>8</v>
      </c>
      <c r="R47" s="169"/>
      <c r="S47" s="39">
        <v>56</v>
      </c>
      <c r="T47" s="4">
        <v>5</v>
      </c>
      <c r="U47" s="4">
        <v>2</v>
      </c>
      <c r="V47" s="4">
        <v>2</v>
      </c>
      <c r="W47" s="4">
        <v>2</v>
      </c>
      <c r="X47" s="4">
        <v>1</v>
      </c>
    </row>
    <row r="48" spans="2:24" x14ac:dyDescent="0.25">
      <c r="B48" s="169"/>
      <c r="C48" s="39">
        <v>52</v>
      </c>
      <c r="D48" s="4">
        <v>2250</v>
      </c>
      <c r="E48" s="4">
        <v>1107</v>
      </c>
      <c r="F48" s="4">
        <v>452</v>
      </c>
      <c r="G48" s="4">
        <v>189</v>
      </c>
      <c r="H48" s="4">
        <v>101</v>
      </c>
      <c r="J48" s="169"/>
      <c r="K48" s="39">
        <v>52</v>
      </c>
      <c r="L48" s="4">
        <v>176</v>
      </c>
      <c r="M48" s="4">
        <v>85</v>
      </c>
      <c r="N48" s="4">
        <v>38</v>
      </c>
      <c r="O48" s="4">
        <v>20</v>
      </c>
      <c r="P48" s="4">
        <v>8</v>
      </c>
      <c r="R48" s="169"/>
      <c r="S48" s="39">
        <v>52</v>
      </c>
      <c r="T48" s="4">
        <v>6</v>
      </c>
      <c r="U48" s="4">
        <v>1</v>
      </c>
      <c r="V48" s="4">
        <v>1</v>
      </c>
      <c r="W48" s="4">
        <v>2</v>
      </c>
      <c r="X48" s="4">
        <v>0</v>
      </c>
    </row>
    <row r="49" spans="2:24" x14ac:dyDescent="0.25">
      <c r="B49" s="169"/>
      <c r="C49" s="39">
        <v>48</v>
      </c>
      <c r="D49" s="4">
        <v>2312</v>
      </c>
      <c r="E49" s="4">
        <v>1107</v>
      </c>
      <c r="F49" s="4">
        <v>447</v>
      </c>
      <c r="G49" s="4">
        <v>182</v>
      </c>
      <c r="H49" s="4">
        <v>80</v>
      </c>
      <c r="J49" s="169"/>
      <c r="K49" s="39">
        <v>48</v>
      </c>
      <c r="L49" s="4">
        <v>153</v>
      </c>
      <c r="M49" s="4">
        <v>69</v>
      </c>
      <c r="N49" s="4">
        <v>22</v>
      </c>
      <c r="O49" s="4">
        <v>16</v>
      </c>
      <c r="P49" s="4">
        <v>6</v>
      </c>
      <c r="R49" s="169"/>
      <c r="S49" s="39">
        <v>48</v>
      </c>
      <c r="T49" s="4">
        <v>8</v>
      </c>
      <c r="U49" s="4">
        <v>5</v>
      </c>
      <c r="V49" s="4">
        <v>1</v>
      </c>
      <c r="W49" s="4">
        <v>2</v>
      </c>
      <c r="X49" s="4">
        <v>1</v>
      </c>
    </row>
    <row r="50" spans="2:24" x14ac:dyDescent="0.25">
      <c r="B50" s="169"/>
      <c r="C50" s="39">
        <v>44</v>
      </c>
      <c r="D50" s="4">
        <v>2025</v>
      </c>
      <c r="E50" s="4">
        <v>964</v>
      </c>
      <c r="F50" s="4">
        <v>344</v>
      </c>
      <c r="G50" s="4">
        <v>143</v>
      </c>
      <c r="H50" s="4">
        <v>74</v>
      </c>
      <c r="J50" s="169"/>
      <c r="K50" s="39">
        <v>44</v>
      </c>
      <c r="L50" s="4">
        <v>105</v>
      </c>
      <c r="M50" s="4">
        <v>55</v>
      </c>
      <c r="N50" s="4">
        <v>22</v>
      </c>
      <c r="O50" s="4">
        <v>17</v>
      </c>
      <c r="P50" s="4">
        <v>7</v>
      </c>
      <c r="R50" s="169"/>
      <c r="S50" s="39">
        <v>44</v>
      </c>
      <c r="T50" s="4">
        <v>7</v>
      </c>
      <c r="U50" s="4">
        <v>9</v>
      </c>
      <c r="V50" s="4">
        <v>5</v>
      </c>
      <c r="W50" s="4">
        <v>1</v>
      </c>
      <c r="X50" s="4">
        <v>0</v>
      </c>
    </row>
    <row r="51" spans="2:24" x14ac:dyDescent="0.25">
      <c r="B51" s="169"/>
      <c r="C51" s="39">
        <v>40</v>
      </c>
      <c r="D51" s="4">
        <v>1635</v>
      </c>
      <c r="E51" s="4">
        <v>622</v>
      </c>
      <c r="F51" s="4">
        <v>229</v>
      </c>
      <c r="G51" s="4">
        <v>103</v>
      </c>
      <c r="H51" s="4">
        <v>64</v>
      </c>
      <c r="J51" s="169"/>
      <c r="K51" s="39">
        <v>40</v>
      </c>
      <c r="L51" s="4">
        <v>78</v>
      </c>
      <c r="M51" s="4">
        <v>53</v>
      </c>
      <c r="N51" s="4">
        <v>26</v>
      </c>
      <c r="O51" s="4">
        <v>9</v>
      </c>
      <c r="P51" s="4">
        <v>3</v>
      </c>
      <c r="R51" s="169"/>
      <c r="S51" s="39">
        <v>40</v>
      </c>
      <c r="T51" s="4">
        <v>9</v>
      </c>
      <c r="U51" s="4">
        <v>1</v>
      </c>
      <c r="V51" s="4">
        <v>4</v>
      </c>
      <c r="W51" s="4">
        <v>2</v>
      </c>
      <c r="X51" s="4">
        <v>0</v>
      </c>
    </row>
    <row r="52" spans="2:24" x14ac:dyDescent="0.25">
      <c r="B52" s="169"/>
      <c r="C52" s="39">
        <v>36</v>
      </c>
      <c r="D52" s="4">
        <v>1394</v>
      </c>
      <c r="E52" s="4">
        <v>636</v>
      </c>
      <c r="F52" s="4">
        <v>296</v>
      </c>
      <c r="G52" s="4">
        <v>106</v>
      </c>
      <c r="H52" s="4">
        <v>51</v>
      </c>
      <c r="J52" s="169"/>
      <c r="K52" s="39">
        <v>36</v>
      </c>
      <c r="L52" s="4">
        <v>124</v>
      </c>
      <c r="M52" s="4">
        <v>88</v>
      </c>
      <c r="N52" s="4">
        <v>35</v>
      </c>
      <c r="O52" s="4">
        <v>12</v>
      </c>
      <c r="P52" s="4">
        <v>5</v>
      </c>
      <c r="R52" s="169"/>
      <c r="S52" s="39">
        <v>36</v>
      </c>
      <c r="T52" s="4">
        <v>10</v>
      </c>
      <c r="U52" s="4">
        <v>10</v>
      </c>
      <c r="V52" s="4">
        <v>1</v>
      </c>
      <c r="W52" s="4">
        <v>1</v>
      </c>
      <c r="X52" s="4">
        <v>0</v>
      </c>
    </row>
    <row r="53" spans="2:24" x14ac:dyDescent="0.25">
      <c r="B53" s="169"/>
      <c r="C53" s="39">
        <v>32</v>
      </c>
      <c r="D53" s="4">
        <v>1721</v>
      </c>
      <c r="E53" s="4">
        <v>848</v>
      </c>
      <c r="F53" s="4">
        <v>329</v>
      </c>
      <c r="G53" s="4">
        <v>115</v>
      </c>
      <c r="H53" s="4">
        <v>47</v>
      </c>
      <c r="J53" s="169"/>
      <c r="K53" s="39">
        <v>32</v>
      </c>
      <c r="L53" s="4">
        <v>107</v>
      </c>
      <c r="M53" s="4">
        <v>75</v>
      </c>
      <c r="N53" s="4">
        <v>34</v>
      </c>
      <c r="O53" s="4">
        <v>18</v>
      </c>
      <c r="P53" s="4">
        <v>7</v>
      </c>
      <c r="R53" s="169"/>
      <c r="S53" s="39">
        <v>32</v>
      </c>
      <c r="T53" s="4">
        <v>6</v>
      </c>
      <c r="U53" s="4">
        <v>11</v>
      </c>
      <c r="V53" s="4">
        <v>10</v>
      </c>
      <c r="W53" s="4">
        <v>1</v>
      </c>
      <c r="X53" s="4">
        <v>0</v>
      </c>
    </row>
    <row r="54" spans="2:24" x14ac:dyDescent="0.25">
      <c r="B54" s="169"/>
      <c r="C54" s="39">
        <v>28</v>
      </c>
      <c r="D54" s="4">
        <v>2094</v>
      </c>
      <c r="E54" s="4">
        <v>888</v>
      </c>
      <c r="F54" s="4">
        <v>320</v>
      </c>
      <c r="G54" s="4">
        <v>111</v>
      </c>
      <c r="H54" s="4">
        <v>60</v>
      </c>
      <c r="J54" s="169"/>
      <c r="K54" s="39">
        <v>28</v>
      </c>
      <c r="L54" s="4">
        <v>58</v>
      </c>
      <c r="M54" s="4">
        <v>37</v>
      </c>
      <c r="N54" s="4">
        <v>25</v>
      </c>
      <c r="O54" s="4">
        <v>4</v>
      </c>
      <c r="P54" s="4">
        <v>0</v>
      </c>
      <c r="R54" s="169"/>
      <c r="S54" s="39">
        <v>28</v>
      </c>
      <c r="T54" s="4">
        <v>1</v>
      </c>
      <c r="U54" s="4">
        <v>4</v>
      </c>
      <c r="V54" s="4">
        <v>0</v>
      </c>
      <c r="W54" s="4">
        <v>0</v>
      </c>
      <c r="X54" s="4">
        <v>0</v>
      </c>
    </row>
    <row r="55" spans="2:24" x14ac:dyDescent="0.25">
      <c r="B55" s="169"/>
      <c r="C55" s="39">
        <v>24</v>
      </c>
      <c r="D55" s="4">
        <v>1922</v>
      </c>
      <c r="E55" s="4">
        <v>665</v>
      </c>
      <c r="F55" s="4">
        <v>230</v>
      </c>
      <c r="G55" s="4">
        <v>74</v>
      </c>
      <c r="H55" s="4">
        <v>40</v>
      </c>
      <c r="J55" s="169"/>
      <c r="K55" s="39">
        <v>24</v>
      </c>
      <c r="L55" s="4">
        <v>39</v>
      </c>
      <c r="M55" s="4">
        <v>32</v>
      </c>
      <c r="N55" s="4">
        <v>17</v>
      </c>
      <c r="O55" s="4">
        <v>9</v>
      </c>
      <c r="P55" s="4">
        <v>3</v>
      </c>
      <c r="R55" s="169"/>
      <c r="S55" s="39">
        <v>24</v>
      </c>
      <c r="T55" s="4">
        <v>1</v>
      </c>
      <c r="U55" s="4">
        <v>2</v>
      </c>
      <c r="V55" s="4">
        <v>1</v>
      </c>
      <c r="W55" s="4">
        <v>0</v>
      </c>
      <c r="X55" s="4">
        <v>0</v>
      </c>
    </row>
    <row r="56" spans="2:24" x14ac:dyDescent="0.25">
      <c r="B56" s="169"/>
      <c r="C56" s="39">
        <v>20</v>
      </c>
      <c r="D56" s="4">
        <v>2790</v>
      </c>
      <c r="E56" s="4">
        <v>969</v>
      </c>
      <c r="F56" s="4">
        <v>365</v>
      </c>
      <c r="G56" s="4">
        <v>180</v>
      </c>
      <c r="H56" s="4">
        <v>125</v>
      </c>
      <c r="J56" s="169"/>
      <c r="K56" s="39">
        <v>20</v>
      </c>
      <c r="L56" s="4">
        <v>10</v>
      </c>
      <c r="M56" s="4">
        <v>11</v>
      </c>
      <c r="N56" s="4">
        <v>8</v>
      </c>
      <c r="O56" s="4">
        <v>4</v>
      </c>
      <c r="P56" s="4">
        <v>0</v>
      </c>
      <c r="R56" s="169"/>
      <c r="S56" s="39">
        <v>20</v>
      </c>
      <c r="T56" s="4">
        <v>1</v>
      </c>
      <c r="U56" s="4">
        <v>0</v>
      </c>
      <c r="V56" s="4">
        <v>1</v>
      </c>
      <c r="W56" s="4">
        <v>0</v>
      </c>
      <c r="X56" s="4">
        <v>0</v>
      </c>
    </row>
    <row r="57" spans="2:24" x14ac:dyDescent="0.25">
      <c r="B57" s="169"/>
      <c r="C57" s="39">
        <v>16</v>
      </c>
      <c r="D57" s="4">
        <v>418</v>
      </c>
      <c r="E57" s="4">
        <v>126</v>
      </c>
      <c r="F57" s="4">
        <v>60</v>
      </c>
      <c r="G57" s="4">
        <v>24</v>
      </c>
      <c r="H57" s="4">
        <v>21</v>
      </c>
      <c r="J57" s="169"/>
      <c r="K57" s="39">
        <v>16</v>
      </c>
      <c r="L57" s="4">
        <v>5</v>
      </c>
      <c r="M57" s="4">
        <v>5</v>
      </c>
      <c r="N57" s="4">
        <v>1</v>
      </c>
      <c r="O57" s="4">
        <v>0</v>
      </c>
      <c r="P57" s="4">
        <v>0</v>
      </c>
      <c r="R57" s="169"/>
      <c r="S57" s="39">
        <v>16</v>
      </c>
      <c r="T57" s="4">
        <v>0</v>
      </c>
      <c r="U57" s="4">
        <v>0</v>
      </c>
      <c r="V57" s="4">
        <v>0</v>
      </c>
      <c r="W57" s="4">
        <v>0</v>
      </c>
      <c r="X57" s="4">
        <v>0</v>
      </c>
    </row>
    <row r="58" spans="2:24" x14ac:dyDescent="0.25">
      <c r="B58" s="169"/>
      <c r="C58" s="39">
        <v>12</v>
      </c>
      <c r="D58" s="4">
        <v>4</v>
      </c>
      <c r="E58" s="4">
        <v>1</v>
      </c>
      <c r="F58" s="4">
        <v>2</v>
      </c>
      <c r="G58" s="4">
        <v>2</v>
      </c>
      <c r="H58" s="4">
        <v>2</v>
      </c>
      <c r="J58" s="169"/>
      <c r="K58" s="39">
        <v>12</v>
      </c>
      <c r="L58" s="4">
        <v>0</v>
      </c>
      <c r="M58" s="4">
        <v>0</v>
      </c>
      <c r="N58" s="4">
        <v>0</v>
      </c>
      <c r="O58" s="4">
        <v>0</v>
      </c>
      <c r="P58" s="4">
        <v>0</v>
      </c>
      <c r="R58" s="169"/>
      <c r="S58" s="39">
        <v>12</v>
      </c>
      <c r="T58" s="4">
        <v>0</v>
      </c>
      <c r="U58" s="4">
        <v>0</v>
      </c>
      <c r="V58" s="4">
        <v>0</v>
      </c>
      <c r="W58" s="4">
        <v>0</v>
      </c>
      <c r="X58" s="4">
        <v>0</v>
      </c>
    </row>
    <row r="59" spans="2:24" x14ac:dyDescent="0.25">
      <c r="B59" s="169"/>
      <c r="C59" s="39">
        <v>8</v>
      </c>
      <c r="D59" s="4">
        <v>0</v>
      </c>
      <c r="E59" s="4">
        <v>0</v>
      </c>
      <c r="F59" s="4">
        <v>0</v>
      </c>
      <c r="G59" s="4">
        <v>0</v>
      </c>
      <c r="H59" s="4">
        <v>0</v>
      </c>
      <c r="J59" s="169"/>
      <c r="K59" s="39">
        <v>8</v>
      </c>
      <c r="L59" s="4">
        <v>0</v>
      </c>
      <c r="M59" s="4">
        <v>0</v>
      </c>
      <c r="N59" s="4">
        <v>0</v>
      </c>
      <c r="O59" s="4">
        <v>0</v>
      </c>
      <c r="P59" s="4">
        <v>0</v>
      </c>
      <c r="R59" s="169"/>
      <c r="S59" s="39">
        <v>8</v>
      </c>
      <c r="T59" s="4">
        <v>0</v>
      </c>
      <c r="U59" s="4">
        <v>0</v>
      </c>
      <c r="V59" s="4">
        <v>0</v>
      </c>
      <c r="W59" s="4">
        <v>0</v>
      </c>
      <c r="X59" s="4">
        <v>0</v>
      </c>
    </row>
    <row r="60" spans="2:24" x14ac:dyDescent="0.25">
      <c r="B60" s="170"/>
      <c r="C60" s="39">
        <v>4</v>
      </c>
      <c r="D60" s="4">
        <v>0</v>
      </c>
      <c r="E60" s="4">
        <v>0</v>
      </c>
      <c r="F60" s="4">
        <v>0</v>
      </c>
      <c r="G60" s="4">
        <v>0</v>
      </c>
      <c r="H60" s="4">
        <v>0</v>
      </c>
      <c r="J60" s="170"/>
      <c r="K60" s="39">
        <v>4</v>
      </c>
      <c r="L60" s="4">
        <v>0</v>
      </c>
      <c r="M60" s="4">
        <v>0</v>
      </c>
      <c r="N60" s="4">
        <v>0</v>
      </c>
      <c r="O60" s="4">
        <v>0</v>
      </c>
      <c r="P60" s="4">
        <v>0</v>
      </c>
      <c r="R60" s="170"/>
      <c r="S60" s="39">
        <v>4</v>
      </c>
      <c r="T60" s="4">
        <v>0</v>
      </c>
      <c r="U60" s="4">
        <v>0</v>
      </c>
      <c r="V60" s="4">
        <v>0</v>
      </c>
      <c r="W60" s="4">
        <v>0</v>
      </c>
      <c r="X60" s="4">
        <v>0</v>
      </c>
    </row>
    <row r="61" spans="2:24" x14ac:dyDescent="0.25">
      <c r="B61" s="168">
        <v>2</v>
      </c>
      <c r="C61" s="39">
        <v>60</v>
      </c>
      <c r="D61" s="4">
        <v>1678</v>
      </c>
      <c r="E61" s="4">
        <v>1234</v>
      </c>
      <c r="F61" s="4">
        <v>603</v>
      </c>
      <c r="G61" s="4">
        <v>265</v>
      </c>
      <c r="H61" s="4">
        <v>131</v>
      </c>
      <c r="J61" s="168">
        <v>2</v>
      </c>
      <c r="K61" s="39">
        <v>60</v>
      </c>
      <c r="L61" s="4">
        <v>210</v>
      </c>
      <c r="M61" s="4">
        <v>174</v>
      </c>
      <c r="N61" s="4">
        <v>99</v>
      </c>
      <c r="O61" s="4">
        <v>39</v>
      </c>
      <c r="P61" s="4">
        <v>19</v>
      </c>
      <c r="R61" s="168">
        <v>2</v>
      </c>
      <c r="S61" s="39">
        <v>60</v>
      </c>
      <c r="T61" s="4">
        <v>23</v>
      </c>
      <c r="U61" s="4">
        <v>12</v>
      </c>
      <c r="V61" s="4">
        <v>8</v>
      </c>
      <c r="W61" s="4">
        <v>4</v>
      </c>
      <c r="X61" s="4">
        <v>3</v>
      </c>
    </row>
    <row r="62" spans="2:24" x14ac:dyDescent="0.25">
      <c r="B62" s="169"/>
      <c r="C62" s="39">
        <v>56</v>
      </c>
      <c r="D62" s="4">
        <v>1252</v>
      </c>
      <c r="E62" s="4">
        <v>840</v>
      </c>
      <c r="F62" s="4">
        <v>406</v>
      </c>
      <c r="G62" s="4">
        <v>187</v>
      </c>
      <c r="H62" s="4">
        <v>85</v>
      </c>
      <c r="J62" s="169"/>
      <c r="K62" s="39">
        <v>56</v>
      </c>
      <c r="L62" s="4">
        <v>152</v>
      </c>
      <c r="M62" s="4">
        <v>144</v>
      </c>
      <c r="N62" s="4">
        <v>56</v>
      </c>
      <c r="O62" s="4">
        <v>34</v>
      </c>
      <c r="P62" s="4">
        <v>11</v>
      </c>
      <c r="R62" s="169"/>
      <c r="S62" s="39">
        <v>56</v>
      </c>
      <c r="T62" s="4">
        <v>25</v>
      </c>
      <c r="U62" s="4">
        <v>22</v>
      </c>
      <c r="V62" s="4">
        <v>15</v>
      </c>
      <c r="W62" s="4">
        <v>9</v>
      </c>
      <c r="X62" s="4">
        <v>5</v>
      </c>
    </row>
    <row r="63" spans="2:24" x14ac:dyDescent="0.25">
      <c r="B63" s="169"/>
      <c r="C63" s="39">
        <v>52</v>
      </c>
      <c r="D63" s="4">
        <v>1435</v>
      </c>
      <c r="E63" s="4">
        <v>1000</v>
      </c>
      <c r="F63" s="4">
        <v>513</v>
      </c>
      <c r="G63" s="4">
        <v>261</v>
      </c>
      <c r="H63" s="4">
        <v>141</v>
      </c>
      <c r="J63" s="169"/>
      <c r="K63" s="39">
        <v>52</v>
      </c>
      <c r="L63" s="4">
        <v>200</v>
      </c>
      <c r="M63" s="4">
        <v>153</v>
      </c>
      <c r="N63" s="4">
        <v>83</v>
      </c>
      <c r="O63" s="4">
        <v>35</v>
      </c>
      <c r="P63" s="4">
        <v>18</v>
      </c>
      <c r="R63" s="169"/>
      <c r="S63" s="39">
        <v>52</v>
      </c>
      <c r="T63" s="4">
        <v>21</v>
      </c>
      <c r="U63" s="4">
        <v>27</v>
      </c>
      <c r="V63" s="4">
        <v>15</v>
      </c>
      <c r="W63" s="4">
        <v>9</v>
      </c>
      <c r="X63" s="4">
        <v>5</v>
      </c>
    </row>
    <row r="64" spans="2:24" x14ac:dyDescent="0.25">
      <c r="B64" s="169"/>
      <c r="C64" s="39">
        <v>48</v>
      </c>
      <c r="D64" s="4">
        <v>1615</v>
      </c>
      <c r="E64" s="4">
        <v>1148</v>
      </c>
      <c r="F64" s="4">
        <v>653</v>
      </c>
      <c r="G64" s="4">
        <v>300</v>
      </c>
      <c r="H64" s="4">
        <v>152</v>
      </c>
      <c r="J64" s="169"/>
      <c r="K64" s="39">
        <v>48</v>
      </c>
      <c r="L64" s="4">
        <v>247</v>
      </c>
      <c r="M64" s="4">
        <v>163</v>
      </c>
      <c r="N64" s="4">
        <v>100</v>
      </c>
      <c r="O64" s="4">
        <v>54</v>
      </c>
      <c r="P64" s="4">
        <v>42</v>
      </c>
      <c r="R64" s="169"/>
      <c r="S64" s="39">
        <v>48</v>
      </c>
      <c r="T64" s="4">
        <v>36</v>
      </c>
      <c r="U64" s="4">
        <v>32</v>
      </c>
      <c r="V64" s="4">
        <v>28</v>
      </c>
      <c r="W64" s="4">
        <v>13</v>
      </c>
      <c r="X64" s="4">
        <v>13</v>
      </c>
    </row>
    <row r="65" spans="2:24" x14ac:dyDescent="0.25">
      <c r="B65" s="169"/>
      <c r="C65" s="39">
        <v>44</v>
      </c>
      <c r="D65" s="4">
        <v>1607</v>
      </c>
      <c r="E65" s="4">
        <v>1221</v>
      </c>
      <c r="F65" s="4">
        <v>701</v>
      </c>
      <c r="G65" s="4">
        <v>375</v>
      </c>
      <c r="H65" s="4">
        <v>202</v>
      </c>
      <c r="J65" s="169"/>
      <c r="K65" s="39">
        <v>44</v>
      </c>
      <c r="L65" s="4">
        <v>276</v>
      </c>
      <c r="M65" s="4">
        <v>239</v>
      </c>
      <c r="N65" s="4">
        <v>139</v>
      </c>
      <c r="O65" s="4">
        <v>80</v>
      </c>
      <c r="P65" s="4">
        <v>46</v>
      </c>
      <c r="R65" s="169"/>
      <c r="S65" s="39">
        <v>44</v>
      </c>
      <c r="T65" s="4">
        <v>39</v>
      </c>
      <c r="U65" s="4">
        <v>45</v>
      </c>
      <c r="V65" s="4">
        <v>26</v>
      </c>
      <c r="W65" s="4">
        <v>19</v>
      </c>
      <c r="X65" s="4">
        <v>8</v>
      </c>
    </row>
    <row r="66" spans="2:24" x14ac:dyDescent="0.25">
      <c r="B66" s="169"/>
      <c r="C66" s="39">
        <v>40</v>
      </c>
      <c r="D66" s="4">
        <v>1545</v>
      </c>
      <c r="E66" s="4">
        <v>1316</v>
      </c>
      <c r="F66" s="4">
        <v>779</v>
      </c>
      <c r="G66" s="4">
        <v>426</v>
      </c>
      <c r="H66" s="4">
        <v>229</v>
      </c>
      <c r="J66" s="169"/>
      <c r="K66" s="39">
        <v>40</v>
      </c>
      <c r="L66" s="4">
        <v>292</v>
      </c>
      <c r="M66" s="4">
        <v>261</v>
      </c>
      <c r="N66" s="4">
        <v>157</v>
      </c>
      <c r="O66" s="4">
        <v>72</v>
      </c>
      <c r="P66" s="4">
        <v>31</v>
      </c>
      <c r="R66" s="169"/>
      <c r="S66" s="39">
        <v>40</v>
      </c>
      <c r="T66" s="4">
        <v>68</v>
      </c>
      <c r="U66" s="4">
        <v>46</v>
      </c>
      <c r="V66" s="4">
        <v>29</v>
      </c>
      <c r="W66" s="4">
        <v>20</v>
      </c>
      <c r="X66" s="4">
        <v>13</v>
      </c>
    </row>
    <row r="67" spans="2:24" x14ac:dyDescent="0.25">
      <c r="B67" s="169"/>
      <c r="C67" s="39">
        <v>36</v>
      </c>
      <c r="D67" s="4">
        <v>1629</v>
      </c>
      <c r="E67" s="4">
        <v>1476</v>
      </c>
      <c r="F67" s="4">
        <v>942</v>
      </c>
      <c r="G67" s="4">
        <v>466</v>
      </c>
      <c r="H67" s="4">
        <v>195</v>
      </c>
      <c r="J67" s="169"/>
      <c r="K67" s="39">
        <v>36</v>
      </c>
      <c r="L67" s="4">
        <v>258</v>
      </c>
      <c r="M67" s="4">
        <v>182</v>
      </c>
      <c r="N67" s="4">
        <v>90</v>
      </c>
      <c r="O67" s="4">
        <v>51</v>
      </c>
      <c r="P67" s="4">
        <v>30</v>
      </c>
      <c r="R67" s="169"/>
      <c r="S67" s="39">
        <v>36</v>
      </c>
      <c r="T67" s="4">
        <v>54</v>
      </c>
      <c r="U67" s="4">
        <v>46</v>
      </c>
      <c r="V67" s="4">
        <v>41</v>
      </c>
      <c r="W67" s="4">
        <v>22</v>
      </c>
      <c r="X67" s="4">
        <v>13</v>
      </c>
    </row>
    <row r="68" spans="2:24" x14ac:dyDescent="0.25">
      <c r="B68" s="169"/>
      <c r="C68" s="39">
        <v>32</v>
      </c>
      <c r="D68" s="4">
        <v>1931</v>
      </c>
      <c r="E68" s="4">
        <v>1837</v>
      </c>
      <c r="F68" s="4">
        <v>1180</v>
      </c>
      <c r="G68" s="4">
        <v>546</v>
      </c>
      <c r="H68" s="4">
        <v>213</v>
      </c>
      <c r="J68" s="169"/>
      <c r="K68" s="39">
        <v>32</v>
      </c>
      <c r="L68" s="4">
        <v>184</v>
      </c>
      <c r="M68" s="4">
        <v>183</v>
      </c>
      <c r="N68" s="4">
        <v>133</v>
      </c>
      <c r="O68" s="4">
        <v>61</v>
      </c>
      <c r="P68" s="4">
        <v>29</v>
      </c>
      <c r="R68" s="169"/>
      <c r="S68" s="39">
        <v>32</v>
      </c>
      <c r="T68" s="4">
        <v>49</v>
      </c>
      <c r="U68" s="4">
        <v>77</v>
      </c>
      <c r="V68" s="4">
        <v>49</v>
      </c>
      <c r="W68" s="4">
        <v>35</v>
      </c>
      <c r="X68" s="4">
        <v>17</v>
      </c>
    </row>
    <row r="69" spans="2:24" x14ac:dyDescent="0.25">
      <c r="B69" s="169"/>
      <c r="C69" s="39">
        <v>28</v>
      </c>
      <c r="D69" s="4">
        <v>3235</v>
      </c>
      <c r="E69" s="4">
        <v>3160</v>
      </c>
      <c r="F69" s="4">
        <v>1983</v>
      </c>
      <c r="G69" s="4">
        <v>955</v>
      </c>
      <c r="H69" s="4">
        <v>393</v>
      </c>
      <c r="J69" s="169"/>
      <c r="K69" s="39">
        <v>28</v>
      </c>
      <c r="L69" s="4">
        <v>407</v>
      </c>
      <c r="M69" s="4">
        <v>392</v>
      </c>
      <c r="N69" s="4">
        <v>258</v>
      </c>
      <c r="O69" s="4">
        <v>141</v>
      </c>
      <c r="P69" s="4">
        <v>55</v>
      </c>
      <c r="R69" s="169"/>
      <c r="S69" s="39">
        <v>28</v>
      </c>
      <c r="T69" s="4">
        <v>56</v>
      </c>
      <c r="U69" s="4">
        <v>72</v>
      </c>
      <c r="V69" s="4">
        <v>59</v>
      </c>
      <c r="W69" s="4">
        <v>43</v>
      </c>
      <c r="X69" s="4">
        <v>24</v>
      </c>
    </row>
    <row r="70" spans="2:24" x14ac:dyDescent="0.25">
      <c r="B70" s="169"/>
      <c r="C70" s="39">
        <v>24</v>
      </c>
      <c r="D70" s="4">
        <v>6375</v>
      </c>
      <c r="E70" s="4">
        <v>5624</v>
      </c>
      <c r="F70" s="4">
        <v>3457</v>
      </c>
      <c r="G70" s="4">
        <v>1552</v>
      </c>
      <c r="H70" s="4">
        <v>633</v>
      </c>
      <c r="J70" s="169"/>
      <c r="K70" s="39">
        <v>24</v>
      </c>
      <c r="L70" s="4">
        <v>787</v>
      </c>
      <c r="M70" s="4">
        <v>747</v>
      </c>
      <c r="N70" s="4">
        <v>478</v>
      </c>
      <c r="O70" s="4">
        <v>248</v>
      </c>
      <c r="P70" s="4">
        <v>95</v>
      </c>
      <c r="R70" s="169"/>
      <c r="S70" s="39">
        <v>24</v>
      </c>
      <c r="T70" s="4">
        <v>56</v>
      </c>
      <c r="U70" s="4">
        <v>67</v>
      </c>
      <c r="V70" s="4">
        <v>48</v>
      </c>
      <c r="W70" s="4">
        <v>21</v>
      </c>
      <c r="X70" s="4">
        <v>21</v>
      </c>
    </row>
    <row r="71" spans="2:24" x14ac:dyDescent="0.25">
      <c r="B71" s="169"/>
      <c r="C71" s="39">
        <v>20</v>
      </c>
      <c r="D71" s="4">
        <v>8468</v>
      </c>
      <c r="E71" s="4">
        <v>6436</v>
      </c>
      <c r="F71" s="4">
        <v>3395</v>
      </c>
      <c r="G71" s="4">
        <v>1466</v>
      </c>
      <c r="H71" s="4">
        <v>579</v>
      </c>
      <c r="J71" s="169"/>
      <c r="K71" s="39">
        <v>20</v>
      </c>
      <c r="L71" s="4">
        <v>1127</v>
      </c>
      <c r="M71" s="4">
        <v>966</v>
      </c>
      <c r="N71" s="4">
        <v>580</v>
      </c>
      <c r="O71" s="4">
        <v>259</v>
      </c>
      <c r="P71" s="4">
        <v>108</v>
      </c>
      <c r="R71" s="169"/>
      <c r="S71" s="39">
        <v>20</v>
      </c>
      <c r="T71" s="4">
        <v>38</v>
      </c>
      <c r="U71" s="4">
        <v>42</v>
      </c>
      <c r="V71" s="4">
        <v>37</v>
      </c>
      <c r="W71" s="4">
        <v>18</v>
      </c>
      <c r="X71" s="4">
        <v>8</v>
      </c>
    </row>
    <row r="72" spans="2:24" x14ac:dyDescent="0.25">
      <c r="B72" s="169"/>
      <c r="C72" s="39">
        <v>16</v>
      </c>
      <c r="D72" s="4">
        <v>7391</v>
      </c>
      <c r="E72" s="4">
        <v>4538</v>
      </c>
      <c r="F72" s="4">
        <v>2112</v>
      </c>
      <c r="G72" s="4">
        <v>870</v>
      </c>
      <c r="H72" s="4">
        <v>343</v>
      </c>
      <c r="J72" s="169"/>
      <c r="K72" s="39">
        <v>16</v>
      </c>
      <c r="L72" s="4">
        <v>1012</v>
      </c>
      <c r="M72" s="4">
        <v>771</v>
      </c>
      <c r="N72" s="4">
        <v>417</v>
      </c>
      <c r="O72" s="4">
        <v>197</v>
      </c>
      <c r="P72" s="4">
        <v>86</v>
      </c>
      <c r="R72" s="169"/>
      <c r="S72" s="39">
        <v>16</v>
      </c>
      <c r="T72" s="4">
        <v>30</v>
      </c>
      <c r="U72" s="4">
        <v>30</v>
      </c>
      <c r="V72" s="4">
        <v>31</v>
      </c>
      <c r="W72" s="4">
        <v>14</v>
      </c>
      <c r="X72" s="4">
        <v>4</v>
      </c>
    </row>
    <row r="73" spans="2:24" x14ac:dyDescent="0.25">
      <c r="B73" s="169"/>
      <c r="C73" s="39">
        <v>12</v>
      </c>
      <c r="D73" s="4">
        <v>7340</v>
      </c>
      <c r="E73" s="4">
        <v>4423</v>
      </c>
      <c r="F73" s="4">
        <v>2135</v>
      </c>
      <c r="G73" s="4">
        <v>1004</v>
      </c>
      <c r="H73" s="4">
        <v>513</v>
      </c>
      <c r="J73" s="169"/>
      <c r="K73" s="39">
        <v>12</v>
      </c>
      <c r="L73" s="4">
        <v>494</v>
      </c>
      <c r="M73" s="4">
        <v>367</v>
      </c>
      <c r="N73" s="4">
        <v>187</v>
      </c>
      <c r="O73" s="4">
        <v>105</v>
      </c>
      <c r="P73" s="4">
        <v>51</v>
      </c>
      <c r="R73" s="169"/>
      <c r="S73" s="39">
        <v>12</v>
      </c>
      <c r="T73" s="4">
        <v>14</v>
      </c>
      <c r="U73" s="4">
        <v>17</v>
      </c>
      <c r="V73" s="4">
        <v>16</v>
      </c>
      <c r="W73" s="4">
        <v>8</v>
      </c>
      <c r="X73" s="4">
        <v>4</v>
      </c>
    </row>
    <row r="74" spans="2:24" x14ac:dyDescent="0.25">
      <c r="B74" s="169"/>
      <c r="C74" s="39">
        <v>8</v>
      </c>
      <c r="D74" s="4">
        <v>339</v>
      </c>
      <c r="E74" s="4">
        <v>177</v>
      </c>
      <c r="F74" s="4">
        <v>78</v>
      </c>
      <c r="G74" s="4">
        <v>36</v>
      </c>
      <c r="H74" s="4">
        <v>17</v>
      </c>
      <c r="J74" s="169"/>
      <c r="K74" s="39">
        <v>8</v>
      </c>
      <c r="L74" s="4">
        <v>105</v>
      </c>
      <c r="M74" s="4">
        <v>73</v>
      </c>
      <c r="N74" s="4">
        <v>51</v>
      </c>
      <c r="O74" s="4">
        <v>21</v>
      </c>
      <c r="P74" s="4">
        <v>7</v>
      </c>
      <c r="R74" s="169"/>
      <c r="S74" s="39">
        <v>8</v>
      </c>
      <c r="T74" s="4">
        <v>1</v>
      </c>
      <c r="U74" s="4">
        <v>0</v>
      </c>
      <c r="V74" s="4">
        <v>0</v>
      </c>
      <c r="W74" s="4">
        <v>0</v>
      </c>
      <c r="X74" s="4">
        <v>0</v>
      </c>
    </row>
    <row r="75" spans="2:24" x14ac:dyDescent="0.25">
      <c r="B75" s="170"/>
      <c r="C75" s="39">
        <v>4</v>
      </c>
      <c r="D75" s="4">
        <v>0</v>
      </c>
      <c r="E75" s="4">
        <v>0</v>
      </c>
      <c r="F75" s="4">
        <v>0</v>
      </c>
      <c r="G75" s="4">
        <v>0</v>
      </c>
      <c r="H75" s="4">
        <v>0</v>
      </c>
      <c r="J75" s="170"/>
      <c r="K75" s="39">
        <v>4</v>
      </c>
      <c r="L75" s="4">
        <v>1</v>
      </c>
      <c r="M75" s="4">
        <v>2</v>
      </c>
      <c r="N75" s="4">
        <v>0</v>
      </c>
      <c r="O75" s="4">
        <v>0</v>
      </c>
      <c r="P75" s="4">
        <v>3</v>
      </c>
      <c r="R75" s="170"/>
      <c r="S75" s="39">
        <v>4</v>
      </c>
      <c r="T75" s="4">
        <v>0</v>
      </c>
      <c r="U75" s="4">
        <v>0</v>
      </c>
      <c r="V75" s="4">
        <v>0</v>
      </c>
      <c r="W75" s="4">
        <v>0</v>
      </c>
      <c r="X75" s="4">
        <v>0</v>
      </c>
    </row>
    <row r="76" spans="2:24" x14ac:dyDescent="0.25">
      <c r="B76" s="168">
        <v>1</v>
      </c>
      <c r="C76" s="39">
        <v>40</v>
      </c>
      <c r="D76" s="4">
        <v>527</v>
      </c>
      <c r="E76" s="4">
        <v>753</v>
      </c>
      <c r="F76" s="4">
        <v>597</v>
      </c>
      <c r="G76" s="4">
        <v>330</v>
      </c>
      <c r="H76" s="4">
        <v>171</v>
      </c>
      <c r="J76" s="168">
        <v>1</v>
      </c>
      <c r="K76" s="39">
        <v>40</v>
      </c>
      <c r="L76" s="4">
        <v>84</v>
      </c>
      <c r="M76" s="4">
        <v>137</v>
      </c>
      <c r="N76" s="4">
        <v>99</v>
      </c>
      <c r="O76" s="4">
        <v>76</v>
      </c>
      <c r="P76" s="4">
        <v>49</v>
      </c>
      <c r="R76" s="168">
        <v>1</v>
      </c>
      <c r="S76" s="39">
        <v>40</v>
      </c>
      <c r="T76" s="4">
        <v>28</v>
      </c>
      <c r="U76" s="4">
        <v>53</v>
      </c>
      <c r="V76" s="4">
        <v>42</v>
      </c>
      <c r="W76" s="4">
        <v>22</v>
      </c>
      <c r="X76" s="4">
        <v>15</v>
      </c>
    </row>
    <row r="77" spans="2:24" x14ac:dyDescent="0.25">
      <c r="B77" s="169"/>
      <c r="C77" s="39">
        <v>36</v>
      </c>
      <c r="D77" s="4">
        <v>407</v>
      </c>
      <c r="E77" s="4">
        <v>589</v>
      </c>
      <c r="F77" s="4">
        <v>477</v>
      </c>
      <c r="G77" s="4">
        <v>314</v>
      </c>
      <c r="H77" s="4">
        <v>192</v>
      </c>
      <c r="J77" s="169"/>
      <c r="K77" s="39">
        <v>36</v>
      </c>
      <c r="L77" s="4">
        <v>78</v>
      </c>
      <c r="M77" s="4">
        <v>145</v>
      </c>
      <c r="N77" s="4">
        <v>105</v>
      </c>
      <c r="O77" s="4">
        <v>98</v>
      </c>
      <c r="P77" s="4">
        <v>64</v>
      </c>
      <c r="R77" s="169"/>
      <c r="S77" s="39">
        <v>36</v>
      </c>
      <c r="T77" s="4">
        <v>43</v>
      </c>
      <c r="U77" s="4">
        <v>80</v>
      </c>
      <c r="V77" s="4">
        <v>74</v>
      </c>
      <c r="W77" s="4">
        <v>53</v>
      </c>
      <c r="X77" s="4">
        <v>34</v>
      </c>
    </row>
    <row r="78" spans="2:24" x14ac:dyDescent="0.25">
      <c r="B78" s="169"/>
      <c r="C78" s="39">
        <v>32</v>
      </c>
      <c r="D78" s="4">
        <v>375</v>
      </c>
      <c r="E78" s="4">
        <v>516</v>
      </c>
      <c r="F78" s="4">
        <v>466</v>
      </c>
      <c r="G78" s="4">
        <v>338</v>
      </c>
      <c r="H78" s="4">
        <v>179</v>
      </c>
      <c r="J78" s="169"/>
      <c r="K78" s="39">
        <v>32</v>
      </c>
      <c r="L78" s="4">
        <v>77</v>
      </c>
      <c r="M78" s="4">
        <v>112</v>
      </c>
      <c r="N78" s="4">
        <v>131</v>
      </c>
      <c r="O78" s="4">
        <v>99</v>
      </c>
      <c r="P78" s="4">
        <v>70</v>
      </c>
      <c r="R78" s="169"/>
      <c r="S78" s="39">
        <v>32</v>
      </c>
      <c r="T78" s="4">
        <v>37</v>
      </c>
      <c r="U78" s="4">
        <v>78</v>
      </c>
      <c r="V78" s="4">
        <v>74</v>
      </c>
      <c r="W78" s="4">
        <v>58</v>
      </c>
      <c r="X78" s="4">
        <v>41</v>
      </c>
    </row>
    <row r="79" spans="2:24" x14ac:dyDescent="0.25">
      <c r="B79" s="169"/>
      <c r="C79" s="39">
        <v>28</v>
      </c>
      <c r="D79" s="4">
        <v>381</v>
      </c>
      <c r="E79" s="4">
        <v>615</v>
      </c>
      <c r="F79" s="4">
        <v>626</v>
      </c>
      <c r="G79" s="4">
        <v>476</v>
      </c>
      <c r="H79" s="4">
        <v>277</v>
      </c>
      <c r="J79" s="169"/>
      <c r="K79" s="39">
        <v>28</v>
      </c>
      <c r="L79" s="4">
        <v>79</v>
      </c>
      <c r="M79" s="4">
        <v>166</v>
      </c>
      <c r="N79" s="4">
        <v>152</v>
      </c>
      <c r="O79" s="4">
        <v>124</v>
      </c>
      <c r="P79" s="4">
        <v>91</v>
      </c>
      <c r="R79" s="169"/>
      <c r="S79" s="39">
        <v>28</v>
      </c>
      <c r="T79" s="4">
        <v>33</v>
      </c>
      <c r="U79" s="4">
        <v>78</v>
      </c>
      <c r="V79" s="4">
        <v>93</v>
      </c>
      <c r="W79" s="4">
        <v>66</v>
      </c>
      <c r="X79" s="4">
        <v>59</v>
      </c>
    </row>
    <row r="80" spans="2:24" x14ac:dyDescent="0.25">
      <c r="B80" s="169"/>
      <c r="C80" s="39">
        <v>24</v>
      </c>
      <c r="D80" s="4">
        <v>460</v>
      </c>
      <c r="E80" s="4">
        <v>702</v>
      </c>
      <c r="F80" s="4">
        <v>790</v>
      </c>
      <c r="G80" s="4">
        <v>563</v>
      </c>
      <c r="H80" s="4">
        <v>337</v>
      </c>
      <c r="J80" s="169"/>
      <c r="K80" s="39">
        <v>24</v>
      </c>
      <c r="L80" s="4">
        <v>154</v>
      </c>
      <c r="M80" s="4">
        <v>237</v>
      </c>
      <c r="N80" s="4">
        <v>247</v>
      </c>
      <c r="O80" s="4">
        <v>189</v>
      </c>
      <c r="P80" s="4">
        <v>111</v>
      </c>
      <c r="R80" s="169"/>
      <c r="S80" s="39">
        <v>24</v>
      </c>
      <c r="T80" s="4">
        <v>79</v>
      </c>
      <c r="U80" s="4">
        <v>146</v>
      </c>
      <c r="V80" s="4">
        <v>166</v>
      </c>
      <c r="W80" s="4">
        <v>123</v>
      </c>
      <c r="X80" s="4">
        <v>87</v>
      </c>
    </row>
    <row r="81" spans="2:24" x14ac:dyDescent="0.25">
      <c r="B81" s="169"/>
      <c r="C81" s="39">
        <v>20</v>
      </c>
      <c r="D81" s="4">
        <v>1204</v>
      </c>
      <c r="E81" s="4">
        <v>2004</v>
      </c>
      <c r="F81" s="4">
        <v>2135</v>
      </c>
      <c r="G81" s="4">
        <v>1623</v>
      </c>
      <c r="H81" s="4">
        <v>931</v>
      </c>
      <c r="J81" s="169"/>
      <c r="K81" s="39">
        <v>20</v>
      </c>
      <c r="L81" s="4">
        <v>319</v>
      </c>
      <c r="M81" s="4">
        <v>577</v>
      </c>
      <c r="N81" s="4">
        <v>596</v>
      </c>
      <c r="O81" s="4">
        <v>454</v>
      </c>
      <c r="P81" s="4">
        <v>274</v>
      </c>
      <c r="R81" s="169"/>
      <c r="S81" s="39">
        <v>20</v>
      </c>
      <c r="T81" s="4">
        <v>129</v>
      </c>
      <c r="U81" s="4">
        <v>236</v>
      </c>
      <c r="V81" s="4">
        <v>271</v>
      </c>
      <c r="W81" s="4">
        <v>199</v>
      </c>
      <c r="X81" s="4">
        <v>141</v>
      </c>
    </row>
    <row r="82" spans="2:24" x14ac:dyDescent="0.25">
      <c r="B82" s="169"/>
      <c r="C82" s="39">
        <v>16</v>
      </c>
      <c r="D82" s="4">
        <v>3880</v>
      </c>
      <c r="E82" s="4">
        <v>6326</v>
      </c>
      <c r="F82" s="4">
        <v>6276</v>
      </c>
      <c r="G82" s="4">
        <v>4397</v>
      </c>
      <c r="H82" s="4">
        <v>2309</v>
      </c>
      <c r="J82" s="169"/>
      <c r="K82" s="39">
        <v>16</v>
      </c>
      <c r="L82" s="4">
        <v>959</v>
      </c>
      <c r="M82" s="4">
        <v>1573</v>
      </c>
      <c r="N82" s="4">
        <v>1614</v>
      </c>
      <c r="O82" s="4">
        <v>1142</v>
      </c>
      <c r="P82" s="4">
        <v>649</v>
      </c>
      <c r="R82" s="169"/>
      <c r="S82" s="39">
        <v>16</v>
      </c>
      <c r="T82" s="4">
        <v>327</v>
      </c>
      <c r="U82" s="4">
        <v>566</v>
      </c>
      <c r="V82" s="4">
        <v>596</v>
      </c>
      <c r="W82" s="4">
        <v>408</v>
      </c>
      <c r="X82" s="4">
        <v>239</v>
      </c>
    </row>
    <row r="83" spans="2:24" x14ac:dyDescent="0.25">
      <c r="B83" s="169"/>
      <c r="C83" s="39">
        <v>12</v>
      </c>
      <c r="D83" s="4">
        <v>6888</v>
      </c>
      <c r="E83" s="4">
        <v>9068</v>
      </c>
      <c r="F83" s="4">
        <v>7599</v>
      </c>
      <c r="G83" s="4">
        <v>4813</v>
      </c>
      <c r="H83" s="4">
        <v>2509</v>
      </c>
      <c r="J83" s="169"/>
      <c r="K83" s="39">
        <v>12</v>
      </c>
      <c r="L83" s="4">
        <v>1672</v>
      </c>
      <c r="M83" s="4">
        <v>2426</v>
      </c>
      <c r="N83" s="4">
        <v>2208</v>
      </c>
      <c r="O83" s="4">
        <v>1506</v>
      </c>
      <c r="P83" s="4">
        <v>903</v>
      </c>
      <c r="R83" s="169"/>
      <c r="S83" s="39">
        <v>12</v>
      </c>
      <c r="T83" s="4">
        <v>479</v>
      </c>
      <c r="U83" s="4">
        <v>761</v>
      </c>
      <c r="V83" s="4">
        <v>715</v>
      </c>
      <c r="W83" s="4">
        <v>551</v>
      </c>
      <c r="X83" s="4">
        <v>331</v>
      </c>
    </row>
    <row r="84" spans="2:24" x14ac:dyDescent="0.25">
      <c r="B84" s="169"/>
      <c r="C84" s="39">
        <v>8</v>
      </c>
      <c r="D84" s="4">
        <v>5950</v>
      </c>
      <c r="E84" s="4">
        <v>6790</v>
      </c>
      <c r="F84" s="4">
        <v>5330</v>
      </c>
      <c r="G84" s="4">
        <v>3307</v>
      </c>
      <c r="H84" s="4">
        <v>1747</v>
      </c>
      <c r="J84" s="169"/>
      <c r="K84" s="39">
        <v>8</v>
      </c>
      <c r="L84" s="4">
        <v>1238</v>
      </c>
      <c r="M84" s="4">
        <v>1446</v>
      </c>
      <c r="N84" s="4">
        <v>1195</v>
      </c>
      <c r="O84" s="4">
        <v>704</v>
      </c>
      <c r="P84" s="4">
        <v>429</v>
      </c>
      <c r="R84" s="169"/>
      <c r="S84" s="39">
        <v>8</v>
      </c>
      <c r="T84" s="4">
        <v>288</v>
      </c>
      <c r="U84" s="4">
        <v>494</v>
      </c>
      <c r="V84" s="4">
        <v>471</v>
      </c>
      <c r="W84" s="4">
        <v>324</v>
      </c>
      <c r="X84" s="4">
        <v>212</v>
      </c>
    </row>
    <row r="85" spans="2:24" x14ac:dyDescent="0.25">
      <c r="B85" s="170"/>
      <c r="C85" s="39">
        <v>4</v>
      </c>
      <c r="D85" s="4">
        <v>740</v>
      </c>
      <c r="E85" s="4">
        <v>881</v>
      </c>
      <c r="F85" s="4">
        <v>653</v>
      </c>
      <c r="G85" s="4">
        <v>388</v>
      </c>
      <c r="H85" s="4">
        <v>212</v>
      </c>
      <c r="J85" s="170"/>
      <c r="K85" s="39">
        <v>4</v>
      </c>
      <c r="L85" s="4">
        <v>152</v>
      </c>
      <c r="M85" s="4">
        <v>216</v>
      </c>
      <c r="N85" s="4">
        <v>214</v>
      </c>
      <c r="O85" s="4">
        <v>160</v>
      </c>
      <c r="P85" s="4">
        <v>97</v>
      </c>
      <c r="R85" s="170"/>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149" t="s">
        <v>2</v>
      </c>
      <c r="C87" s="151"/>
      <c r="D87" s="4">
        <f>SUM(D38:D86)</f>
        <v>101302</v>
      </c>
      <c r="E87" s="4">
        <f t="shared" ref="E87:H87" si="1">SUM(E38:E86)</f>
        <v>77973</v>
      </c>
      <c r="F87" s="4">
        <f t="shared" si="1"/>
        <v>51537</v>
      </c>
      <c r="G87" s="4">
        <f t="shared" si="1"/>
        <v>29959</v>
      </c>
      <c r="H87" s="4">
        <f t="shared" si="1"/>
        <v>15903</v>
      </c>
      <c r="J87" s="149" t="s">
        <v>2</v>
      </c>
      <c r="K87" s="151"/>
      <c r="L87" s="4">
        <f>SUM(L38:L86)</f>
        <v>13325</v>
      </c>
      <c r="M87" s="4">
        <f>SUM(M38:M86)</f>
        <v>15093</v>
      </c>
      <c r="N87" s="4">
        <f>SUM(N38:N86)</f>
        <v>13277</v>
      </c>
      <c r="O87" s="4">
        <f>SUM(O38:O86)</f>
        <v>9678</v>
      </c>
      <c r="P87" s="4">
        <f>SUM(P38:P86)</f>
        <v>6354</v>
      </c>
      <c r="R87" s="149" t="s">
        <v>2</v>
      </c>
      <c r="S87" s="151"/>
      <c r="T87" s="4">
        <f>SUM(T38:T86)</f>
        <v>2821</v>
      </c>
      <c r="U87" s="4">
        <f>SUM(U38:U86)</f>
        <v>5362</v>
      </c>
      <c r="V87" s="4">
        <f>SUM(V38:V86)</f>
        <v>6442</v>
      </c>
      <c r="W87" s="4">
        <f>SUM(W38:W86)</f>
        <v>5847</v>
      </c>
      <c r="X87" s="4">
        <f>SUM(X38:X86)</f>
        <v>4339</v>
      </c>
    </row>
    <row r="88" spans="2:24" x14ac:dyDescent="0.25">
      <c r="B88" s="149" t="s">
        <v>171</v>
      </c>
      <c r="C88" s="151"/>
      <c r="D88" s="4">
        <v>1939</v>
      </c>
      <c r="E88" s="4">
        <v>4955</v>
      </c>
      <c r="F88" s="4">
        <v>7938</v>
      </c>
      <c r="G88" s="4">
        <v>8966</v>
      </c>
      <c r="H88" s="4">
        <v>8003</v>
      </c>
      <c r="J88" s="149" t="s">
        <v>171</v>
      </c>
      <c r="K88" s="151"/>
      <c r="L88" s="4">
        <v>1939</v>
      </c>
      <c r="M88" s="4">
        <v>4955</v>
      </c>
      <c r="N88" s="4">
        <v>7938</v>
      </c>
      <c r="O88" s="4">
        <v>8966</v>
      </c>
      <c r="P88" s="4">
        <v>8003</v>
      </c>
      <c r="R88" s="149" t="s">
        <v>171</v>
      </c>
      <c r="S88" s="151"/>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opLeftCell="A118" zoomScale="85" zoomScaleNormal="85" workbookViewId="0">
      <selection activeCell="AC4" sqref="AC4"/>
    </sheetView>
  </sheetViews>
  <sheetFormatPr defaultRowHeight="15" x14ac:dyDescent="0.25"/>
  <cols>
    <col min="6" max="6" width="9.140625" customWidth="1"/>
  </cols>
  <sheetData>
    <row r="2" spans="2:29" ht="18.75" x14ac:dyDescent="0.3">
      <c r="B2" s="107" t="s">
        <v>449</v>
      </c>
      <c r="C2" s="107"/>
      <c r="D2" s="107"/>
      <c r="E2" s="107"/>
      <c r="F2" s="107"/>
      <c r="G2" s="107"/>
      <c r="H2" s="107"/>
      <c r="I2" s="107"/>
      <c r="J2" s="107"/>
      <c r="K2" s="107"/>
      <c r="L2" s="107"/>
      <c r="M2" s="107"/>
      <c r="N2" s="107"/>
      <c r="O2" s="107"/>
      <c r="P2" s="107"/>
      <c r="Q2" s="107"/>
      <c r="R2" s="107"/>
      <c r="S2" s="107"/>
      <c r="T2" s="107"/>
      <c r="U2" s="107"/>
    </row>
    <row r="3" spans="2:29" ht="55.5" customHeight="1" x14ac:dyDescent="0.25">
      <c r="B3" s="172" t="s">
        <v>289</v>
      </c>
      <c r="C3" s="172"/>
      <c r="D3" s="172"/>
      <c r="E3" s="172"/>
      <c r="F3" s="172"/>
      <c r="G3" s="172"/>
      <c r="H3" s="172"/>
      <c r="I3" s="172"/>
      <c r="J3" s="172"/>
      <c r="K3" s="172"/>
      <c r="L3" s="172"/>
      <c r="M3" s="172"/>
      <c r="N3" s="172"/>
      <c r="O3" s="172"/>
      <c r="P3" s="172"/>
      <c r="Q3" s="172"/>
      <c r="R3" s="172"/>
      <c r="S3" s="172"/>
      <c r="T3" s="172"/>
      <c r="U3" s="172"/>
    </row>
    <row r="4" spans="2:29" ht="128.25" customHeight="1" x14ac:dyDescent="0.25">
      <c r="B4" s="172"/>
      <c r="C4" s="172"/>
      <c r="D4" s="172"/>
      <c r="E4" s="172"/>
      <c r="F4" s="172"/>
      <c r="G4" s="172"/>
      <c r="H4" s="172"/>
      <c r="I4" s="172"/>
      <c r="J4" s="172"/>
      <c r="K4" s="172"/>
      <c r="L4" s="172"/>
      <c r="M4" s="172"/>
      <c r="N4" s="172"/>
      <c r="O4" s="172"/>
      <c r="P4" s="172"/>
      <c r="Q4" s="172"/>
      <c r="R4" s="172"/>
      <c r="S4" s="172"/>
      <c r="T4" s="172"/>
      <c r="U4" s="172"/>
    </row>
    <row r="6" spans="2:29" x14ac:dyDescent="0.25">
      <c r="B6" s="108" t="s">
        <v>272</v>
      </c>
      <c r="C6" s="108"/>
      <c r="D6" s="108"/>
      <c r="E6" s="108"/>
      <c r="F6" s="108"/>
      <c r="G6" s="108"/>
      <c r="I6" s="109" t="s">
        <v>271</v>
      </c>
      <c r="J6" s="110"/>
      <c r="K6" s="110"/>
      <c r="L6" s="110"/>
      <c r="M6" s="110"/>
      <c r="N6" s="111"/>
      <c r="P6" s="108" t="s">
        <v>247</v>
      </c>
      <c r="Q6" s="108"/>
      <c r="R6" s="108"/>
      <c r="S6" s="108"/>
      <c r="T6" s="108"/>
      <c r="U6" s="108"/>
      <c r="W6" s="108" t="s">
        <v>230</v>
      </c>
      <c r="X6" s="108"/>
      <c r="Y6" s="108"/>
      <c r="Z6" s="108"/>
      <c r="AA6" s="108"/>
      <c r="AB6" s="108"/>
      <c r="AC6" s="108"/>
    </row>
    <row r="7" spans="2:29" x14ac:dyDescent="0.25">
      <c r="B7" s="119" t="s">
        <v>166</v>
      </c>
      <c r="C7" s="136" t="s">
        <v>22</v>
      </c>
      <c r="D7" s="136"/>
      <c r="E7" s="136"/>
      <c r="F7" s="136"/>
      <c r="G7" s="136"/>
      <c r="I7" s="113" t="s">
        <v>166</v>
      </c>
      <c r="J7" s="146" t="s">
        <v>22</v>
      </c>
      <c r="K7" s="147"/>
      <c r="L7" s="147"/>
      <c r="M7" s="147"/>
      <c r="N7" s="148"/>
      <c r="P7" s="113" t="s">
        <v>166</v>
      </c>
      <c r="Q7" s="146" t="s">
        <v>22</v>
      </c>
      <c r="R7" s="147"/>
      <c r="S7" s="147"/>
      <c r="T7" s="147"/>
      <c r="U7" s="148"/>
      <c r="W7" s="142" t="s">
        <v>2</v>
      </c>
      <c r="X7" s="142"/>
      <c r="Y7" s="136">
        <f>31971*4</f>
        <v>127884</v>
      </c>
      <c r="Z7" s="136"/>
      <c r="AA7" s="136"/>
      <c r="AB7" s="136"/>
      <c r="AC7" s="136"/>
    </row>
    <row r="8" spans="2:29" x14ac:dyDescent="0.25">
      <c r="B8" s="119"/>
      <c r="C8" s="2">
        <v>4</v>
      </c>
      <c r="D8" s="2">
        <v>6</v>
      </c>
      <c r="E8" s="2">
        <v>8</v>
      </c>
      <c r="F8" s="2">
        <v>10</v>
      </c>
      <c r="G8" s="2">
        <v>12</v>
      </c>
      <c r="I8" s="114"/>
      <c r="J8" s="2">
        <v>4</v>
      </c>
      <c r="K8" s="2">
        <v>6</v>
      </c>
      <c r="L8" s="2">
        <v>8</v>
      </c>
      <c r="M8" s="2">
        <v>10</v>
      </c>
      <c r="N8" s="2">
        <v>12</v>
      </c>
      <c r="P8" s="114"/>
      <c r="Q8" s="2">
        <v>4</v>
      </c>
      <c r="R8" s="2">
        <v>6</v>
      </c>
      <c r="S8" s="2">
        <v>8</v>
      </c>
      <c r="T8" s="2">
        <v>10</v>
      </c>
      <c r="U8" s="2">
        <v>12</v>
      </c>
      <c r="W8" s="142" t="s">
        <v>231</v>
      </c>
      <c r="X8" s="142"/>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113"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173"/>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173"/>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114"/>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142">
        <v>1</v>
      </c>
      <c r="X13" s="142"/>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142" t="s">
        <v>170</v>
      </c>
      <c r="X14" s="142"/>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08" t="s">
        <v>244</v>
      </c>
      <c r="X16" s="108"/>
      <c r="Y16" s="108"/>
      <c r="Z16" s="108"/>
      <c r="AA16" s="108"/>
      <c r="AB16" s="108"/>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174" t="s">
        <v>245</v>
      </c>
      <c r="X17" s="136" t="s">
        <v>22</v>
      </c>
      <c r="Y17" s="136"/>
      <c r="Z17" s="136"/>
      <c r="AA17" s="136"/>
      <c r="AB17" s="136"/>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174"/>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141" t="s">
        <v>282</v>
      </c>
      <c r="X23" s="141"/>
      <c r="Y23" s="141"/>
      <c r="Z23" s="141"/>
      <c r="AA23" s="141"/>
      <c r="AB23" s="141"/>
      <c r="AC23" s="141"/>
      <c r="AD23" s="141"/>
    </row>
    <row r="24" spans="2:34" x14ac:dyDescent="0.25">
      <c r="W24" s="149" t="s">
        <v>22</v>
      </c>
      <c r="X24" s="150"/>
      <c r="Y24" s="151"/>
      <c r="Z24" s="55">
        <v>4</v>
      </c>
      <c r="AA24" s="55">
        <v>6</v>
      </c>
      <c r="AB24" s="55">
        <v>8</v>
      </c>
      <c r="AC24" s="55">
        <v>10</v>
      </c>
      <c r="AD24" s="55">
        <v>12</v>
      </c>
      <c r="AE24" s="171" t="s">
        <v>288</v>
      </c>
      <c r="AF24" s="171"/>
    </row>
    <row r="25" spans="2:34" x14ac:dyDescent="0.25">
      <c r="B25" s="108" t="s">
        <v>248</v>
      </c>
      <c r="C25" s="108"/>
      <c r="D25" s="108"/>
      <c r="E25" s="108"/>
      <c r="F25" s="108"/>
      <c r="G25" s="108"/>
      <c r="I25" s="108" t="s">
        <v>249</v>
      </c>
      <c r="J25" s="108"/>
      <c r="K25" s="108"/>
      <c r="L25" s="108"/>
      <c r="M25" s="108"/>
      <c r="N25" s="108"/>
      <c r="P25" s="108" t="s">
        <v>250</v>
      </c>
      <c r="Q25" s="108"/>
      <c r="R25" s="108"/>
      <c r="S25" s="108"/>
      <c r="T25" s="108"/>
      <c r="U25" s="108"/>
      <c r="W25" s="2" t="s">
        <v>255</v>
      </c>
      <c r="X25" s="2"/>
      <c r="Y25" s="2"/>
      <c r="Z25" s="136">
        <v>8000</v>
      </c>
      <c r="AA25" s="136"/>
      <c r="AB25" s="136"/>
      <c r="AC25" s="136"/>
      <c r="AD25" s="136"/>
      <c r="AE25" s="171"/>
      <c r="AF25" s="171"/>
    </row>
    <row r="26" spans="2:34" x14ac:dyDescent="0.25">
      <c r="B26" s="119" t="s">
        <v>166</v>
      </c>
      <c r="C26" s="136" t="s">
        <v>22</v>
      </c>
      <c r="D26" s="136"/>
      <c r="E26" s="136"/>
      <c r="F26" s="136"/>
      <c r="G26" s="136"/>
      <c r="I26" s="119" t="s">
        <v>166</v>
      </c>
      <c r="J26" s="136" t="s">
        <v>22</v>
      </c>
      <c r="K26" s="136"/>
      <c r="L26" s="136"/>
      <c r="M26" s="136"/>
      <c r="N26" s="136"/>
      <c r="P26" s="119" t="s">
        <v>166</v>
      </c>
      <c r="Q26" s="136" t="s">
        <v>22</v>
      </c>
      <c r="R26" s="136"/>
      <c r="S26" s="136"/>
      <c r="T26" s="136"/>
      <c r="U26" s="136"/>
      <c r="V26" t="s">
        <v>269</v>
      </c>
      <c r="W26" s="145" t="s">
        <v>284</v>
      </c>
      <c r="X26" s="145"/>
      <c r="Y26" s="145"/>
      <c r="Z26" s="56">
        <f>INDEX(J9:J23,MATCH($AE$27,$I9:$I23,0))</f>
        <v>0.29641283826305853</v>
      </c>
      <c r="AA26" s="56">
        <f>INDEX(K9:K23,MATCH($AE$27,$I9:$I23,0))</f>
        <v>0.22078907435508346</v>
      </c>
      <c r="AB26" s="56">
        <f>INDEX(L9:L23,MATCH($AE$27,$I9:$I23,0))</f>
        <v>0.15364238410596026</v>
      </c>
      <c r="AC26" s="56">
        <f>INDEX(M9:M23,MATCH($AE$27,$I9:$I23,0))</f>
        <v>7.9896907216494839E-2</v>
      </c>
      <c r="AD26" s="56">
        <f>INDEX(N9:N23,MATCH($AE$27,$I9:$I23,0))</f>
        <v>4.2056074766355138E-2</v>
      </c>
      <c r="AE26" s="2" t="s">
        <v>223</v>
      </c>
      <c r="AF26" s="2" t="s">
        <v>279</v>
      </c>
    </row>
    <row r="27" spans="2:34" x14ac:dyDescent="0.25">
      <c r="B27" s="119"/>
      <c r="C27" s="2">
        <v>4</v>
      </c>
      <c r="D27" s="2">
        <v>6</v>
      </c>
      <c r="E27" s="2">
        <v>8</v>
      </c>
      <c r="F27" s="2">
        <v>10</v>
      </c>
      <c r="G27" s="2">
        <v>12</v>
      </c>
      <c r="I27" s="119"/>
      <c r="J27" s="2">
        <v>4</v>
      </c>
      <c r="K27" s="2">
        <v>6</v>
      </c>
      <c r="L27" s="2">
        <v>8</v>
      </c>
      <c r="M27" s="2">
        <v>10</v>
      </c>
      <c r="N27" s="2">
        <v>12</v>
      </c>
      <c r="P27" s="119"/>
      <c r="Q27" s="2">
        <v>4</v>
      </c>
      <c r="R27" s="2">
        <v>6</v>
      </c>
      <c r="S27" s="2">
        <v>8</v>
      </c>
      <c r="T27" s="2">
        <v>10</v>
      </c>
      <c r="U27" s="2">
        <v>12</v>
      </c>
      <c r="W27" s="145" t="s">
        <v>285</v>
      </c>
      <c r="X27" s="145"/>
      <c r="Y27" s="145"/>
      <c r="Z27" s="56">
        <f>INDEX(Q9:Q21,MATCH($AE$27,$P9:$P21,0))</f>
        <v>0.18199737187910645</v>
      </c>
      <c r="AA27" s="56">
        <f>INDEX(R9:R21,MATCH($AE$27,$P9:$P21,0))</f>
        <v>0.12309513241603788</v>
      </c>
      <c r="AB27" s="56">
        <f>INDEX(S9:S21,MATCH($AE$27,$P9:$P21,0))</f>
        <v>8.1532147742818056E-2</v>
      </c>
      <c r="AC27" s="56">
        <f>INDEX(T9:T21,MATCH($AE$27,$P9:$P21,0))</f>
        <v>5.1267916207276734E-2</v>
      </c>
      <c r="AD27" s="56">
        <f>INDEX(U9:U21,MATCH($AE$27,$P9:$P21,0))</f>
        <v>2.021276595744681E-2</v>
      </c>
      <c r="AE27" s="57" t="s">
        <v>204</v>
      </c>
      <c r="AF27" s="57" t="s">
        <v>203</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145" t="s">
        <v>256</v>
      </c>
      <c r="X28" s="145"/>
      <c r="Y28" s="145"/>
      <c r="Z28" s="136">
        <v>3000</v>
      </c>
      <c r="AA28" s="136"/>
      <c r="AB28" s="136"/>
      <c r="AC28" s="136"/>
      <c r="AD28" s="136"/>
      <c r="AE28" s="175" t="s">
        <v>287</v>
      </c>
      <c r="AF28" s="165"/>
      <c r="AG28" s="165"/>
      <c r="AH28" s="165"/>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145" t="s">
        <v>286</v>
      </c>
      <c r="X29" s="145"/>
      <c r="Y29" s="145"/>
      <c r="Z29" s="56">
        <f>INDEX(J9:J23,MATCH($AF$27,$I9:$I23,0))</f>
        <v>0.44867358708189159</v>
      </c>
      <c r="AA29" s="56">
        <f>INDEX(K9:K23,MATCH($AF$27,$I9:$I23,0))</f>
        <v>0.37533875338753386</v>
      </c>
      <c r="AB29" s="56">
        <f>INDEX(L9:L23,MATCH($AF$27,$I9:$I23,0))</f>
        <v>0.28501787455313615</v>
      </c>
      <c r="AC29" s="56">
        <f>INDEX(M9:M23,MATCH($AF$27,$I9:$I23,0))</f>
        <v>0.23558783477076714</v>
      </c>
      <c r="AD29" s="56">
        <f>INDEX(N9:N23,MATCH($AF$27,$I9:$I23,0))</f>
        <v>0.17421335379892555</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145" t="s">
        <v>257</v>
      </c>
      <c r="X30" s="145"/>
      <c r="Y30" s="145"/>
      <c r="Z30" s="136">
        <v>-1300</v>
      </c>
      <c r="AA30" s="136"/>
      <c r="AB30" s="136"/>
      <c r="AC30" s="136"/>
      <c r="AD30" s="136"/>
      <c r="AE30" s="175" t="s">
        <v>265</v>
      </c>
      <c r="AF30" s="165"/>
      <c r="AG30" s="165"/>
      <c r="AH30" s="165"/>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145" t="s">
        <v>280</v>
      </c>
      <c r="X31" s="145"/>
      <c r="Y31" s="145"/>
      <c r="Z31" s="64">
        <f>$Z$25*Z27+$Z$28*(Z26-Z27)+$Z$30*(1-Z26)</f>
        <v>884.56206392668412</v>
      </c>
      <c r="AA31" s="64">
        <f>$Z$25*AA27+$Z$28*(AA26-AA27)+$Z$30*(1-AA26)</f>
        <v>264.86868180704835</v>
      </c>
      <c r="AB31" s="64">
        <f>$Z$25*AB27+$Z$28*(AB26-AB27)+$Z$30*(1-AB26)</f>
        <v>-231.67700963028062</v>
      </c>
      <c r="AC31" s="64">
        <f>$Z$25*AC27+$Z$28*(AC26-AC27)+$Z$30*(1-AC26)</f>
        <v>-700.1037179326886</v>
      </c>
      <c r="AD31" s="64">
        <f>$Z$25*AD27+$Z$28*(AD26-AD27)+$Z$30*(1-AD26)</f>
        <v>-1018.0950487174389</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145" t="s">
        <v>281</v>
      </c>
      <c r="X32" s="145"/>
      <c r="Y32" s="145"/>
      <c r="Z32" s="64">
        <f>$Z$28*Z29+$Z$30*(1-Z29)</f>
        <v>629.29642445213392</v>
      </c>
      <c r="AA32" s="64">
        <f>$Z$28*AA29+$Z$30*(1-AA29)</f>
        <v>313.95663956639567</v>
      </c>
      <c r="AB32" s="64">
        <f>$Z$28*AB29+$Z$30*(1-AB29)</f>
        <v>-74.42313942151452</v>
      </c>
      <c r="AC32" s="64">
        <f>$Z$28*AC29+$Z$30*(1-AC29)</f>
        <v>-286.97231048570131</v>
      </c>
      <c r="AD32" s="64">
        <f>$Z$28*AD29+$Z$30*(1-AD29)</f>
        <v>-550.88257866462004</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145" t="s">
        <v>266</v>
      </c>
      <c r="X33" s="145"/>
      <c r="Y33" s="145"/>
      <c r="Z33" s="64">
        <f>Z32-Z31</f>
        <v>-255.2656394745502</v>
      </c>
      <c r="AA33" s="64">
        <f>AA32-AA31</f>
        <v>49.087957759347319</v>
      </c>
      <c r="AB33" s="64">
        <f>AB32-AB31</f>
        <v>157.2538702087661</v>
      </c>
      <c r="AC33" s="64">
        <f>AC32-AC31</f>
        <v>413.13140744698728</v>
      </c>
      <c r="AD33" s="64">
        <f>AD32-AD31</f>
        <v>467.21247005281884</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141" t="s">
        <v>264</v>
      </c>
      <c r="X35" s="141"/>
      <c r="Y35" s="141"/>
      <c r="Z35" s="141"/>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145" t="s">
        <v>283</v>
      </c>
      <c r="X36" s="145"/>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145" t="s">
        <v>263</v>
      </c>
      <c r="X40" s="145"/>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145" t="s">
        <v>267</v>
      </c>
      <c r="X41" s="145"/>
      <c r="Y41" s="4">
        <v>9200</v>
      </c>
      <c r="Z41" s="4">
        <f>Y41*1.5</f>
        <v>13800</v>
      </c>
    </row>
    <row r="44" spans="2:30" ht="18.75" x14ac:dyDescent="0.3">
      <c r="B44" s="107" t="s">
        <v>46</v>
      </c>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row>
    <row r="45" spans="2:30" x14ac:dyDescent="0.25">
      <c r="Q45" s="46"/>
      <c r="R45" s="46"/>
      <c r="S45" s="46"/>
      <c r="T45" s="46"/>
      <c r="U45" s="46"/>
    </row>
    <row r="46" spans="2:30" x14ac:dyDescent="0.25">
      <c r="B46" s="108" t="s">
        <v>223</v>
      </c>
      <c r="C46" s="108"/>
      <c r="D46" s="108"/>
      <c r="E46" s="108"/>
      <c r="F46" s="108"/>
      <c r="G46" s="108"/>
      <c r="I46" s="108" t="s">
        <v>209</v>
      </c>
      <c r="J46" s="108"/>
      <c r="K46" s="108"/>
      <c r="L46" s="108"/>
      <c r="M46" s="108"/>
      <c r="N46" s="108"/>
      <c r="P46" s="108" t="s">
        <v>209</v>
      </c>
      <c r="Q46" s="108"/>
      <c r="R46" s="108"/>
      <c r="S46" s="108"/>
      <c r="T46" s="108"/>
      <c r="U46" s="108"/>
      <c r="W46" s="108" t="s">
        <v>237</v>
      </c>
      <c r="X46" s="108"/>
      <c r="Y46" s="108"/>
      <c r="Z46" s="108"/>
      <c r="AA46" s="108"/>
      <c r="AB46" s="108"/>
    </row>
    <row r="47" spans="2:30" x14ac:dyDescent="0.25">
      <c r="B47" s="119" t="s">
        <v>166</v>
      </c>
      <c r="C47" s="136" t="s">
        <v>22</v>
      </c>
      <c r="D47" s="136"/>
      <c r="E47" s="136"/>
      <c r="F47" s="136"/>
      <c r="G47" s="136"/>
      <c r="I47" s="119" t="s">
        <v>166</v>
      </c>
      <c r="J47" s="136" t="s">
        <v>22</v>
      </c>
      <c r="K47" s="136"/>
      <c r="L47" s="136"/>
      <c r="M47" s="136"/>
      <c r="N47" s="136"/>
      <c r="P47" s="119" t="s">
        <v>166</v>
      </c>
      <c r="Q47" s="136" t="s">
        <v>22</v>
      </c>
      <c r="R47" s="136"/>
      <c r="S47" s="136"/>
      <c r="T47" s="136"/>
      <c r="U47" s="136"/>
      <c r="W47" s="119" t="s">
        <v>166</v>
      </c>
      <c r="X47" s="136" t="s">
        <v>22</v>
      </c>
      <c r="Y47" s="136"/>
      <c r="Z47" s="136"/>
      <c r="AA47" s="136"/>
      <c r="AB47" s="136"/>
    </row>
    <row r="48" spans="2:30" x14ac:dyDescent="0.25">
      <c r="B48" s="119"/>
      <c r="C48" s="2">
        <v>4</v>
      </c>
      <c r="D48" s="2">
        <v>6</v>
      </c>
      <c r="E48" s="2">
        <v>8</v>
      </c>
      <c r="F48" s="2">
        <v>10</v>
      </c>
      <c r="G48" s="2">
        <v>12</v>
      </c>
      <c r="I48" s="119"/>
      <c r="J48" s="2">
        <v>4</v>
      </c>
      <c r="K48" s="2">
        <v>6</v>
      </c>
      <c r="L48" s="2">
        <v>8</v>
      </c>
      <c r="M48" s="2">
        <v>10</v>
      </c>
      <c r="N48" s="2">
        <v>12</v>
      </c>
      <c r="P48" s="119"/>
      <c r="Q48" s="2">
        <v>4</v>
      </c>
      <c r="R48" s="2">
        <v>6</v>
      </c>
      <c r="S48" s="2">
        <v>8</v>
      </c>
      <c r="T48" s="2">
        <v>10</v>
      </c>
      <c r="U48" s="2">
        <v>12</v>
      </c>
      <c r="W48" s="119"/>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09" t="s">
        <v>237</v>
      </c>
      <c r="C63" s="110"/>
      <c r="D63" s="110"/>
      <c r="E63" s="110"/>
      <c r="F63" s="110"/>
      <c r="G63" s="111"/>
      <c r="I63" s="108" t="s">
        <v>210</v>
      </c>
      <c r="J63" s="108"/>
      <c r="K63" s="108"/>
      <c r="L63" s="108"/>
      <c r="M63" s="108"/>
      <c r="N63" s="108"/>
      <c r="P63" s="108" t="s">
        <v>210</v>
      </c>
      <c r="Q63" s="108"/>
      <c r="R63" s="108"/>
      <c r="S63" s="108"/>
      <c r="T63" s="108"/>
      <c r="U63" s="108"/>
      <c r="W63" s="108" t="s">
        <v>233</v>
      </c>
      <c r="X63" s="108"/>
      <c r="Y63" s="108"/>
      <c r="Z63" s="108"/>
      <c r="AA63" s="108"/>
      <c r="AB63" s="108"/>
    </row>
    <row r="64" spans="2:28" x14ac:dyDescent="0.25">
      <c r="B64" s="2" t="s">
        <v>22</v>
      </c>
      <c r="C64" s="4">
        <v>4</v>
      </c>
      <c r="D64" s="4">
        <v>6</v>
      </c>
      <c r="E64" s="4">
        <v>8</v>
      </c>
      <c r="F64" s="4">
        <v>10</v>
      </c>
      <c r="G64" s="4">
        <v>12</v>
      </c>
      <c r="I64" s="119" t="s">
        <v>166</v>
      </c>
      <c r="J64" s="136" t="s">
        <v>22</v>
      </c>
      <c r="K64" s="136"/>
      <c r="L64" s="136"/>
      <c r="M64" s="136"/>
      <c r="N64" s="136"/>
      <c r="P64" s="119" t="s">
        <v>166</v>
      </c>
      <c r="Q64" s="136" t="s">
        <v>22</v>
      </c>
      <c r="R64" s="136"/>
      <c r="S64" s="136"/>
      <c r="T64" s="136"/>
      <c r="U64" s="136"/>
      <c r="W64" s="119" t="s">
        <v>166</v>
      </c>
      <c r="X64" s="136" t="s">
        <v>22</v>
      </c>
      <c r="Y64" s="136"/>
      <c r="Z64" s="136"/>
      <c r="AA64" s="136"/>
      <c r="AB64" s="136"/>
    </row>
    <row r="65" spans="2:28" x14ac:dyDescent="0.25">
      <c r="B65" s="2" t="s">
        <v>25</v>
      </c>
      <c r="C65" s="43">
        <v>0.8</v>
      </c>
      <c r="D65" s="43">
        <v>0.62068965517241381</v>
      </c>
      <c r="E65" s="43">
        <v>0.65454545454545454</v>
      </c>
      <c r="F65" s="43">
        <v>0.60759493670886067</v>
      </c>
      <c r="G65" s="43">
        <v>0.51851851851851849</v>
      </c>
      <c r="I65" s="119"/>
      <c r="J65" s="2">
        <v>4</v>
      </c>
      <c r="K65" s="2">
        <v>6</v>
      </c>
      <c r="L65" s="2">
        <v>8</v>
      </c>
      <c r="M65" s="2">
        <v>10</v>
      </c>
      <c r="N65" s="2">
        <v>12</v>
      </c>
      <c r="P65" s="119"/>
      <c r="Q65" s="2">
        <v>4</v>
      </c>
      <c r="R65" s="2">
        <v>6</v>
      </c>
      <c r="S65" s="2">
        <v>8</v>
      </c>
      <c r="T65" s="2">
        <v>10</v>
      </c>
      <c r="U65" s="2">
        <v>12</v>
      </c>
      <c r="W65" s="119"/>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09" t="s">
        <v>290</v>
      </c>
      <c r="C70" s="110"/>
      <c r="D70" s="110"/>
      <c r="E70" s="110"/>
      <c r="F70" s="110"/>
      <c r="G70" s="111"/>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08" t="s">
        <v>222</v>
      </c>
      <c r="C81" s="108"/>
      <c r="D81" s="108"/>
      <c r="E81" s="108"/>
      <c r="F81" s="108"/>
      <c r="G81" s="108"/>
      <c r="I81" s="108" t="s">
        <v>211</v>
      </c>
      <c r="J81" s="108"/>
      <c r="K81" s="108"/>
      <c r="L81" s="108"/>
      <c r="M81" s="108"/>
      <c r="N81" s="108"/>
      <c r="P81" s="108" t="s">
        <v>211</v>
      </c>
      <c r="Q81" s="108"/>
      <c r="R81" s="108"/>
      <c r="S81" s="108"/>
      <c r="T81" s="108"/>
      <c r="U81" s="108"/>
      <c r="W81" s="108" t="s">
        <v>238</v>
      </c>
      <c r="X81" s="108"/>
      <c r="Y81" s="108"/>
      <c r="Z81" s="108"/>
      <c r="AA81" s="108"/>
      <c r="AB81" s="108"/>
    </row>
    <row r="82" spans="2:28" x14ac:dyDescent="0.25">
      <c r="B82" s="119" t="s">
        <v>166</v>
      </c>
      <c r="C82" s="136" t="s">
        <v>22</v>
      </c>
      <c r="D82" s="136"/>
      <c r="E82" s="136"/>
      <c r="F82" s="136"/>
      <c r="G82" s="136"/>
      <c r="I82" s="119" t="s">
        <v>166</v>
      </c>
      <c r="J82" s="136" t="s">
        <v>22</v>
      </c>
      <c r="K82" s="136"/>
      <c r="L82" s="136"/>
      <c r="M82" s="136"/>
      <c r="N82" s="136"/>
      <c r="P82" s="119" t="s">
        <v>166</v>
      </c>
      <c r="Q82" s="136" t="s">
        <v>22</v>
      </c>
      <c r="R82" s="136"/>
      <c r="S82" s="136"/>
      <c r="T82" s="136"/>
      <c r="U82" s="136"/>
      <c r="W82" s="119" t="s">
        <v>166</v>
      </c>
      <c r="X82" s="136" t="s">
        <v>22</v>
      </c>
      <c r="Y82" s="136"/>
      <c r="Z82" s="136"/>
      <c r="AA82" s="136"/>
      <c r="AB82" s="136"/>
    </row>
    <row r="83" spans="2:28" x14ac:dyDescent="0.25">
      <c r="B83" s="119"/>
      <c r="C83" s="2">
        <v>4</v>
      </c>
      <c r="D83" s="2">
        <v>6</v>
      </c>
      <c r="E83" s="2">
        <v>8</v>
      </c>
      <c r="F83" s="2">
        <v>10</v>
      </c>
      <c r="G83" s="2">
        <v>12</v>
      </c>
      <c r="I83" s="119"/>
      <c r="J83" s="2">
        <v>4</v>
      </c>
      <c r="K83" s="2">
        <v>6</v>
      </c>
      <c r="L83" s="2">
        <v>8</v>
      </c>
      <c r="M83" s="2">
        <v>10</v>
      </c>
      <c r="N83" s="2">
        <v>12</v>
      </c>
      <c r="P83" s="119"/>
      <c r="Q83" s="2">
        <v>4</v>
      </c>
      <c r="R83" s="2">
        <v>6</v>
      </c>
      <c r="S83" s="2">
        <v>8</v>
      </c>
      <c r="T83" s="2">
        <v>10</v>
      </c>
      <c r="U83" s="2">
        <v>12</v>
      </c>
      <c r="W83" s="119"/>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09" t="s">
        <v>224</v>
      </c>
      <c r="C99" s="110"/>
      <c r="D99" s="110"/>
      <c r="E99" s="110"/>
      <c r="F99" s="110"/>
      <c r="G99" s="111"/>
      <c r="I99" s="108" t="s">
        <v>216</v>
      </c>
      <c r="J99" s="108"/>
      <c r="K99" s="108"/>
      <c r="L99" s="108"/>
      <c r="M99" s="108"/>
      <c r="N99" s="108"/>
      <c r="P99" s="108" t="s">
        <v>216</v>
      </c>
      <c r="Q99" s="108"/>
      <c r="R99" s="108"/>
      <c r="S99" s="108"/>
      <c r="T99" s="108"/>
      <c r="U99" s="108"/>
    </row>
    <row r="100" spans="2:21" x14ac:dyDescent="0.25">
      <c r="B100" s="119" t="s">
        <v>166</v>
      </c>
      <c r="C100" s="136" t="s">
        <v>22</v>
      </c>
      <c r="D100" s="136"/>
      <c r="E100" s="136"/>
      <c r="F100" s="136"/>
      <c r="G100" s="136"/>
      <c r="I100" s="119" t="s">
        <v>166</v>
      </c>
      <c r="J100" s="136" t="s">
        <v>22</v>
      </c>
      <c r="K100" s="136"/>
      <c r="L100" s="136"/>
      <c r="M100" s="136"/>
      <c r="N100" s="136"/>
      <c r="P100" s="119" t="s">
        <v>166</v>
      </c>
      <c r="Q100" s="136" t="s">
        <v>22</v>
      </c>
      <c r="R100" s="136"/>
      <c r="S100" s="136"/>
      <c r="T100" s="136"/>
      <c r="U100" s="136"/>
    </row>
    <row r="101" spans="2:21" x14ac:dyDescent="0.25">
      <c r="B101" s="119"/>
      <c r="C101" s="2">
        <v>4</v>
      </c>
      <c r="D101" s="2">
        <v>6</v>
      </c>
      <c r="E101" s="2">
        <v>8</v>
      </c>
      <c r="F101" s="2">
        <v>10</v>
      </c>
      <c r="G101" s="2">
        <v>12</v>
      </c>
      <c r="I101" s="119"/>
      <c r="J101" s="2">
        <v>4</v>
      </c>
      <c r="K101" s="2">
        <v>6</v>
      </c>
      <c r="L101" s="2">
        <v>8</v>
      </c>
      <c r="M101" s="2">
        <v>10</v>
      </c>
      <c r="N101" s="2">
        <v>12</v>
      </c>
      <c r="P101" s="119"/>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08" t="s">
        <v>217</v>
      </c>
      <c r="C117" s="108"/>
      <c r="D117" s="108"/>
      <c r="E117" s="108"/>
      <c r="F117" s="108"/>
      <c r="G117" s="108"/>
      <c r="I117" s="108" t="s">
        <v>212</v>
      </c>
      <c r="J117" s="108"/>
      <c r="K117" s="108"/>
      <c r="L117" s="108"/>
      <c r="M117" s="108"/>
      <c r="N117" s="108"/>
      <c r="P117" s="108" t="s">
        <v>212</v>
      </c>
      <c r="Q117" s="108"/>
      <c r="R117" s="108"/>
      <c r="S117" s="108"/>
      <c r="T117" s="108"/>
      <c r="U117" s="108"/>
      <c r="W117" s="108" t="s">
        <v>234</v>
      </c>
      <c r="X117" s="108"/>
      <c r="Y117" s="108"/>
      <c r="Z117" s="108"/>
      <c r="AA117" s="108"/>
      <c r="AB117" s="108"/>
    </row>
    <row r="118" spans="2:28" x14ac:dyDescent="0.25">
      <c r="B118" s="119" t="s">
        <v>166</v>
      </c>
      <c r="C118" s="136" t="s">
        <v>22</v>
      </c>
      <c r="D118" s="136"/>
      <c r="E118" s="136"/>
      <c r="F118" s="136"/>
      <c r="G118" s="136"/>
      <c r="I118" s="119" t="s">
        <v>166</v>
      </c>
      <c r="J118" s="136" t="s">
        <v>22</v>
      </c>
      <c r="K118" s="136"/>
      <c r="L118" s="136"/>
      <c r="M118" s="136"/>
      <c r="N118" s="136"/>
      <c r="P118" s="119" t="s">
        <v>166</v>
      </c>
      <c r="Q118" s="136" t="s">
        <v>22</v>
      </c>
      <c r="R118" s="136"/>
      <c r="S118" s="136"/>
      <c r="T118" s="136"/>
      <c r="U118" s="136"/>
      <c r="W118" s="119" t="s">
        <v>166</v>
      </c>
      <c r="X118" s="136" t="s">
        <v>22</v>
      </c>
      <c r="Y118" s="136"/>
      <c r="Z118" s="136"/>
      <c r="AA118" s="136"/>
      <c r="AB118" s="136"/>
    </row>
    <row r="119" spans="2:28" x14ac:dyDescent="0.25">
      <c r="B119" s="119"/>
      <c r="C119" s="2">
        <v>4</v>
      </c>
      <c r="D119" s="2">
        <v>6</v>
      </c>
      <c r="E119" s="2">
        <v>8</v>
      </c>
      <c r="F119" s="2">
        <v>10</v>
      </c>
      <c r="G119" s="2">
        <v>12</v>
      </c>
      <c r="I119" s="119"/>
      <c r="J119" s="2">
        <v>4</v>
      </c>
      <c r="K119" s="2">
        <v>6</v>
      </c>
      <c r="L119" s="2">
        <v>8</v>
      </c>
      <c r="M119" s="2">
        <v>10</v>
      </c>
      <c r="N119" s="2">
        <v>12</v>
      </c>
      <c r="P119" s="119"/>
      <c r="Q119" s="2">
        <v>4</v>
      </c>
      <c r="R119" s="2">
        <v>6</v>
      </c>
      <c r="S119" s="2">
        <v>8</v>
      </c>
      <c r="T119" s="2">
        <v>10</v>
      </c>
      <c r="U119" s="2">
        <v>12</v>
      </c>
      <c r="W119" s="119"/>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08" t="s">
        <v>214</v>
      </c>
      <c r="J135" s="108"/>
      <c r="K135" s="108"/>
      <c r="L135" s="108"/>
      <c r="M135" s="108"/>
      <c r="N135" s="108"/>
      <c r="P135" s="108" t="s">
        <v>214</v>
      </c>
      <c r="Q135" s="108"/>
      <c r="R135" s="108"/>
      <c r="S135" s="108"/>
      <c r="T135" s="108"/>
      <c r="U135" s="108"/>
      <c r="W135" s="108" t="s">
        <v>233</v>
      </c>
      <c r="X135" s="108"/>
      <c r="Y135" s="108"/>
      <c r="Z135" s="108"/>
      <c r="AA135" s="108"/>
      <c r="AB135" s="108"/>
    </row>
    <row r="136" spans="2:28" x14ac:dyDescent="0.25">
      <c r="I136" s="119" t="s">
        <v>166</v>
      </c>
      <c r="J136" s="136" t="s">
        <v>22</v>
      </c>
      <c r="K136" s="136"/>
      <c r="L136" s="136"/>
      <c r="M136" s="136"/>
      <c r="N136" s="136"/>
      <c r="P136" s="119" t="s">
        <v>166</v>
      </c>
      <c r="Q136" s="136" t="s">
        <v>22</v>
      </c>
      <c r="R136" s="136"/>
      <c r="S136" s="136"/>
      <c r="T136" s="136"/>
      <c r="U136" s="136"/>
      <c r="W136" s="119" t="s">
        <v>166</v>
      </c>
      <c r="X136" s="136" t="s">
        <v>22</v>
      </c>
      <c r="Y136" s="136"/>
      <c r="Z136" s="136"/>
      <c r="AA136" s="136"/>
      <c r="AB136" s="136"/>
    </row>
    <row r="137" spans="2:28" x14ac:dyDescent="0.25">
      <c r="I137" s="119"/>
      <c r="J137" s="2">
        <v>4</v>
      </c>
      <c r="K137" s="2">
        <v>6</v>
      </c>
      <c r="L137" s="2">
        <v>8</v>
      </c>
      <c r="M137" s="2">
        <v>10</v>
      </c>
      <c r="N137" s="2">
        <v>12</v>
      </c>
      <c r="P137" s="119"/>
      <c r="Q137" s="2">
        <v>4</v>
      </c>
      <c r="R137" s="2">
        <v>6</v>
      </c>
      <c r="S137" s="2">
        <v>8</v>
      </c>
      <c r="T137" s="2">
        <v>10</v>
      </c>
      <c r="U137" s="2">
        <v>12</v>
      </c>
      <c r="W137" s="119"/>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08" t="s">
        <v>218</v>
      </c>
      <c r="C154" s="108"/>
      <c r="D154" s="108"/>
      <c r="E154" s="108"/>
      <c r="F154" s="108"/>
      <c r="G154" s="108"/>
      <c r="I154" s="108" t="s">
        <v>213</v>
      </c>
      <c r="J154" s="108"/>
      <c r="K154" s="108"/>
      <c r="L154" s="108"/>
      <c r="M154" s="108"/>
      <c r="N154" s="108"/>
      <c r="P154" s="108" t="s">
        <v>213</v>
      </c>
      <c r="Q154" s="108"/>
      <c r="R154" s="108"/>
      <c r="S154" s="108"/>
      <c r="T154" s="108"/>
      <c r="U154" s="108"/>
      <c r="W154" s="108" t="s">
        <v>235</v>
      </c>
      <c r="X154" s="108"/>
      <c r="Y154" s="108"/>
      <c r="Z154" s="108"/>
      <c r="AA154" s="108"/>
      <c r="AB154" s="108"/>
    </row>
    <row r="155" spans="2:28" x14ac:dyDescent="0.25">
      <c r="B155" s="119" t="s">
        <v>166</v>
      </c>
      <c r="C155" s="136" t="s">
        <v>22</v>
      </c>
      <c r="D155" s="136"/>
      <c r="E155" s="136"/>
      <c r="F155" s="136"/>
      <c r="G155" s="136"/>
      <c r="I155" s="119" t="s">
        <v>166</v>
      </c>
      <c r="J155" s="136" t="s">
        <v>22</v>
      </c>
      <c r="K155" s="136"/>
      <c r="L155" s="136"/>
      <c r="M155" s="136"/>
      <c r="N155" s="136"/>
      <c r="P155" s="119" t="s">
        <v>166</v>
      </c>
      <c r="Q155" s="136" t="s">
        <v>22</v>
      </c>
      <c r="R155" s="136"/>
      <c r="S155" s="136"/>
      <c r="T155" s="136"/>
      <c r="U155" s="136"/>
      <c r="W155" s="119" t="s">
        <v>166</v>
      </c>
      <c r="X155" s="136" t="s">
        <v>22</v>
      </c>
      <c r="Y155" s="136"/>
      <c r="Z155" s="136"/>
      <c r="AA155" s="136"/>
      <c r="AB155" s="136"/>
    </row>
    <row r="156" spans="2:28" x14ac:dyDescent="0.25">
      <c r="B156" s="119"/>
      <c r="C156" s="2">
        <v>4</v>
      </c>
      <c r="D156" s="2">
        <v>6</v>
      </c>
      <c r="E156" s="2">
        <v>8</v>
      </c>
      <c r="F156" s="2">
        <v>10</v>
      </c>
      <c r="G156" s="2">
        <v>12</v>
      </c>
      <c r="I156" s="119"/>
      <c r="J156" s="2">
        <v>4</v>
      </c>
      <c r="K156" s="2">
        <v>6</v>
      </c>
      <c r="L156" s="2">
        <v>8</v>
      </c>
      <c r="M156" s="2">
        <v>10</v>
      </c>
      <c r="N156" s="2">
        <v>12</v>
      </c>
      <c r="P156" s="119"/>
      <c r="Q156" s="2">
        <v>4</v>
      </c>
      <c r="R156" s="2">
        <v>6</v>
      </c>
      <c r="S156" s="2">
        <v>8</v>
      </c>
      <c r="T156" s="2">
        <v>10</v>
      </c>
      <c r="U156" s="2">
        <v>12</v>
      </c>
      <c r="W156" s="119"/>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08" t="s">
        <v>215</v>
      </c>
      <c r="J172" s="108"/>
      <c r="K172" s="108"/>
      <c r="L172" s="108"/>
      <c r="M172" s="108"/>
      <c r="N172" s="108"/>
      <c r="P172" s="108" t="s">
        <v>215</v>
      </c>
      <c r="Q172" s="108"/>
      <c r="R172" s="108"/>
      <c r="S172" s="108"/>
      <c r="T172" s="108"/>
      <c r="U172" s="108"/>
      <c r="W172" s="108" t="s">
        <v>233</v>
      </c>
      <c r="X172" s="108"/>
      <c r="Y172" s="108"/>
      <c r="Z172" s="108"/>
      <c r="AA172" s="108"/>
      <c r="AB172" s="108"/>
    </row>
    <row r="173" spans="2:28" x14ac:dyDescent="0.25">
      <c r="I173" s="119" t="s">
        <v>166</v>
      </c>
      <c r="J173" s="136" t="s">
        <v>22</v>
      </c>
      <c r="K173" s="136"/>
      <c r="L173" s="136"/>
      <c r="M173" s="136"/>
      <c r="N173" s="136"/>
      <c r="P173" s="119" t="s">
        <v>166</v>
      </c>
      <c r="Q173" s="136" t="s">
        <v>22</v>
      </c>
      <c r="R173" s="136"/>
      <c r="S173" s="136"/>
      <c r="T173" s="136"/>
      <c r="U173" s="136"/>
      <c r="W173" s="119" t="s">
        <v>166</v>
      </c>
      <c r="X173" s="136" t="s">
        <v>22</v>
      </c>
      <c r="Y173" s="136"/>
      <c r="Z173" s="136"/>
      <c r="AA173" s="136"/>
      <c r="AB173" s="136"/>
    </row>
    <row r="174" spans="2:28" x14ac:dyDescent="0.25">
      <c r="I174" s="119"/>
      <c r="J174" s="2">
        <v>4</v>
      </c>
      <c r="K174" s="2">
        <v>6</v>
      </c>
      <c r="L174" s="2">
        <v>8</v>
      </c>
      <c r="M174" s="2">
        <v>10</v>
      </c>
      <c r="N174" s="2">
        <v>12</v>
      </c>
      <c r="P174" s="119"/>
      <c r="Q174" s="2">
        <v>4</v>
      </c>
      <c r="R174" s="2">
        <v>6</v>
      </c>
      <c r="S174" s="2">
        <v>8</v>
      </c>
      <c r="T174" s="2">
        <v>10</v>
      </c>
      <c r="U174" s="2">
        <v>12</v>
      </c>
      <c r="W174" s="119"/>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09" t="s">
        <v>219</v>
      </c>
      <c r="C191" s="110"/>
      <c r="D191" s="110"/>
      <c r="E191" s="110"/>
      <c r="F191" s="110"/>
      <c r="G191" s="111"/>
      <c r="I191" s="108" t="s">
        <v>220</v>
      </c>
      <c r="J191" s="108"/>
      <c r="K191" s="108"/>
      <c r="L191" s="108"/>
      <c r="M191" s="108"/>
      <c r="N191" s="108"/>
      <c r="P191" s="108" t="s">
        <v>220</v>
      </c>
      <c r="Q191" s="108"/>
      <c r="R191" s="108"/>
      <c r="S191" s="108"/>
      <c r="T191" s="108"/>
      <c r="U191" s="108"/>
      <c r="W191" s="108" t="s">
        <v>236</v>
      </c>
      <c r="X191" s="108"/>
      <c r="Y191" s="108"/>
      <c r="Z191" s="108"/>
      <c r="AA191" s="108"/>
      <c r="AB191" s="108"/>
    </row>
    <row r="192" spans="2:28" x14ac:dyDescent="0.25">
      <c r="B192" s="119" t="s">
        <v>166</v>
      </c>
      <c r="C192" s="136" t="s">
        <v>22</v>
      </c>
      <c r="D192" s="136"/>
      <c r="E192" s="136"/>
      <c r="F192" s="136"/>
      <c r="G192" s="136"/>
      <c r="I192" s="119" t="s">
        <v>166</v>
      </c>
      <c r="J192" s="136" t="s">
        <v>22</v>
      </c>
      <c r="K192" s="136"/>
      <c r="L192" s="136"/>
      <c r="M192" s="136"/>
      <c r="N192" s="136"/>
      <c r="P192" s="119" t="s">
        <v>166</v>
      </c>
      <c r="Q192" s="136" t="s">
        <v>22</v>
      </c>
      <c r="R192" s="136"/>
      <c r="S192" s="136"/>
      <c r="T192" s="136"/>
      <c r="U192" s="136"/>
      <c r="W192" s="119" t="s">
        <v>166</v>
      </c>
      <c r="X192" s="136" t="s">
        <v>22</v>
      </c>
      <c r="Y192" s="136"/>
      <c r="Z192" s="136"/>
      <c r="AA192" s="136"/>
      <c r="AB192" s="136"/>
    </row>
    <row r="193" spans="2:28" x14ac:dyDescent="0.25">
      <c r="B193" s="119"/>
      <c r="C193" s="2">
        <v>4</v>
      </c>
      <c r="D193" s="2">
        <v>6</v>
      </c>
      <c r="E193" s="2">
        <v>8</v>
      </c>
      <c r="F193" s="2">
        <v>10</v>
      </c>
      <c r="G193" s="2">
        <v>12</v>
      </c>
      <c r="I193" s="119"/>
      <c r="J193" s="2">
        <v>4</v>
      </c>
      <c r="K193" s="2">
        <v>6</v>
      </c>
      <c r="L193" s="2">
        <v>8</v>
      </c>
      <c r="M193" s="2">
        <v>10</v>
      </c>
      <c r="N193" s="2">
        <v>12</v>
      </c>
      <c r="P193" s="119"/>
      <c r="Q193" s="2">
        <v>4</v>
      </c>
      <c r="R193" s="2">
        <v>6</v>
      </c>
      <c r="S193" s="2">
        <v>8</v>
      </c>
      <c r="T193" s="2">
        <v>10</v>
      </c>
      <c r="U193" s="2">
        <v>12</v>
      </c>
      <c r="W193" s="119"/>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08" t="s">
        <v>221</v>
      </c>
      <c r="J209" s="108"/>
      <c r="K209" s="108"/>
      <c r="L209" s="108"/>
      <c r="M209" s="108"/>
      <c r="N209" s="108"/>
      <c r="P209" s="108" t="s">
        <v>221</v>
      </c>
      <c r="Q209" s="108"/>
      <c r="R209" s="108"/>
      <c r="S209" s="108"/>
      <c r="T209" s="108"/>
      <c r="U209" s="108"/>
      <c r="W209" s="108" t="s">
        <v>233</v>
      </c>
      <c r="X209" s="108"/>
      <c r="Y209" s="108"/>
      <c r="Z209" s="108"/>
      <c r="AA209" s="108"/>
      <c r="AB209" s="108"/>
    </row>
    <row r="210" spans="9:28" x14ac:dyDescent="0.25">
      <c r="I210" s="119" t="s">
        <v>166</v>
      </c>
      <c r="J210" s="136" t="s">
        <v>22</v>
      </c>
      <c r="K210" s="136"/>
      <c r="L210" s="136"/>
      <c r="M210" s="136"/>
      <c r="N210" s="136"/>
      <c r="P210" s="119" t="s">
        <v>166</v>
      </c>
      <c r="Q210" s="136" t="s">
        <v>22</v>
      </c>
      <c r="R210" s="136"/>
      <c r="S210" s="136"/>
      <c r="T210" s="136"/>
      <c r="U210" s="136"/>
      <c r="W210" s="119" t="s">
        <v>166</v>
      </c>
      <c r="X210" s="136" t="s">
        <v>22</v>
      </c>
      <c r="Y210" s="136"/>
      <c r="Z210" s="136"/>
      <c r="AA210" s="136"/>
      <c r="AB210" s="136"/>
    </row>
    <row r="211" spans="9:28" x14ac:dyDescent="0.25">
      <c r="I211" s="119"/>
      <c r="J211" s="2">
        <v>4</v>
      </c>
      <c r="K211" s="2">
        <v>6</v>
      </c>
      <c r="L211" s="2">
        <v>8</v>
      </c>
      <c r="M211" s="2">
        <v>10</v>
      </c>
      <c r="N211" s="2">
        <v>12</v>
      </c>
      <c r="P211" s="119"/>
      <c r="Q211" s="2">
        <v>4</v>
      </c>
      <c r="R211" s="2">
        <v>6</v>
      </c>
      <c r="S211" s="2">
        <v>8</v>
      </c>
      <c r="T211" s="2">
        <v>10</v>
      </c>
      <c r="U211" s="2">
        <v>12</v>
      </c>
      <c r="W211" s="119"/>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37" priority="1" operator="between">
      <formula>-100</formula>
      <formula>100</formula>
    </cfRule>
    <cfRule type="cellIs" dxfId="36" priority="6" operator="lessThan">
      <formula>0</formula>
    </cfRule>
    <cfRule type="cellIs" dxfId="3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dimension ref="B2:BE105"/>
  <sheetViews>
    <sheetView topLeftCell="A7" zoomScale="85" zoomScaleNormal="85" workbookViewId="0">
      <selection activeCell="BB77" sqref="BB77"/>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07" t="s">
        <v>507</v>
      </c>
      <c r="C2" s="107"/>
      <c r="D2" s="107"/>
      <c r="E2" s="107"/>
      <c r="F2" s="107"/>
      <c r="G2" s="107"/>
      <c r="H2" s="107"/>
      <c r="I2" s="107"/>
      <c r="J2" s="107"/>
      <c r="K2" s="107"/>
      <c r="L2" s="107"/>
      <c r="M2" s="107"/>
      <c r="N2" s="107"/>
      <c r="O2" s="107"/>
      <c r="P2" s="107"/>
      <c r="Q2" s="107"/>
      <c r="R2" s="107"/>
      <c r="S2" s="107"/>
      <c r="T2" s="107"/>
    </row>
    <row r="3" spans="2:34" ht="55.5" customHeight="1" x14ac:dyDescent="0.25">
      <c r="B3" s="112" t="s">
        <v>508</v>
      </c>
      <c r="C3" s="112"/>
      <c r="D3" s="112"/>
      <c r="E3" s="112"/>
      <c r="F3" s="112"/>
      <c r="G3" s="112"/>
      <c r="H3" s="112"/>
      <c r="I3" s="112"/>
      <c r="J3" s="112"/>
      <c r="K3" s="112"/>
      <c r="L3" s="112"/>
      <c r="M3" s="112"/>
      <c r="N3" s="112"/>
      <c r="O3" s="112"/>
      <c r="P3" s="112"/>
      <c r="Q3" s="112"/>
      <c r="R3" s="112"/>
      <c r="S3" s="112"/>
      <c r="T3" s="112"/>
    </row>
    <row r="4" spans="2:34" ht="75.75" customHeight="1" x14ac:dyDescent="0.25">
      <c r="B4" s="112"/>
      <c r="C4" s="112"/>
      <c r="D4" s="112"/>
      <c r="E4" s="112"/>
      <c r="F4" s="112"/>
      <c r="G4" s="112"/>
      <c r="H4" s="112"/>
      <c r="I4" s="112"/>
      <c r="J4" s="112"/>
      <c r="K4" s="112"/>
      <c r="L4" s="112"/>
      <c r="M4" s="112"/>
      <c r="N4" s="112"/>
      <c r="O4" s="112"/>
      <c r="P4" s="112"/>
      <c r="Q4" s="112"/>
      <c r="R4" s="112"/>
      <c r="S4" s="112"/>
      <c r="T4" s="112"/>
    </row>
    <row r="6" spans="2:34" x14ac:dyDescent="0.25">
      <c r="K6" t="s">
        <v>510</v>
      </c>
      <c r="W6" s="108" t="s">
        <v>482</v>
      </c>
      <c r="X6" s="108"/>
      <c r="Y6" s="108"/>
      <c r="Z6" s="108"/>
      <c r="AA6" s="108"/>
      <c r="AB6" s="108"/>
      <c r="AC6" s="108"/>
      <c r="AD6" s="108"/>
      <c r="AE6" s="108"/>
      <c r="AF6" s="108"/>
      <c r="AG6" s="108"/>
      <c r="AH6" s="108"/>
    </row>
    <row r="7" spans="2:34" x14ac:dyDescent="0.25">
      <c r="C7" s="109" t="s">
        <v>467</v>
      </c>
      <c r="D7" s="110"/>
      <c r="E7" s="111"/>
      <c r="F7" s="109" t="s">
        <v>468</v>
      </c>
      <c r="G7" s="110"/>
      <c r="H7" s="111"/>
      <c r="K7" s="108" t="s">
        <v>469</v>
      </c>
      <c r="L7" s="108"/>
      <c r="M7" s="108"/>
      <c r="N7" s="108"/>
      <c r="O7" s="108"/>
      <c r="P7" s="108"/>
      <c r="Q7" s="108"/>
      <c r="R7" s="108"/>
      <c r="S7" s="108"/>
      <c r="T7" s="108"/>
      <c r="W7" s="142" t="s">
        <v>497</v>
      </c>
      <c r="X7" s="142"/>
      <c r="Y7" s="142"/>
      <c r="Z7" s="142"/>
      <c r="AA7" s="142" t="s">
        <v>498</v>
      </c>
      <c r="AB7" s="142"/>
      <c r="AC7" s="142"/>
      <c r="AD7" s="142"/>
      <c r="AE7" s="142" t="s">
        <v>499</v>
      </c>
      <c r="AF7" s="142"/>
      <c r="AG7" s="142"/>
      <c r="AH7" s="142"/>
    </row>
    <row r="8" spans="2:34" x14ac:dyDescent="0.25">
      <c r="B8" s="101" t="s">
        <v>22</v>
      </c>
      <c r="C8" s="101" t="s">
        <v>463</v>
      </c>
      <c r="D8" s="101" t="s">
        <v>464</v>
      </c>
      <c r="E8" s="101" t="s">
        <v>465</v>
      </c>
      <c r="F8" s="101" t="s">
        <v>463</v>
      </c>
      <c r="G8" s="101" t="s">
        <v>464</v>
      </c>
      <c r="H8" s="101" t="s">
        <v>465</v>
      </c>
      <c r="J8" s="101" t="s">
        <v>22</v>
      </c>
      <c r="K8" s="102" t="s">
        <v>205</v>
      </c>
      <c r="L8" s="102" t="s">
        <v>203</v>
      </c>
      <c r="M8" s="102" t="s">
        <v>206</v>
      </c>
      <c r="N8" s="102" t="s">
        <v>199</v>
      </c>
      <c r="O8" s="102" t="s">
        <v>202</v>
      </c>
      <c r="P8" s="102" t="s">
        <v>204</v>
      </c>
      <c r="Q8" s="102" t="s">
        <v>198</v>
      </c>
      <c r="R8" s="102" t="s">
        <v>200</v>
      </c>
      <c r="S8" s="102" t="s">
        <v>201</v>
      </c>
      <c r="T8" s="102" t="s">
        <v>181</v>
      </c>
      <c r="V8" s="101" t="s">
        <v>22</v>
      </c>
      <c r="W8" s="101" t="s">
        <v>500</v>
      </c>
      <c r="X8" s="101" t="s">
        <v>501</v>
      </c>
      <c r="Y8" s="101" t="s">
        <v>502</v>
      </c>
      <c r="Z8" s="101" t="s">
        <v>503</v>
      </c>
      <c r="AA8" s="101" t="s">
        <v>500</v>
      </c>
      <c r="AB8" s="101" t="s">
        <v>501</v>
      </c>
      <c r="AC8" s="101" t="s">
        <v>502</v>
      </c>
      <c r="AD8" s="101" t="s">
        <v>503</v>
      </c>
      <c r="AE8" s="101" t="s">
        <v>500</v>
      </c>
      <c r="AF8" s="101" t="s">
        <v>501</v>
      </c>
      <c r="AG8" s="101" t="s">
        <v>502</v>
      </c>
      <c r="AH8" s="101" t="s">
        <v>503</v>
      </c>
    </row>
    <row r="9" spans="2:34" x14ac:dyDescent="0.25">
      <c r="B9" s="101">
        <v>0</v>
      </c>
      <c r="C9" s="43">
        <v>0.95849889624724061</v>
      </c>
      <c r="D9" s="43">
        <v>0.96826424870466321</v>
      </c>
      <c r="E9" s="43">
        <v>0.98191681735985537</v>
      </c>
      <c r="F9" s="43">
        <v>0.74910185700551535</v>
      </c>
      <c r="G9" s="43">
        <v>0.79314425315875858</v>
      </c>
      <c r="H9" s="43">
        <v>0.91460951526032319</v>
      </c>
      <c r="J9" s="101">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1">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1">
        <v>1</v>
      </c>
      <c r="C10" s="43">
        <v>0.94511655355562108</v>
      </c>
      <c r="D10" s="43">
        <v>0.96535244922341701</v>
      </c>
      <c r="E10" s="43">
        <v>0.98537095088819227</v>
      </c>
      <c r="F10" s="43">
        <v>0.74777102057657463</v>
      </c>
      <c r="G10" s="43">
        <v>0.78450792066857922</v>
      </c>
      <c r="H10" s="43">
        <v>0.91274802935580324</v>
      </c>
      <c r="J10" s="101">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1">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1">
        <v>2</v>
      </c>
      <c r="C11" s="43">
        <v>0.93915343915343918</v>
      </c>
      <c r="D11" s="43">
        <v>0.95148968678380441</v>
      </c>
      <c r="E11" s="43">
        <v>0.97612488521579432</v>
      </c>
      <c r="F11" s="43">
        <v>0.74373028595066959</v>
      </c>
      <c r="G11" s="43">
        <v>0.7751338354051357</v>
      </c>
      <c r="H11" s="43">
        <v>0.90378121020871394</v>
      </c>
      <c r="J11" s="101">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1">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1">
        <v>3</v>
      </c>
      <c r="C12" s="43">
        <v>0.93752283522104496</v>
      </c>
      <c r="D12" s="43">
        <v>0.95500218435998252</v>
      </c>
      <c r="E12" s="43">
        <v>0.97289972899728994</v>
      </c>
      <c r="F12" s="43">
        <v>0.74304746368367902</v>
      </c>
      <c r="G12" s="43">
        <v>0.76422027338199994</v>
      </c>
      <c r="H12" s="43">
        <v>0.89723638314998655</v>
      </c>
      <c r="J12" s="101">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1">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1">
        <v>4</v>
      </c>
      <c r="C13" s="43">
        <v>0.9264214046822743</v>
      </c>
      <c r="D13" s="43">
        <v>0.93079767564712101</v>
      </c>
      <c r="E13" s="43">
        <v>0.94936708860759489</v>
      </c>
      <c r="F13" s="43">
        <v>0.73015446280183793</v>
      </c>
      <c r="G13" s="43">
        <v>0.75241328413284136</v>
      </c>
      <c r="H13" s="43">
        <v>0.87909274913680202</v>
      </c>
      <c r="J13" s="101">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1">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1">
        <v>5</v>
      </c>
      <c r="C14" s="43">
        <v>0.89083232810615198</v>
      </c>
      <c r="D14" s="43">
        <v>0.92174515235457066</v>
      </c>
      <c r="E14" s="43">
        <v>0.95459976105137401</v>
      </c>
      <c r="F14" s="43">
        <v>0.72135577768371695</v>
      </c>
      <c r="G14" s="43">
        <v>0.73597155665481528</v>
      </c>
      <c r="H14" s="43">
        <v>0.86175408791675512</v>
      </c>
      <c r="J14" s="101">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1">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1">
        <v>6</v>
      </c>
      <c r="C15" s="43">
        <v>0.87802907915993533</v>
      </c>
      <c r="D15" s="43">
        <v>0.89473684210526316</v>
      </c>
      <c r="E15" s="43">
        <v>0.92378048780487809</v>
      </c>
      <c r="F15" s="43">
        <v>0.69684275509304172</v>
      </c>
      <c r="G15" s="43">
        <v>0.7135493748405205</v>
      </c>
      <c r="H15" s="43">
        <v>0.84431878423749784</v>
      </c>
      <c r="J15" s="101">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1">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1">
        <v>7</v>
      </c>
      <c r="C16" s="43">
        <v>0.8145065398335315</v>
      </c>
      <c r="D16" s="43">
        <v>0.87679425837320579</v>
      </c>
      <c r="E16" s="43">
        <v>0.87626774847870181</v>
      </c>
      <c r="F16" s="43">
        <v>0.67432714759739465</v>
      </c>
      <c r="G16" s="43">
        <v>0.69021057035280997</v>
      </c>
      <c r="H16" s="43">
        <v>0.80389272377503673</v>
      </c>
      <c r="J16" s="101">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1">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1">
        <v>8</v>
      </c>
      <c r="C17" s="43">
        <v>0.81268436578171088</v>
      </c>
      <c r="D17" s="43">
        <v>0.82407407407407407</v>
      </c>
      <c r="E17" s="43">
        <v>0.8537170263788969</v>
      </c>
      <c r="F17" s="43">
        <v>0.63526289600265384</v>
      </c>
      <c r="G17" s="43">
        <v>0.65163472378804965</v>
      </c>
      <c r="H17" s="43">
        <v>0.76070268674343078</v>
      </c>
      <c r="J17" s="101">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1">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1">
        <v>9</v>
      </c>
      <c r="C18" s="43">
        <v>0.7004504504504504</v>
      </c>
      <c r="D18" s="43">
        <v>0.79828326180257514</v>
      </c>
      <c r="E18" s="43">
        <v>0.75958188153310102</v>
      </c>
      <c r="F18" s="43">
        <v>0.58204298590247283</v>
      </c>
      <c r="G18" s="43">
        <v>0.60393151553582747</v>
      </c>
      <c r="H18" s="43">
        <v>0.72257814016695787</v>
      </c>
      <c r="J18" s="101">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1">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1">
        <v>10</v>
      </c>
      <c r="C19" s="43">
        <v>0.65806451612903227</v>
      </c>
      <c r="D19" s="43">
        <v>0.68078175895765469</v>
      </c>
      <c r="E19" s="43">
        <v>0.74786324786324787</v>
      </c>
      <c r="F19" s="43">
        <v>0.53383705650459923</v>
      </c>
      <c r="G19" s="43">
        <v>0.54669901230289375</v>
      </c>
      <c r="H19" s="43">
        <v>0.66208939149165325</v>
      </c>
      <c r="J19" s="101">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1">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1">
        <v>11</v>
      </c>
      <c r="C20" s="43">
        <v>0.62068965517241381</v>
      </c>
      <c r="D20" s="43">
        <v>0.62200956937799046</v>
      </c>
      <c r="E20" s="43">
        <v>0.57668711656441718</v>
      </c>
      <c r="F20" s="43">
        <v>0.48412514484356894</v>
      </c>
      <c r="G20" s="43">
        <v>0.49002217294900224</v>
      </c>
      <c r="H20" s="43">
        <v>0.5975921196643561</v>
      </c>
      <c r="J20" s="101">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1">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1">
        <v>12</v>
      </c>
      <c r="C21" s="43">
        <v>0.58620689655172409</v>
      </c>
      <c r="D21" s="43">
        <v>0.60135135135135132</v>
      </c>
      <c r="E21" s="43">
        <v>0.54700854700854706</v>
      </c>
      <c r="F21" s="43">
        <v>0.42534666236697838</v>
      </c>
      <c r="G21" s="43">
        <v>0.43564690026954178</v>
      </c>
      <c r="H21" s="43">
        <v>0.52273863068465765</v>
      </c>
      <c r="J21" s="101">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1">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1">
        <v>13</v>
      </c>
      <c r="C22" s="43">
        <v>0.54400000000000004</v>
      </c>
      <c r="D22" s="43">
        <v>0.51694915254237284</v>
      </c>
      <c r="E22" s="43">
        <v>0.61764705882352944</v>
      </c>
      <c r="F22" s="43">
        <v>0.38030035335689044</v>
      </c>
      <c r="G22" s="43">
        <v>0.37168949771689497</v>
      </c>
      <c r="H22" s="43">
        <v>0.4450651769087523</v>
      </c>
      <c r="J22" s="101">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1">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1">
        <v>14</v>
      </c>
      <c r="C23" s="43">
        <v>0.38095238095238093</v>
      </c>
      <c r="D23" s="43">
        <v>0.45161290322580644</v>
      </c>
      <c r="E23" s="43">
        <v>0.39726027397260272</v>
      </c>
      <c r="F23" s="43">
        <v>0.3299556681443952</v>
      </c>
      <c r="G23" s="43">
        <v>0.34457388105456777</v>
      </c>
      <c r="H23" s="43">
        <v>0.38758389261744969</v>
      </c>
      <c r="J23" s="101">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1">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1">
        <v>15</v>
      </c>
      <c r="C24" s="43">
        <v>0.34</v>
      </c>
      <c r="D24" s="43">
        <v>0.43421052631578949</v>
      </c>
      <c r="E24" s="43">
        <v>0.34482758620689657</v>
      </c>
      <c r="F24" s="43">
        <v>0.27192982456140352</v>
      </c>
      <c r="G24" s="43">
        <v>0.2967032967032967</v>
      </c>
      <c r="H24" s="43">
        <v>0.32507739938080493</v>
      </c>
      <c r="J24" s="101">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1">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1">
        <v>16</v>
      </c>
      <c r="C25" s="43">
        <v>0.30357142857142855</v>
      </c>
      <c r="D25" s="43">
        <v>0.31578947368421051</v>
      </c>
      <c r="E25" s="43">
        <v>0.35849056603773582</v>
      </c>
      <c r="F25" s="43">
        <v>0.24427480916030533</v>
      </c>
      <c r="G25" s="43">
        <v>0.23529411764705882</v>
      </c>
      <c r="H25" s="43">
        <v>0.27861271676300581</v>
      </c>
      <c r="J25" s="101">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1">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08" t="s">
        <v>495</v>
      </c>
      <c r="D27" s="108"/>
      <c r="E27" s="108"/>
      <c r="F27" s="108"/>
      <c r="G27" s="108"/>
      <c r="H27" s="108"/>
      <c r="I27" s="108"/>
      <c r="J27" s="108"/>
      <c r="K27" s="108"/>
      <c r="L27" s="108"/>
      <c r="M27" s="108"/>
      <c r="N27" s="108"/>
      <c r="Q27" s="108" t="s">
        <v>496</v>
      </c>
      <c r="R27" s="108"/>
      <c r="S27" s="108"/>
      <c r="T27" s="108"/>
      <c r="U27" s="108"/>
      <c r="V27" s="108"/>
      <c r="W27" s="108"/>
      <c r="X27" s="108"/>
      <c r="Y27" s="108"/>
      <c r="Z27" s="108"/>
      <c r="AA27" s="108"/>
      <c r="AB27" s="108"/>
    </row>
    <row r="28" spans="2:34" x14ac:dyDescent="0.25">
      <c r="C28" s="142" t="s">
        <v>504</v>
      </c>
      <c r="D28" s="142"/>
      <c r="E28" s="142"/>
      <c r="F28" s="142"/>
      <c r="G28" s="142" t="s">
        <v>505</v>
      </c>
      <c r="H28" s="142"/>
      <c r="I28" s="142"/>
      <c r="J28" s="142"/>
      <c r="K28" s="142" t="s">
        <v>506</v>
      </c>
      <c r="L28" s="142"/>
      <c r="M28" s="142"/>
      <c r="N28" s="142"/>
      <c r="Q28" s="142" t="s">
        <v>504</v>
      </c>
      <c r="R28" s="142"/>
      <c r="S28" s="142"/>
      <c r="T28" s="142"/>
      <c r="U28" s="142" t="s">
        <v>505</v>
      </c>
      <c r="V28" s="142"/>
      <c r="W28" s="142"/>
      <c r="X28" s="142"/>
      <c r="Y28" s="142" t="s">
        <v>506</v>
      </c>
      <c r="Z28" s="142"/>
      <c r="AA28" s="142"/>
      <c r="AB28" s="142"/>
    </row>
    <row r="29" spans="2:34" x14ac:dyDescent="0.25">
      <c r="B29" s="101" t="s">
        <v>22</v>
      </c>
      <c r="C29" s="101" t="s">
        <v>483</v>
      </c>
      <c r="D29" s="101" t="s">
        <v>484</v>
      </c>
      <c r="E29" s="101" t="s">
        <v>485</v>
      </c>
      <c r="F29" s="101" t="s">
        <v>486</v>
      </c>
      <c r="G29" s="101" t="s">
        <v>487</v>
      </c>
      <c r="H29" s="101" t="s">
        <v>488</v>
      </c>
      <c r="I29" s="101" t="s">
        <v>489</v>
      </c>
      <c r="J29" s="101" t="s">
        <v>490</v>
      </c>
      <c r="K29" s="101" t="s">
        <v>491</v>
      </c>
      <c r="L29" s="101" t="s">
        <v>492</v>
      </c>
      <c r="M29" s="101" t="s">
        <v>493</v>
      </c>
      <c r="N29" s="101" t="s">
        <v>494</v>
      </c>
      <c r="P29" s="101" t="s">
        <v>22</v>
      </c>
      <c r="Q29" s="101" t="s">
        <v>483</v>
      </c>
      <c r="R29" s="101" t="s">
        <v>484</v>
      </c>
      <c r="S29" s="101" t="s">
        <v>485</v>
      </c>
      <c r="T29" s="101" t="s">
        <v>486</v>
      </c>
      <c r="U29" s="101" t="s">
        <v>487</v>
      </c>
      <c r="V29" s="101" t="s">
        <v>488</v>
      </c>
      <c r="W29" s="101" t="s">
        <v>489</v>
      </c>
      <c r="X29" s="101" t="s">
        <v>490</v>
      </c>
      <c r="Y29" s="101" t="s">
        <v>491</v>
      </c>
      <c r="Z29" s="101" t="s">
        <v>492</v>
      </c>
      <c r="AA29" s="101" t="s">
        <v>493</v>
      </c>
      <c r="AB29" s="101" t="s">
        <v>494</v>
      </c>
    </row>
    <row r="30" spans="2:34" x14ac:dyDescent="0.25">
      <c r="B30" s="101">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1">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1">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1">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1">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1">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1">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1">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1">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1">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1">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1">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1">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1">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1">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1">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1">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1">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1">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1">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1">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1">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1">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1">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1">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1">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1">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1">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1">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1">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1">
        <v>15</v>
      </c>
      <c r="C45" s="43">
        <v>7.6923076923076927E-2</v>
      </c>
      <c r="D45" s="43">
        <v>0.23529411764705882</v>
      </c>
      <c r="E45" s="43">
        <v>0.5</v>
      </c>
      <c r="F45" s="43">
        <v>0.25</v>
      </c>
      <c r="G45" s="43">
        <v>0.49</v>
      </c>
      <c r="H45" s="43">
        <v>0.375</v>
      </c>
      <c r="I45" s="43">
        <v>0.2</v>
      </c>
      <c r="J45" s="43">
        <v>0.49</v>
      </c>
      <c r="K45" s="43">
        <v>0.49</v>
      </c>
      <c r="L45" s="43">
        <v>0.375</v>
      </c>
      <c r="M45" s="43">
        <v>0</v>
      </c>
      <c r="N45" s="43">
        <v>0</v>
      </c>
      <c r="P45" s="101">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1">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1">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07" t="s">
        <v>46</v>
      </c>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c r="AC49" s="107"/>
      <c r="AD49" s="107"/>
      <c r="AE49" s="107"/>
      <c r="AF49" s="107"/>
      <c r="AG49" s="107"/>
      <c r="AH49" s="107"/>
      <c r="AI49" s="107"/>
      <c r="AJ49" s="107"/>
      <c r="AK49" s="107"/>
      <c r="AL49" s="107"/>
      <c r="AM49" s="107"/>
      <c r="AN49" s="107"/>
      <c r="AO49" s="107"/>
      <c r="AP49" s="107"/>
    </row>
    <row r="51" spans="2:57" x14ac:dyDescent="0.25">
      <c r="B51" s="4" t="s">
        <v>509</v>
      </c>
      <c r="C51" s="103" t="s">
        <v>467</v>
      </c>
      <c r="D51" s="103"/>
      <c r="E51" s="103"/>
      <c r="F51" s="103" t="s">
        <v>468</v>
      </c>
      <c r="G51" s="103"/>
      <c r="H51" s="103"/>
      <c r="I51" s="103" t="s">
        <v>469</v>
      </c>
      <c r="J51" s="103"/>
      <c r="K51" s="103"/>
      <c r="L51" s="103"/>
      <c r="M51" s="103"/>
      <c r="N51" s="103"/>
      <c r="O51" s="103"/>
      <c r="P51" s="103"/>
      <c r="Q51" s="103"/>
      <c r="R51" s="103"/>
      <c r="S51" s="103"/>
      <c r="T51" s="103"/>
      <c r="U51" s="103"/>
      <c r="V51" s="103" t="s">
        <v>482</v>
      </c>
      <c r="W51" s="103"/>
      <c r="X51" s="103"/>
      <c r="Y51" s="103"/>
      <c r="Z51" s="103"/>
      <c r="AA51" s="103"/>
      <c r="AB51" s="103"/>
      <c r="AC51" s="103"/>
      <c r="AD51" s="103"/>
      <c r="AE51" s="103"/>
      <c r="AF51" s="103"/>
      <c r="AG51" s="103"/>
      <c r="AH51" s="4" t="s">
        <v>495</v>
      </c>
      <c r="AI51" s="4"/>
      <c r="AJ51" s="4"/>
      <c r="AK51" s="4"/>
      <c r="AL51" s="4"/>
      <c r="AM51" s="4"/>
      <c r="AN51" s="4"/>
      <c r="AO51" s="4"/>
      <c r="AP51" s="4"/>
      <c r="AQ51" s="4"/>
      <c r="AR51" s="4"/>
      <c r="AS51" s="4"/>
      <c r="AT51" s="4" t="s">
        <v>496</v>
      </c>
      <c r="AU51" s="4"/>
      <c r="AV51" s="4"/>
      <c r="AW51" s="4"/>
      <c r="AX51" s="4"/>
      <c r="AY51" s="4"/>
      <c r="AZ51" s="4"/>
      <c r="BA51" s="4"/>
      <c r="BB51" s="4"/>
      <c r="BC51" s="4"/>
      <c r="BD51" s="4"/>
      <c r="BE51" s="4"/>
    </row>
    <row r="52" spans="2:57" x14ac:dyDescent="0.25">
      <c r="B52" s="4" t="s">
        <v>22</v>
      </c>
      <c r="C52" s="4" t="s">
        <v>463</v>
      </c>
      <c r="D52" s="4" t="s">
        <v>464</v>
      </c>
      <c r="E52" s="4" t="s">
        <v>465</v>
      </c>
      <c r="F52" s="4" t="s">
        <v>463</v>
      </c>
      <c r="G52" s="4" t="s">
        <v>464</v>
      </c>
      <c r="H52" s="4" t="s">
        <v>465</v>
      </c>
      <c r="I52" s="102" t="s">
        <v>225</v>
      </c>
      <c r="J52" s="102" t="s">
        <v>226</v>
      </c>
      <c r="K52" s="102" t="s">
        <v>227</v>
      </c>
      <c r="L52" s="102" t="s">
        <v>205</v>
      </c>
      <c r="M52" s="102" t="s">
        <v>203</v>
      </c>
      <c r="N52" s="102" t="s">
        <v>206</v>
      </c>
      <c r="O52" s="102" t="s">
        <v>199</v>
      </c>
      <c r="P52" s="102" t="s">
        <v>202</v>
      </c>
      <c r="Q52" s="102" t="s">
        <v>204</v>
      </c>
      <c r="R52" s="102" t="s">
        <v>198</v>
      </c>
      <c r="S52" s="102" t="s">
        <v>200</v>
      </c>
      <c r="T52" s="102" t="s">
        <v>201</v>
      </c>
      <c r="U52" s="102" t="s">
        <v>181</v>
      </c>
      <c r="V52" s="4" t="s">
        <v>470</v>
      </c>
      <c r="W52" s="4" t="s">
        <v>471</v>
      </c>
      <c r="X52" s="4" t="s">
        <v>472</v>
      </c>
      <c r="Y52" s="4" t="s">
        <v>473</v>
      </c>
      <c r="Z52" s="4" t="s">
        <v>474</v>
      </c>
      <c r="AA52" s="4" t="s">
        <v>475</v>
      </c>
      <c r="AB52" s="4" t="s">
        <v>476</v>
      </c>
      <c r="AC52" s="4" t="s">
        <v>477</v>
      </c>
      <c r="AD52" s="4" t="s">
        <v>478</v>
      </c>
      <c r="AE52" s="4" t="s">
        <v>479</v>
      </c>
      <c r="AF52" s="4" t="s">
        <v>480</v>
      </c>
      <c r="AG52" s="4" t="s">
        <v>481</v>
      </c>
      <c r="AH52" s="4" t="s">
        <v>483</v>
      </c>
      <c r="AI52" s="4" t="s">
        <v>484</v>
      </c>
      <c r="AJ52" s="4" t="s">
        <v>485</v>
      </c>
      <c r="AK52" s="4" t="s">
        <v>486</v>
      </c>
      <c r="AL52" s="4" t="s">
        <v>487</v>
      </c>
      <c r="AM52" s="4" t="s">
        <v>488</v>
      </c>
      <c r="AN52" s="4" t="s">
        <v>489</v>
      </c>
      <c r="AO52" s="4" t="s">
        <v>490</v>
      </c>
      <c r="AP52" s="4" t="s">
        <v>491</v>
      </c>
      <c r="AQ52" s="4" t="s">
        <v>492</v>
      </c>
      <c r="AR52" s="4" t="s">
        <v>493</v>
      </c>
      <c r="AS52" s="4" t="s">
        <v>494</v>
      </c>
      <c r="AT52" s="4" t="s">
        <v>483</v>
      </c>
      <c r="AU52" s="4" t="s">
        <v>484</v>
      </c>
      <c r="AV52" s="4" t="s">
        <v>485</v>
      </c>
      <c r="AW52" s="4" t="s">
        <v>486</v>
      </c>
      <c r="AX52" s="4" t="s">
        <v>487</v>
      </c>
      <c r="AY52" s="4" t="s">
        <v>488</v>
      </c>
      <c r="AZ52" s="4" t="s">
        <v>489</v>
      </c>
      <c r="BA52" s="4" t="s">
        <v>490</v>
      </c>
      <c r="BB52" s="4" t="s">
        <v>491</v>
      </c>
      <c r="BC52" s="4" t="s">
        <v>492</v>
      </c>
      <c r="BD52" s="4" t="s">
        <v>493</v>
      </c>
      <c r="BE52" s="4" t="s">
        <v>494</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4">
        <f t="shared" ref="AH53:AS53" si="1">AH89/AH71</f>
        <v>0.77731958762886599</v>
      </c>
      <c r="AI53" s="74">
        <f t="shared" si="1"/>
        <v>0.8128654970760234</v>
      </c>
      <c r="AJ53" s="74">
        <f t="shared" si="1"/>
        <v>0.90109890109890112</v>
      </c>
      <c r="AK53" s="74">
        <f t="shared" si="1"/>
        <v>1</v>
      </c>
      <c r="AL53" s="74">
        <f t="shared" si="1"/>
        <v>0.72077922077922074</v>
      </c>
      <c r="AM53" s="74">
        <f t="shared" si="1"/>
        <v>0.776173285198556</v>
      </c>
      <c r="AN53" s="74">
        <f t="shared" si="1"/>
        <v>0.87628865979381443</v>
      </c>
      <c r="AO53" s="74">
        <f t="shared" si="1"/>
        <v>0.9285714285714286</v>
      </c>
      <c r="AP53" s="74">
        <f t="shared" si="1"/>
        <v>0.60818713450292394</v>
      </c>
      <c r="AQ53" s="74">
        <f t="shared" si="1"/>
        <v>0.58823529411764708</v>
      </c>
      <c r="AR53" s="74">
        <f t="shared" si="1"/>
        <v>0.8571428571428571</v>
      </c>
      <c r="AS53" s="74">
        <f t="shared" si="1"/>
        <v>1</v>
      </c>
      <c r="AT53" s="74">
        <f t="shared" ref="AT53:BE53" si="2">AT89/AT71</f>
        <v>0.796875</v>
      </c>
      <c r="AU53" s="74">
        <f t="shared" si="2"/>
        <v>0.80425531914893622</v>
      </c>
      <c r="AV53" s="74">
        <f t="shared" si="2"/>
        <v>0.87654320987654322</v>
      </c>
      <c r="AW53" s="74">
        <f t="shared" si="2"/>
        <v>1</v>
      </c>
      <c r="AX53" s="74">
        <f t="shared" si="2"/>
        <v>0.74603174603174605</v>
      </c>
      <c r="AY53" s="74">
        <f t="shared" si="2"/>
        <v>0.8271604938271605</v>
      </c>
      <c r="AZ53" s="74">
        <f t="shared" si="2"/>
        <v>0.89166666666666672</v>
      </c>
      <c r="BA53" s="74">
        <f t="shared" si="2"/>
        <v>0.88888888888888884</v>
      </c>
      <c r="BB53" s="74">
        <f t="shared" si="2"/>
        <v>0.80519480519480524</v>
      </c>
      <c r="BC53" s="74">
        <f t="shared" si="2"/>
        <v>0.85</v>
      </c>
      <c r="BD53" s="74">
        <f t="shared" si="2"/>
        <v>0.967741935483871</v>
      </c>
      <c r="BE53" s="74">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4">
        <f t="shared" ref="AH54:AS54" si="4">AH90/AH72</f>
        <v>0.73918918918918919</v>
      </c>
      <c r="AI54" s="74">
        <f t="shared" si="4"/>
        <v>0.8</v>
      </c>
      <c r="AJ54" s="74">
        <f t="shared" si="4"/>
        <v>0.91052631578947374</v>
      </c>
      <c r="AK54" s="74">
        <f t="shared" si="4"/>
        <v>0.93548387096774188</v>
      </c>
      <c r="AL54" s="74">
        <f t="shared" si="4"/>
        <v>0.70127504553734066</v>
      </c>
      <c r="AM54" s="74">
        <f t="shared" si="4"/>
        <v>0.78436018957345977</v>
      </c>
      <c r="AN54" s="74">
        <f t="shared" si="4"/>
        <v>0.8721804511278195</v>
      </c>
      <c r="AO54" s="74">
        <f t="shared" si="4"/>
        <v>1</v>
      </c>
      <c r="AP54" s="74">
        <f t="shared" si="4"/>
        <v>0.57553956834532372</v>
      </c>
      <c r="AQ54" s="74">
        <f t="shared" si="4"/>
        <v>0.68062827225130895</v>
      </c>
      <c r="AR54" s="74">
        <f t="shared" si="4"/>
        <v>0.88524590163934425</v>
      </c>
      <c r="AS54" s="74">
        <f t="shared" si="4"/>
        <v>1</v>
      </c>
      <c r="AT54" s="74">
        <f t="shared" ref="AT54:BE54" si="5">AT90/AT72</f>
        <v>0.79276315789473684</v>
      </c>
      <c r="AU54" s="74">
        <f t="shared" si="5"/>
        <v>0.74940334128878283</v>
      </c>
      <c r="AV54" s="74">
        <f t="shared" si="5"/>
        <v>0.90839694656488545</v>
      </c>
      <c r="AW54" s="74">
        <f t="shared" si="5"/>
        <v>1</v>
      </c>
      <c r="AX54" s="74">
        <f t="shared" si="5"/>
        <v>0.75074183976261133</v>
      </c>
      <c r="AY54" s="74">
        <f t="shared" si="5"/>
        <v>0.76842105263157889</v>
      </c>
      <c r="AZ54" s="74">
        <f t="shared" si="5"/>
        <v>0.90909090909090906</v>
      </c>
      <c r="BA54" s="74">
        <f t="shared" si="5"/>
        <v>1</v>
      </c>
      <c r="BB54" s="74">
        <f t="shared" si="5"/>
        <v>0.81415929203539827</v>
      </c>
      <c r="BC54" s="74">
        <f t="shared" si="5"/>
        <v>0.81395348837209303</v>
      </c>
      <c r="BD54" s="74">
        <f t="shared" si="5"/>
        <v>0.81132075471698117</v>
      </c>
      <c r="BE54" s="74">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4">
        <f t="shared" ref="AH55:AS55" si="6">AH91/AH73</f>
        <v>0.72193877551020413</v>
      </c>
      <c r="AI55" s="74">
        <f t="shared" si="6"/>
        <v>0.75767918088737196</v>
      </c>
      <c r="AJ55" s="74">
        <f t="shared" si="6"/>
        <v>0.92574257425742579</v>
      </c>
      <c r="AK55" s="74">
        <f t="shared" si="6"/>
        <v>0.91666666666666663</v>
      </c>
      <c r="AL55" s="74">
        <f t="shared" si="6"/>
        <v>0.72384219554030871</v>
      </c>
      <c r="AM55" s="74">
        <f t="shared" si="6"/>
        <v>0.80930232558139537</v>
      </c>
      <c r="AN55" s="74">
        <f t="shared" si="6"/>
        <v>0.89032258064516134</v>
      </c>
      <c r="AO55" s="74">
        <f t="shared" si="6"/>
        <v>1</v>
      </c>
      <c r="AP55" s="74">
        <f t="shared" si="6"/>
        <v>0.55149501661129563</v>
      </c>
      <c r="AQ55" s="74">
        <f t="shared" si="6"/>
        <v>0.64516129032258063</v>
      </c>
      <c r="AR55" s="74">
        <f t="shared" si="6"/>
        <v>0.82191780821917804</v>
      </c>
      <c r="AS55" s="74">
        <f t="shared" si="6"/>
        <v>1</v>
      </c>
      <c r="AT55" s="74">
        <f t="shared" ref="AT55:BE55" si="7">AT91/AT73</f>
        <v>0.76429809358752165</v>
      </c>
      <c r="AU55" s="74">
        <f t="shared" si="7"/>
        <v>0.79376498800959228</v>
      </c>
      <c r="AV55" s="74">
        <f t="shared" si="7"/>
        <v>0.90322580645161288</v>
      </c>
      <c r="AW55" s="74">
        <f t="shared" si="7"/>
        <v>0.96296296296296291</v>
      </c>
      <c r="AX55" s="74">
        <f t="shared" si="7"/>
        <v>0.73043478260869565</v>
      </c>
      <c r="AY55" s="74">
        <f t="shared" si="7"/>
        <v>0.75094339622641515</v>
      </c>
      <c r="AZ55" s="74">
        <f t="shared" si="7"/>
        <v>0.88397790055248615</v>
      </c>
      <c r="BA55" s="74">
        <f t="shared" si="7"/>
        <v>0.9642857142857143</v>
      </c>
      <c r="BB55" s="74">
        <f t="shared" si="7"/>
        <v>0.77647058823529413</v>
      </c>
      <c r="BC55" s="74">
        <f t="shared" si="7"/>
        <v>0.78172588832487311</v>
      </c>
      <c r="BD55" s="74">
        <f t="shared" si="7"/>
        <v>0.92307692307692313</v>
      </c>
      <c r="BE55" s="74">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4">
        <f t="shared" ref="AH56:AS56" si="8">AH92/AH74</f>
        <v>0.70884146341463417</v>
      </c>
      <c r="AI56" s="74">
        <f t="shared" si="8"/>
        <v>0.73620689655172411</v>
      </c>
      <c r="AJ56" s="74">
        <f t="shared" si="8"/>
        <v>0.94071146245059289</v>
      </c>
      <c r="AK56" s="74">
        <f t="shared" si="8"/>
        <v>0.96078431372549022</v>
      </c>
      <c r="AL56" s="74">
        <f t="shared" si="8"/>
        <v>0.76138828633405642</v>
      </c>
      <c r="AM56" s="74">
        <f t="shared" si="8"/>
        <v>0.76368876080691639</v>
      </c>
      <c r="AN56" s="74">
        <f t="shared" si="8"/>
        <v>0.9242424242424242</v>
      </c>
      <c r="AO56" s="74">
        <f t="shared" si="8"/>
        <v>1</v>
      </c>
      <c r="AP56" s="74">
        <f t="shared" si="8"/>
        <v>0.5714285714285714</v>
      </c>
      <c r="AQ56" s="74">
        <f t="shared" si="8"/>
        <v>0.56888888888888889</v>
      </c>
      <c r="AR56" s="74">
        <f t="shared" si="8"/>
        <v>0.85333333333333339</v>
      </c>
      <c r="AS56" s="74">
        <f t="shared" si="8"/>
        <v>0.88888888888888884</v>
      </c>
      <c r="AT56" s="74">
        <f t="shared" ref="AT56:BE56" si="9">AT92/AT74</f>
        <v>0.73868312757201648</v>
      </c>
      <c r="AU56" s="74">
        <f t="shared" si="9"/>
        <v>0.8262032085561497</v>
      </c>
      <c r="AV56" s="74">
        <f t="shared" si="9"/>
        <v>0.85135135135135132</v>
      </c>
      <c r="AW56" s="74">
        <f t="shared" si="9"/>
        <v>0.92307692307692313</v>
      </c>
      <c r="AX56" s="74">
        <f t="shared" si="9"/>
        <v>0.74576271186440679</v>
      </c>
      <c r="AY56" s="74">
        <f t="shared" si="9"/>
        <v>0.78330019880715707</v>
      </c>
      <c r="AZ56" s="74">
        <f t="shared" si="9"/>
        <v>0.88135593220338981</v>
      </c>
      <c r="BA56" s="74">
        <f t="shared" si="9"/>
        <v>0.92307692307692313</v>
      </c>
      <c r="BB56" s="74">
        <f t="shared" si="9"/>
        <v>0.77727272727272723</v>
      </c>
      <c r="BC56" s="74">
        <f t="shared" si="9"/>
        <v>0.85326086956521741</v>
      </c>
      <c r="BD56" s="74">
        <f t="shared" si="9"/>
        <v>0.84057971014492749</v>
      </c>
      <c r="BE56" s="74">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4">
        <f>AH93/AH75</f>
        <v>0.70056497175141241</v>
      </c>
      <c r="AI57" s="74">
        <f>AI93/AI75</f>
        <v>0.73008849557522126</v>
      </c>
      <c r="AJ57" s="74">
        <f>AJ93/AJ75</f>
        <v>0.875</v>
      </c>
      <c r="AK57" s="74">
        <f t="shared" ref="AK57:BE57" si="10">AK93/AK75</f>
        <v>1</v>
      </c>
      <c r="AL57" s="74">
        <f t="shared" si="10"/>
        <v>0.66758241758241754</v>
      </c>
      <c r="AM57" s="74">
        <f t="shared" si="10"/>
        <v>0.73170731707317072</v>
      </c>
      <c r="AN57" s="74">
        <f t="shared" si="10"/>
        <v>0.8970588235294118</v>
      </c>
      <c r="AO57" s="74">
        <f t="shared" si="10"/>
        <v>0.96969696969696972</v>
      </c>
      <c r="AP57" s="74">
        <f t="shared" si="10"/>
        <v>0.50724637681159424</v>
      </c>
      <c r="AQ57" s="74">
        <f t="shared" si="10"/>
        <v>0.58563535911602205</v>
      </c>
      <c r="AR57" s="74">
        <f t="shared" si="10"/>
        <v>0.75</v>
      </c>
      <c r="AS57" s="74">
        <f t="shared" si="10"/>
        <v>0.95</v>
      </c>
      <c r="AT57" s="74">
        <f t="shared" si="10"/>
        <v>0.73549883990719256</v>
      </c>
      <c r="AU57" s="74">
        <f t="shared" si="10"/>
        <v>0.77538461538461534</v>
      </c>
      <c r="AV57" s="74">
        <f t="shared" si="10"/>
        <v>0.86301369863013699</v>
      </c>
      <c r="AW57" s="74">
        <f t="shared" si="10"/>
        <v>1</v>
      </c>
      <c r="AX57" s="74">
        <f t="shared" si="10"/>
        <v>0.71663244353182753</v>
      </c>
      <c r="AY57" s="74">
        <f t="shared" si="10"/>
        <v>0.7021276595744681</v>
      </c>
      <c r="AZ57" s="74">
        <f t="shared" si="10"/>
        <v>0.86524822695035464</v>
      </c>
      <c r="BA57" s="74">
        <f t="shared" si="10"/>
        <v>0.87804878048780488</v>
      </c>
      <c r="BB57" s="74">
        <f t="shared" si="10"/>
        <v>0.76190476190476186</v>
      </c>
      <c r="BC57" s="74">
        <f t="shared" si="10"/>
        <v>0.79720279720279719</v>
      </c>
      <c r="BD57" s="74">
        <f t="shared" si="10"/>
        <v>0.80597014925373134</v>
      </c>
      <c r="BE57" s="74">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4">
        <f t="shared" ref="AH58:AJ58" si="11">AH94/AH76</f>
        <v>0.69423558897243109</v>
      </c>
      <c r="AI58" s="74">
        <f t="shared" si="11"/>
        <v>0.71601208459214505</v>
      </c>
      <c r="AJ58" s="74">
        <f t="shared" si="11"/>
        <v>0.86451612903225805</v>
      </c>
      <c r="AK58" s="74">
        <f t="shared" ref="AK58:BE58" si="12">AK94/AK76</f>
        <v>0.88235294117647056</v>
      </c>
      <c r="AL58" s="74">
        <f t="shared" si="12"/>
        <v>0.77600000000000002</v>
      </c>
      <c r="AM58" s="74">
        <f t="shared" si="12"/>
        <v>0.71161048689138573</v>
      </c>
      <c r="AN58" s="74">
        <f t="shared" si="12"/>
        <v>0.8928571428571429</v>
      </c>
      <c r="AO58" s="74">
        <f t="shared" si="12"/>
        <v>0.96551724137931039</v>
      </c>
      <c r="AP58" s="74">
        <f t="shared" si="12"/>
        <v>0.5722543352601156</v>
      </c>
      <c r="AQ58" s="74">
        <f t="shared" si="12"/>
        <v>0.58904109589041098</v>
      </c>
      <c r="AR58" s="74">
        <f t="shared" si="12"/>
        <v>0.69841269841269837</v>
      </c>
      <c r="AS58" s="74">
        <f t="shared" si="12"/>
        <v>0.83333333333333337</v>
      </c>
      <c r="AT58" s="74">
        <f t="shared" si="12"/>
        <v>0.75320512820512819</v>
      </c>
      <c r="AU58" s="74">
        <f t="shared" si="12"/>
        <v>0.75494071146245056</v>
      </c>
      <c r="AV58" s="74">
        <f t="shared" si="12"/>
        <v>0.85344827586206895</v>
      </c>
      <c r="AW58" s="74">
        <f t="shared" si="12"/>
        <v>0.92592592592592593</v>
      </c>
      <c r="AX58" s="74">
        <f t="shared" si="12"/>
        <v>0.66249999999999998</v>
      </c>
      <c r="AY58" s="74">
        <f t="shared" si="12"/>
        <v>0.73867595818815335</v>
      </c>
      <c r="AZ58" s="74">
        <f t="shared" si="12"/>
        <v>0.88741721854304634</v>
      </c>
      <c r="BA58" s="74">
        <f t="shared" si="12"/>
        <v>0.80555555555555558</v>
      </c>
      <c r="BB58" s="74">
        <f t="shared" si="12"/>
        <v>0.74096385542168675</v>
      </c>
      <c r="BC58" s="74">
        <f t="shared" si="12"/>
        <v>0.72649572649572647</v>
      </c>
      <c r="BD58" s="74">
        <f t="shared" si="12"/>
        <v>0.77777777777777779</v>
      </c>
      <c r="BE58" s="74">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4">
        <f t="shared" ref="AH59:AJ59" si="13">AH95/AH77</f>
        <v>0.65780730897009965</v>
      </c>
      <c r="AI59" s="74">
        <f t="shared" si="13"/>
        <v>0.7661290322580645</v>
      </c>
      <c r="AJ59" s="74">
        <f t="shared" si="13"/>
        <v>0.85416666666666663</v>
      </c>
      <c r="AK59" s="74">
        <f t="shared" ref="AK59:BE59" si="14">AK95/AK77</f>
        <v>0.875</v>
      </c>
      <c r="AL59" s="74">
        <f t="shared" si="14"/>
        <v>0.72820512820512817</v>
      </c>
      <c r="AM59" s="74">
        <f t="shared" si="14"/>
        <v>0.71351351351351355</v>
      </c>
      <c r="AN59" s="74">
        <f t="shared" si="14"/>
        <v>0.85135135135135132</v>
      </c>
      <c r="AO59" s="74">
        <f t="shared" si="14"/>
        <v>0.9375</v>
      </c>
      <c r="AP59" s="74">
        <f t="shared" si="14"/>
        <v>0.58870967741935487</v>
      </c>
      <c r="AQ59" s="74">
        <f t="shared" si="14"/>
        <v>0.52212389380530977</v>
      </c>
      <c r="AR59" s="74">
        <f t="shared" si="14"/>
        <v>0.71739130434782605</v>
      </c>
      <c r="AS59" s="74">
        <f t="shared" si="14"/>
        <v>1</v>
      </c>
      <c r="AT59" s="74">
        <f t="shared" si="14"/>
        <v>0.69811320754716977</v>
      </c>
      <c r="AU59" s="74">
        <f t="shared" si="14"/>
        <v>0.70652173913043481</v>
      </c>
      <c r="AV59" s="74">
        <f t="shared" si="14"/>
        <v>0.81188118811881194</v>
      </c>
      <c r="AW59" s="74">
        <f t="shared" si="14"/>
        <v>0.91428571428571426</v>
      </c>
      <c r="AX59" s="74">
        <f t="shared" si="14"/>
        <v>0.63396226415094337</v>
      </c>
      <c r="AY59" s="74">
        <f t="shared" si="14"/>
        <v>0.68510638297872339</v>
      </c>
      <c r="AZ59" s="74">
        <f t="shared" si="14"/>
        <v>0.76288659793814428</v>
      </c>
      <c r="BA59" s="74">
        <f t="shared" si="14"/>
        <v>0.80769230769230771</v>
      </c>
      <c r="BB59" s="74">
        <f t="shared" si="14"/>
        <v>0.72992700729927007</v>
      </c>
      <c r="BC59" s="74">
        <f t="shared" si="14"/>
        <v>0.7078651685393258</v>
      </c>
      <c r="BD59" s="74">
        <f t="shared" si="14"/>
        <v>0.72972972972972971</v>
      </c>
      <c r="BE59" s="74">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4">
        <f t="shared" ref="AH60:AJ60" si="15">AH96/AH78</f>
        <v>0.69518716577540107</v>
      </c>
      <c r="AI60" s="74">
        <f t="shared" si="15"/>
        <v>0.64676616915422891</v>
      </c>
      <c r="AJ60" s="74">
        <f t="shared" si="15"/>
        <v>0.78823529411764703</v>
      </c>
      <c r="AK60" s="74">
        <f t="shared" ref="AK60:BE60" si="16">AK96/AK78</f>
        <v>0.90909090909090906</v>
      </c>
      <c r="AL60" s="74">
        <f t="shared" si="16"/>
        <v>0.7</v>
      </c>
      <c r="AM60" s="74">
        <f t="shared" si="16"/>
        <v>0.73529411764705888</v>
      </c>
      <c r="AN60" s="74">
        <f t="shared" si="16"/>
        <v>0.8666666666666667</v>
      </c>
      <c r="AO60" s="74">
        <f t="shared" si="16"/>
        <v>1</v>
      </c>
      <c r="AP60" s="74">
        <f t="shared" si="16"/>
        <v>0.53409090909090906</v>
      </c>
      <c r="AQ60" s="74">
        <f t="shared" si="16"/>
        <v>0.57499999999999996</v>
      </c>
      <c r="AR60" s="74">
        <f t="shared" si="16"/>
        <v>0.65116279069767447</v>
      </c>
      <c r="AS60" s="74">
        <f t="shared" si="16"/>
        <v>0.90909090909090906</v>
      </c>
      <c r="AT60" s="74">
        <f t="shared" si="16"/>
        <v>0.63095238095238093</v>
      </c>
      <c r="AU60" s="74">
        <f t="shared" si="16"/>
        <v>0.73134328358208955</v>
      </c>
      <c r="AV60" s="74">
        <f t="shared" si="16"/>
        <v>0.82258064516129037</v>
      </c>
      <c r="AW60" s="74">
        <f t="shared" si="16"/>
        <v>0.88888888888888884</v>
      </c>
      <c r="AX60" s="74">
        <f t="shared" si="16"/>
        <v>0.65968586387434558</v>
      </c>
      <c r="AY60" s="74">
        <f t="shared" si="16"/>
        <v>0.61538461538461542</v>
      </c>
      <c r="AZ60" s="74">
        <f t="shared" si="16"/>
        <v>0.80821917808219179</v>
      </c>
      <c r="BA60" s="74">
        <f t="shared" si="16"/>
        <v>0.875</v>
      </c>
      <c r="BB60" s="74">
        <f t="shared" si="16"/>
        <v>0.60810810810810811</v>
      </c>
      <c r="BC60" s="74">
        <f t="shared" si="16"/>
        <v>0.58823529411764708</v>
      </c>
      <c r="BD60" s="74">
        <f t="shared" si="16"/>
        <v>0.8529411764705882</v>
      </c>
      <c r="BE60" s="74">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4">
        <f t="shared" ref="AH61:AJ61" si="17">AH97/AH79</f>
        <v>0.66867469879518071</v>
      </c>
      <c r="AI61" s="74">
        <f t="shared" si="17"/>
        <v>0.62142857142857144</v>
      </c>
      <c r="AJ61" s="74">
        <f t="shared" si="17"/>
        <v>0.76271186440677963</v>
      </c>
      <c r="AK61" s="74">
        <f t="shared" ref="AK61:BE61" si="18">AK97/AK79</f>
        <v>0.77272727272727271</v>
      </c>
      <c r="AL61" s="74">
        <f t="shared" si="18"/>
        <v>0.625</v>
      </c>
      <c r="AM61" s="74">
        <f t="shared" si="18"/>
        <v>0.76068376068376065</v>
      </c>
      <c r="AN61" s="74">
        <f t="shared" si="18"/>
        <v>0.82978723404255317</v>
      </c>
      <c r="AO61" s="74">
        <f t="shared" si="18"/>
        <v>0.84615384615384615</v>
      </c>
      <c r="AP61" s="74">
        <f t="shared" si="18"/>
        <v>0.53846153846153844</v>
      </c>
      <c r="AQ61" s="74">
        <f t="shared" si="18"/>
        <v>0.47457627118644069</v>
      </c>
      <c r="AR61" s="74">
        <f t="shared" si="18"/>
        <v>0.76470588235294112</v>
      </c>
      <c r="AS61" s="74">
        <f t="shared" si="18"/>
        <v>0.88888888888888884</v>
      </c>
      <c r="AT61" s="74">
        <f t="shared" si="18"/>
        <v>0.65957446808510634</v>
      </c>
      <c r="AU61" s="74">
        <f t="shared" si="18"/>
        <v>0.69902912621359226</v>
      </c>
      <c r="AV61" s="74">
        <f t="shared" si="18"/>
        <v>0.72727272727272729</v>
      </c>
      <c r="AW61" s="74">
        <f t="shared" si="18"/>
        <v>0.8571428571428571</v>
      </c>
      <c r="AX61" s="74">
        <f t="shared" si="18"/>
        <v>0.54248366013071891</v>
      </c>
      <c r="AY61" s="74">
        <f t="shared" si="18"/>
        <v>0.63492063492063489</v>
      </c>
      <c r="AZ61" s="74">
        <f t="shared" si="18"/>
        <v>0.77272727272727271</v>
      </c>
      <c r="BA61" s="74">
        <f t="shared" si="18"/>
        <v>0.84210526315789469</v>
      </c>
      <c r="BB61" s="74">
        <f t="shared" si="18"/>
        <v>0.53846153846153844</v>
      </c>
      <c r="BC61" s="74">
        <f t="shared" si="18"/>
        <v>0.56862745098039214</v>
      </c>
      <c r="BD61" s="74">
        <f t="shared" si="18"/>
        <v>0.70833333333333337</v>
      </c>
      <c r="BE61" s="74">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4">
        <f t="shared" ref="AH62:AJ62" si="19">AH98/AH80</f>
        <v>0.54700854700854706</v>
      </c>
      <c r="AI62" s="74">
        <f t="shared" si="19"/>
        <v>0.59405940594059403</v>
      </c>
      <c r="AJ62" s="74">
        <f t="shared" si="19"/>
        <v>0.67272727272727273</v>
      </c>
      <c r="AK62" s="74">
        <f t="shared" ref="AK62:BE62" si="20">AK98/AK80</f>
        <v>0.73913043478260865</v>
      </c>
      <c r="AL62" s="74">
        <f t="shared" si="20"/>
        <v>0.61842105263157898</v>
      </c>
      <c r="AM62" s="74">
        <f t="shared" si="20"/>
        <v>0.6376811594202898</v>
      </c>
      <c r="AN62" s="74">
        <f t="shared" si="20"/>
        <v>0.70833333333333337</v>
      </c>
      <c r="AO62" s="74">
        <f t="shared" si="20"/>
        <v>1</v>
      </c>
      <c r="AP62" s="74">
        <f t="shared" si="20"/>
        <v>0.45454545454545453</v>
      </c>
      <c r="AQ62" s="74">
        <f t="shared" si="20"/>
        <v>0.6216216216216216</v>
      </c>
      <c r="AR62" s="74">
        <f t="shared" si="20"/>
        <v>0.78947368421052633</v>
      </c>
      <c r="AS62" s="74">
        <f t="shared" si="20"/>
        <v>0.8</v>
      </c>
      <c r="AT62" s="74">
        <f t="shared" si="20"/>
        <v>0.45161290322580644</v>
      </c>
      <c r="AU62" s="74">
        <f t="shared" si="20"/>
        <v>0.57471264367816088</v>
      </c>
      <c r="AV62" s="74">
        <f t="shared" si="20"/>
        <v>0.67500000000000004</v>
      </c>
      <c r="AW62" s="74">
        <f t="shared" si="20"/>
        <v>0.91666666666666663</v>
      </c>
      <c r="AX62" s="74">
        <f t="shared" si="20"/>
        <v>0.50943396226415094</v>
      </c>
      <c r="AY62" s="74">
        <f t="shared" si="20"/>
        <v>0.50961538461538458</v>
      </c>
      <c r="AZ62" s="74">
        <f t="shared" si="20"/>
        <v>0.63636363636363635</v>
      </c>
      <c r="BA62" s="74">
        <f t="shared" si="20"/>
        <v>0.6428571428571429</v>
      </c>
      <c r="BB62" s="74">
        <f t="shared" si="20"/>
        <v>0.59183673469387754</v>
      </c>
      <c r="BC62" s="74">
        <f t="shared" si="20"/>
        <v>0.54761904761904767</v>
      </c>
      <c r="BD62" s="74">
        <f t="shared" si="20"/>
        <v>0.6</v>
      </c>
      <c r="BE62" s="74">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4">
        <f t="shared" ref="AH63:AJ63" si="21">AH99/AH81</f>
        <v>0.69841269841269837</v>
      </c>
      <c r="AI63" s="74">
        <f t="shared" si="21"/>
        <v>0.578125</v>
      </c>
      <c r="AJ63" s="74">
        <f t="shared" si="21"/>
        <v>0.73333333333333328</v>
      </c>
      <c r="AK63" s="74">
        <f t="shared" ref="AK63:BE63" si="22">AK99/AK81</f>
        <v>0.77777777777777779</v>
      </c>
      <c r="AL63" s="74">
        <f t="shared" si="22"/>
        <v>0.6470588235294118</v>
      </c>
      <c r="AM63" s="74">
        <f t="shared" si="22"/>
        <v>0.62264150943396224</v>
      </c>
      <c r="AN63" s="74">
        <f t="shared" si="22"/>
        <v>0.7857142857142857</v>
      </c>
      <c r="AO63" s="74">
        <f t="shared" si="22"/>
        <v>0.4</v>
      </c>
      <c r="AP63" s="74">
        <f t="shared" si="22"/>
        <v>0.43243243243243246</v>
      </c>
      <c r="AQ63" s="74">
        <f t="shared" si="22"/>
        <v>0.61111111111111116</v>
      </c>
      <c r="AR63" s="74">
        <f t="shared" si="22"/>
        <v>0.5</v>
      </c>
      <c r="AS63" s="74">
        <f t="shared" si="22"/>
        <v>0.7142857142857143</v>
      </c>
      <c r="AT63" s="74">
        <f t="shared" si="22"/>
        <v>0.49180327868852458</v>
      </c>
      <c r="AU63" s="74">
        <f t="shared" si="22"/>
        <v>0.45454545454545453</v>
      </c>
      <c r="AV63" s="74">
        <f t="shared" si="22"/>
        <v>0.68421052631578949</v>
      </c>
      <c r="AW63" s="74">
        <f t="shared" si="22"/>
        <v>0.7142857142857143</v>
      </c>
      <c r="AX63" s="74">
        <f t="shared" si="22"/>
        <v>0.43103448275862066</v>
      </c>
      <c r="AY63" s="74">
        <f t="shared" si="22"/>
        <v>0.5357142857142857</v>
      </c>
      <c r="AZ63" s="74">
        <f t="shared" si="22"/>
        <v>0.5</v>
      </c>
      <c r="BA63" s="74">
        <f t="shared" si="22"/>
        <v>0.7142857142857143</v>
      </c>
      <c r="BB63" s="74">
        <f t="shared" si="22"/>
        <v>0.4642857142857143</v>
      </c>
      <c r="BC63" s="74">
        <f t="shared" si="22"/>
        <v>0.44117647058823528</v>
      </c>
      <c r="BD63" s="74">
        <f t="shared" si="22"/>
        <v>0.18181818181818182</v>
      </c>
      <c r="BE63" s="74">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4">
        <f t="shared" ref="AH64:AJ64" si="23">AH100/AH82</f>
        <v>0.58620689655172409</v>
      </c>
      <c r="AI64" s="74">
        <f t="shared" si="23"/>
        <v>0.55555555555555558</v>
      </c>
      <c r="AJ64" s="74">
        <f t="shared" si="23"/>
        <v>0.58620689655172409</v>
      </c>
      <c r="AK64" s="74">
        <f t="shared" ref="AK64:BE64" si="24">AK100/AK82</f>
        <v>0.84615384615384615</v>
      </c>
      <c r="AL64" s="74">
        <f t="shared" si="24"/>
        <v>0.54347826086956519</v>
      </c>
      <c r="AM64" s="74">
        <f t="shared" si="24"/>
        <v>0.6216216216216216</v>
      </c>
      <c r="AN64" s="74">
        <f t="shared" si="24"/>
        <v>0.69230769230769229</v>
      </c>
      <c r="AO64" s="74">
        <f t="shared" si="24"/>
        <v>0.4</v>
      </c>
      <c r="AP64" s="74">
        <f t="shared" si="24"/>
        <v>0.42105263157894735</v>
      </c>
      <c r="AQ64" s="74">
        <f t="shared" si="24"/>
        <v>0.41176470588235292</v>
      </c>
      <c r="AR64" s="74">
        <f t="shared" si="24"/>
        <v>0.53846153846153844</v>
      </c>
      <c r="AS64" s="74">
        <v>0</v>
      </c>
      <c r="AT64" s="74">
        <f t="shared" si="24"/>
        <v>0.51020408163265307</v>
      </c>
      <c r="AU64" s="74">
        <f t="shared" si="24"/>
        <v>0.52500000000000002</v>
      </c>
      <c r="AV64" s="74">
        <f t="shared" si="24"/>
        <v>0.63636363636363635</v>
      </c>
      <c r="AW64" s="74">
        <f t="shared" si="24"/>
        <v>0.63636363636363635</v>
      </c>
      <c r="AX64" s="74">
        <f t="shared" si="24"/>
        <v>0.43636363636363634</v>
      </c>
      <c r="AY64" s="74">
        <f t="shared" si="24"/>
        <v>0.41860465116279072</v>
      </c>
      <c r="AZ64" s="74">
        <f t="shared" si="24"/>
        <v>0.46666666666666667</v>
      </c>
      <c r="BA64" s="74">
        <f t="shared" si="24"/>
        <v>0.5</v>
      </c>
      <c r="BB64" s="74">
        <f t="shared" si="24"/>
        <v>0.5</v>
      </c>
      <c r="BC64" s="74">
        <f t="shared" si="24"/>
        <v>0.34782608695652173</v>
      </c>
      <c r="BD64" s="74">
        <f t="shared" si="24"/>
        <v>0.625</v>
      </c>
      <c r="BE64" s="74">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4">
        <f t="shared" ref="AH65:AJ65" si="25">AH101/AH83</f>
        <v>0.53846153846153844</v>
      </c>
      <c r="AI65" s="74">
        <f t="shared" si="25"/>
        <v>0.55882352941176472</v>
      </c>
      <c r="AJ65" s="74">
        <f t="shared" si="25"/>
        <v>0.6</v>
      </c>
      <c r="AK65" s="74">
        <f t="shared" ref="AK65:BE65" si="26">AK101/AK83</f>
        <v>0.75</v>
      </c>
      <c r="AL65" s="74">
        <f t="shared" si="26"/>
        <v>0.52</v>
      </c>
      <c r="AM65" s="74">
        <f t="shared" si="26"/>
        <v>0.40909090909090912</v>
      </c>
      <c r="AN65" s="74">
        <f t="shared" si="26"/>
        <v>0.66666666666666663</v>
      </c>
      <c r="AO65" s="74">
        <f t="shared" si="26"/>
        <v>0.4</v>
      </c>
      <c r="AP65" s="74">
        <f t="shared" si="26"/>
        <v>0.70588235294117652</v>
      </c>
      <c r="AQ65" s="74">
        <f t="shared" si="26"/>
        <v>0.41176470588235292</v>
      </c>
      <c r="AR65" s="74">
        <f t="shared" si="26"/>
        <v>0.63636363636363635</v>
      </c>
      <c r="AS65" s="74">
        <f t="shared" si="26"/>
        <v>1</v>
      </c>
      <c r="AT65" s="74">
        <f t="shared" si="26"/>
        <v>0.35135135135135137</v>
      </c>
      <c r="AU65" s="74">
        <f t="shared" si="26"/>
        <v>0.32142857142857145</v>
      </c>
      <c r="AV65" s="74">
        <f t="shared" si="26"/>
        <v>0.42105263157894735</v>
      </c>
      <c r="AW65" s="74">
        <f t="shared" si="26"/>
        <v>0.75</v>
      </c>
      <c r="AX65" s="74">
        <f t="shared" si="26"/>
        <v>0.28888888888888886</v>
      </c>
      <c r="AY65" s="74">
        <f t="shared" si="26"/>
        <v>0.375</v>
      </c>
      <c r="AZ65" s="74">
        <f t="shared" si="26"/>
        <v>0.55000000000000004</v>
      </c>
      <c r="BA65" s="74">
        <f t="shared" si="26"/>
        <v>0.7142857142857143</v>
      </c>
      <c r="BB65" s="74">
        <f t="shared" si="26"/>
        <v>0.51724137931034486</v>
      </c>
      <c r="BC65" s="74">
        <f t="shared" si="26"/>
        <v>0.33333333333333331</v>
      </c>
      <c r="BD65" s="74">
        <f t="shared" si="26"/>
        <v>0.25</v>
      </c>
      <c r="BE65" s="74">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4">
        <f t="shared" ref="AH66:AJ66" si="27">AH102/AH84</f>
        <v>0.53333333333333333</v>
      </c>
      <c r="AI66" s="74">
        <f t="shared" si="27"/>
        <v>0.45833333333333331</v>
      </c>
      <c r="AJ66" s="74">
        <f t="shared" si="27"/>
        <v>0.22222222222222221</v>
      </c>
      <c r="AK66" s="74">
        <f t="shared" ref="AK66:BE66" si="28">AK102/AK84</f>
        <v>1</v>
      </c>
      <c r="AL66" s="74">
        <f t="shared" si="28"/>
        <v>0.54166666666666663</v>
      </c>
      <c r="AM66" s="74">
        <f t="shared" si="28"/>
        <v>0.5</v>
      </c>
      <c r="AN66" s="74">
        <f t="shared" si="28"/>
        <v>0.63636363636363635</v>
      </c>
      <c r="AO66" s="74">
        <f t="shared" si="28"/>
        <v>1</v>
      </c>
      <c r="AP66" s="74">
        <f t="shared" si="28"/>
        <v>0.44444444444444442</v>
      </c>
      <c r="AQ66" s="74">
        <f t="shared" si="28"/>
        <v>0.5</v>
      </c>
      <c r="AR66" s="74">
        <f t="shared" si="28"/>
        <v>0.33333333333333331</v>
      </c>
      <c r="AS66" s="74">
        <v>0</v>
      </c>
      <c r="AT66" s="74">
        <f t="shared" si="28"/>
        <v>0.30555555555555558</v>
      </c>
      <c r="AU66" s="74">
        <f t="shared" si="28"/>
        <v>0.5714285714285714</v>
      </c>
      <c r="AV66" s="74">
        <f t="shared" si="28"/>
        <v>0.44444444444444442</v>
      </c>
      <c r="AW66" s="74">
        <f t="shared" si="28"/>
        <v>0.66666666666666663</v>
      </c>
      <c r="AX66" s="74">
        <f t="shared" si="28"/>
        <v>0.17391304347826086</v>
      </c>
      <c r="AY66" s="74">
        <f t="shared" si="28"/>
        <v>0.17857142857142858</v>
      </c>
      <c r="AZ66" s="74">
        <f t="shared" si="28"/>
        <v>0.44444444444444442</v>
      </c>
      <c r="BA66" s="74">
        <f t="shared" si="28"/>
        <v>0.25</v>
      </c>
      <c r="BB66" s="74">
        <f t="shared" si="28"/>
        <v>0.39130434782608697</v>
      </c>
      <c r="BC66" s="74">
        <f t="shared" si="28"/>
        <v>0.25</v>
      </c>
      <c r="BD66" s="74">
        <f t="shared" si="28"/>
        <v>0.33333333333333331</v>
      </c>
      <c r="BE66" s="74">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4">
        <f t="shared" ref="AH67:AJ67" si="29">AH103/AH85</f>
        <v>0.29166666666666669</v>
      </c>
      <c r="AI67" s="74">
        <f t="shared" si="29"/>
        <v>0.2857142857142857</v>
      </c>
      <c r="AJ67" s="74">
        <f t="shared" si="29"/>
        <v>0.5714285714285714</v>
      </c>
      <c r="AK67" s="74">
        <f t="shared" ref="AK67:BE67" si="30">AK103/AK85</f>
        <v>0.4</v>
      </c>
      <c r="AL67" s="74">
        <f t="shared" si="30"/>
        <v>0.2857142857142857</v>
      </c>
      <c r="AM67" s="74">
        <f t="shared" si="30"/>
        <v>0.4</v>
      </c>
      <c r="AN67" s="74">
        <f t="shared" si="30"/>
        <v>0.25</v>
      </c>
      <c r="AO67" s="74">
        <v>0</v>
      </c>
      <c r="AP67" s="74">
        <f t="shared" si="30"/>
        <v>0.25</v>
      </c>
      <c r="AQ67" s="74">
        <f t="shared" si="30"/>
        <v>0.4</v>
      </c>
      <c r="AR67" s="74">
        <f t="shared" si="30"/>
        <v>0.4</v>
      </c>
      <c r="AS67" s="74">
        <f t="shared" si="30"/>
        <v>0.5</v>
      </c>
      <c r="AT67" s="74">
        <f t="shared" si="30"/>
        <v>0</v>
      </c>
      <c r="AU67" s="74">
        <f t="shared" si="30"/>
        <v>0.58823529411764708</v>
      </c>
      <c r="AV67" s="74">
        <f t="shared" si="30"/>
        <v>0</v>
      </c>
      <c r="AW67" s="74">
        <f t="shared" si="30"/>
        <v>0.33333333333333331</v>
      </c>
      <c r="AX67" s="74">
        <f t="shared" si="30"/>
        <v>0.25</v>
      </c>
      <c r="AY67" s="74">
        <f t="shared" si="30"/>
        <v>0.25</v>
      </c>
      <c r="AZ67" s="74">
        <f t="shared" si="30"/>
        <v>0.25</v>
      </c>
      <c r="BA67" s="74">
        <f t="shared" si="30"/>
        <v>0</v>
      </c>
      <c r="BB67" s="74">
        <f t="shared" si="30"/>
        <v>0.23076923076923078</v>
      </c>
      <c r="BC67" s="74">
        <f t="shared" si="30"/>
        <v>0.2</v>
      </c>
      <c r="BD67" s="74">
        <f t="shared" si="30"/>
        <v>0.66666666666666663</v>
      </c>
      <c r="BE67" s="74">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4">
        <f t="shared" ref="AH68:AJ68" si="31">AH104/AH86</f>
        <v>7.6923076923076927E-2</v>
      </c>
      <c r="AI68" s="74">
        <f t="shared" si="31"/>
        <v>0.23529411764705882</v>
      </c>
      <c r="AJ68" s="74">
        <f t="shared" si="31"/>
        <v>0.5</v>
      </c>
      <c r="AK68" s="74">
        <f t="shared" ref="AK68:BE68" si="32">AK104/AK86</f>
        <v>0.25</v>
      </c>
      <c r="AL68" s="74">
        <f t="shared" si="32"/>
        <v>0.63636363636363635</v>
      </c>
      <c r="AM68" s="74">
        <f t="shared" si="32"/>
        <v>0.375</v>
      </c>
      <c r="AN68" s="74">
        <f t="shared" si="32"/>
        <v>0.2</v>
      </c>
      <c r="AO68" s="74">
        <f t="shared" si="32"/>
        <v>0.66666666666666663</v>
      </c>
      <c r="AP68" s="74">
        <f t="shared" si="32"/>
        <v>1</v>
      </c>
      <c r="AQ68" s="74">
        <f t="shared" si="32"/>
        <v>0.375</v>
      </c>
      <c r="AR68" s="74">
        <f t="shared" si="32"/>
        <v>0</v>
      </c>
      <c r="AS68" s="74">
        <v>0</v>
      </c>
      <c r="AT68" s="74">
        <f t="shared" si="32"/>
        <v>0.27777777777777779</v>
      </c>
      <c r="AU68" s="74">
        <f t="shared" si="32"/>
        <v>0.1111111111111111</v>
      </c>
      <c r="AV68" s="74">
        <f t="shared" si="32"/>
        <v>0.33333333333333331</v>
      </c>
      <c r="AW68" s="74">
        <f t="shared" si="32"/>
        <v>0.66666666666666663</v>
      </c>
      <c r="AX68" s="74">
        <f t="shared" si="32"/>
        <v>0.23076923076923078</v>
      </c>
      <c r="AY68" s="74">
        <f t="shared" si="32"/>
        <v>0.23076923076923078</v>
      </c>
      <c r="AZ68" s="74">
        <f t="shared" si="32"/>
        <v>0.4</v>
      </c>
      <c r="BA68" s="74">
        <f t="shared" si="32"/>
        <v>0</v>
      </c>
      <c r="BB68" s="74">
        <f t="shared" si="32"/>
        <v>0.2</v>
      </c>
      <c r="BC68" s="74">
        <f t="shared" si="32"/>
        <v>0.5</v>
      </c>
      <c r="BD68" s="74">
        <f t="shared" si="32"/>
        <v>0</v>
      </c>
      <c r="BE68" s="74">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4">
        <f t="shared" ref="AH69:AJ69" si="33">AH105/AH87</f>
        <v>0.26666666666666666</v>
      </c>
      <c r="AI69" s="74">
        <f t="shared" si="33"/>
        <v>0.22222222222222221</v>
      </c>
      <c r="AJ69" s="74">
        <f t="shared" si="33"/>
        <v>0.53846153846153844</v>
      </c>
      <c r="AK69" s="74">
        <f t="shared" ref="AK69:BE69" si="34">AK105/AK87</f>
        <v>0.25</v>
      </c>
      <c r="AL69" s="74">
        <f t="shared" si="34"/>
        <v>0.1111111111111111</v>
      </c>
      <c r="AM69" s="74">
        <f t="shared" si="34"/>
        <v>0.36363636363636365</v>
      </c>
      <c r="AN69" s="74">
        <v>0</v>
      </c>
      <c r="AO69" s="74">
        <v>0</v>
      </c>
      <c r="AP69" s="74">
        <f t="shared" si="34"/>
        <v>0</v>
      </c>
      <c r="AQ69" s="74">
        <f t="shared" si="34"/>
        <v>0.22222222222222221</v>
      </c>
      <c r="AR69" s="74">
        <f t="shared" si="34"/>
        <v>0.33333333333333331</v>
      </c>
      <c r="AS69" s="74">
        <v>0</v>
      </c>
      <c r="AT69" s="74">
        <f t="shared" si="34"/>
        <v>0</v>
      </c>
      <c r="AU69" s="74">
        <f t="shared" si="34"/>
        <v>0.16666666666666666</v>
      </c>
      <c r="AV69" s="74">
        <f t="shared" si="34"/>
        <v>0.2</v>
      </c>
      <c r="AW69" s="74">
        <f t="shared" si="34"/>
        <v>1</v>
      </c>
      <c r="AX69" s="74">
        <f t="shared" si="34"/>
        <v>0.55555555555555558</v>
      </c>
      <c r="AY69" s="74">
        <f t="shared" si="34"/>
        <v>0.11764705882352941</v>
      </c>
      <c r="AZ69" s="74">
        <f t="shared" si="34"/>
        <v>0.3</v>
      </c>
      <c r="BA69" s="74">
        <f t="shared" si="34"/>
        <v>0.42857142857142855</v>
      </c>
      <c r="BB69" s="74">
        <f t="shared" si="34"/>
        <v>0.2857142857142857</v>
      </c>
      <c r="BC69" s="74">
        <f t="shared" si="34"/>
        <v>0</v>
      </c>
      <c r="BD69" s="74">
        <f t="shared" si="34"/>
        <v>0</v>
      </c>
      <c r="BE69" s="74">
        <f t="shared" si="34"/>
        <v>0</v>
      </c>
    </row>
    <row r="70" spans="2:57" x14ac:dyDescent="0.25">
      <c r="B70" s="4" t="s">
        <v>459</v>
      </c>
      <c r="C70" s="4" t="s">
        <v>460</v>
      </c>
      <c r="D70" s="4" t="s">
        <v>461</v>
      </c>
      <c r="E70" s="4" t="s">
        <v>462</v>
      </c>
      <c r="F70" s="4" t="s">
        <v>463</v>
      </c>
      <c r="G70" s="4" t="s">
        <v>464</v>
      </c>
      <c r="H70" s="4" t="s">
        <v>465</v>
      </c>
      <c r="I70" s="4">
        <v>0</v>
      </c>
      <c r="J70" s="4">
        <v>0.5</v>
      </c>
      <c r="K70" s="4">
        <v>0.9</v>
      </c>
      <c r="L70" s="4">
        <v>1</v>
      </c>
      <c r="M70" s="4">
        <v>1.1599999999999999</v>
      </c>
      <c r="N70" s="4">
        <v>1.24</v>
      </c>
      <c r="O70" s="4">
        <v>2</v>
      </c>
      <c r="P70" s="4">
        <v>2.2400000000000002</v>
      </c>
      <c r="Q70" s="4">
        <v>2.4</v>
      </c>
      <c r="R70" s="4">
        <v>3</v>
      </c>
      <c r="S70" s="4">
        <v>3.32</v>
      </c>
      <c r="T70" s="4">
        <v>3.52</v>
      </c>
      <c r="U70" s="4">
        <v>4</v>
      </c>
      <c r="V70" s="4" t="s">
        <v>470</v>
      </c>
      <c r="W70" s="4" t="s">
        <v>471</v>
      </c>
      <c r="X70" s="4" t="s">
        <v>472</v>
      </c>
      <c r="Y70" s="4" t="s">
        <v>473</v>
      </c>
      <c r="Z70" s="4" t="s">
        <v>474</v>
      </c>
      <c r="AA70" s="4" t="s">
        <v>475</v>
      </c>
      <c r="AB70" s="4" t="s">
        <v>476</v>
      </c>
      <c r="AC70" s="4" t="s">
        <v>477</v>
      </c>
      <c r="AD70" s="4" t="s">
        <v>478</v>
      </c>
      <c r="AE70" s="4" t="s">
        <v>479</v>
      </c>
      <c r="AF70" s="4" t="s">
        <v>480</v>
      </c>
      <c r="AG70" s="4" t="s">
        <v>481</v>
      </c>
      <c r="AH70" s="4" t="s">
        <v>483</v>
      </c>
      <c r="AI70" s="4" t="s">
        <v>484</v>
      </c>
      <c r="AJ70" s="4" t="s">
        <v>485</v>
      </c>
      <c r="AK70" s="4" t="s">
        <v>486</v>
      </c>
      <c r="AL70" s="4" t="s">
        <v>487</v>
      </c>
      <c r="AM70" s="4" t="s">
        <v>488</v>
      </c>
      <c r="AN70" s="4" t="s">
        <v>489</v>
      </c>
      <c r="AO70" s="4" t="s">
        <v>490</v>
      </c>
      <c r="AP70" s="4" t="s">
        <v>491</v>
      </c>
      <c r="AQ70" s="4" t="s">
        <v>492</v>
      </c>
      <c r="AR70" s="4" t="s">
        <v>493</v>
      </c>
      <c r="AS70" s="4" t="s">
        <v>494</v>
      </c>
      <c r="AT70" s="4" t="s">
        <v>483</v>
      </c>
      <c r="AU70" s="4" t="s">
        <v>484</v>
      </c>
      <c r="AV70" s="4" t="s">
        <v>485</v>
      </c>
      <c r="AW70" s="4" t="s">
        <v>486</v>
      </c>
      <c r="AX70" s="4" t="s">
        <v>487</v>
      </c>
      <c r="AY70" s="4" t="s">
        <v>488</v>
      </c>
      <c r="AZ70" s="4" t="s">
        <v>489</v>
      </c>
      <c r="BA70" s="4" t="s">
        <v>490</v>
      </c>
      <c r="BB70" s="4" t="s">
        <v>491</v>
      </c>
      <c r="BC70" s="4" t="s">
        <v>492</v>
      </c>
      <c r="BD70" s="4" t="s">
        <v>493</v>
      </c>
      <c r="BE70" s="4" t="s">
        <v>494</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466</v>
      </c>
      <c r="C88" s="4" t="s">
        <v>460</v>
      </c>
      <c r="D88" s="4" t="s">
        <v>461</v>
      </c>
      <c r="E88" s="4" t="s">
        <v>462</v>
      </c>
      <c r="F88" s="4" t="s">
        <v>463</v>
      </c>
      <c r="G88" s="4" t="s">
        <v>464</v>
      </c>
      <c r="H88" s="4" t="s">
        <v>465</v>
      </c>
      <c r="I88" s="4">
        <v>0</v>
      </c>
      <c r="J88" s="4">
        <v>0.5</v>
      </c>
      <c r="K88" s="4">
        <v>0.9</v>
      </c>
      <c r="L88" s="4">
        <v>1</v>
      </c>
      <c r="M88" s="4">
        <v>1.1599999999999999</v>
      </c>
      <c r="N88" s="4">
        <v>1.24</v>
      </c>
      <c r="O88" s="4">
        <v>2</v>
      </c>
      <c r="P88" s="4">
        <v>2.2400000000000002</v>
      </c>
      <c r="Q88" s="4">
        <v>2.4</v>
      </c>
      <c r="R88" s="4">
        <v>3</v>
      </c>
      <c r="S88" s="4">
        <v>3.32</v>
      </c>
      <c r="T88" s="4">
        <v>3.52</v>
      </c>
      <c r="U88" s="4">
        <v>4</v>
      </c>
      <c r="V88" s="4" t="s">
        <v>470</v>
      </c>
      <c r="W88" s="4" t="s">
        <v>471</v>
      </c>
      <c r="X88" s="4" t="s">
        <v>472</v>
      </c>
      <c r="Y88" s="4" t="s">
        <v>473</v>
      </c>
      <c r="Z88" s="4" t="s">
        <v>474</v>
      </c>
      <c r="AA88" s="4" t="s">
        <v>475</v>
      </c>
      <c r="AB88" s="4" t="s">
        <v>476</v>
      </c>
      <c r="AC88" s="4" t="s">
        <v>477</v>
      </c>
      <c r="AD88" s="4" t="s">
        <v>478</v>
      </c>
      <c r="AE88" s="4" t="s">
        <v>479</v>
      </c>
      <c r="AF88" s="4" t="s">
        <v>480</v>
      </c>
      <c r="AG88" s="4" t="s">
        <v>481</v>
      </c>
      <c r="AH88" s="4" t="s">
        <v>483</v>
      </c>
      <c r="AI88" s="4" t="s">
        <v>484</v>
      </c>
      <c r="AJ88" s="4" t="s">
        <v>485</v>
      </c>
      <c r="AK88" s="4" t="s">
        <v>486</v>
      </c>
      <c r="AL88" s="4" t="s">
        <v>487</v>
      </c>
      <c r="AM88" s="4" t="s">
        <v>488</v>
      </c>
      <c r="AN88" s="4" t="s">
        <v>489</v>
      </c>
      <c r="AO88" s="4" t="s">
        <v>490</v>
      </c>
      <c r="AP88" s="4" t="s">
        <v>491</v>
      </c>
      <c r="AQ88" s="4" t="s">
        <v>492</v>
      </c>
      <c r="AR88" s="4" t="s">
        <v>493</v>
      </c>
      <c r="AS88" s="4" t="s">
        <v>494</v>
      </c>
      <c r="AT88" s="4" t="s">
        <v>483</v>
      </c>
      <c r="AU88" s="4" t="s">
        <v>484</v>
      </c>
      <c r="AV88" s="4" t="s">
        <v>485</v>
      </c>
      <c r="AW88" s="4" t="s">
        <v>486</v>
      </c>
      <c r="AX88" s="4" t="s">
        <v>487</v>
      </c>
      <c r="AY88" s="4" t="s">
        <v>488</v>
      </c>
      <c r="AZ88" s="4" t="s">
        <v>489</v>
      </c>
      <c r="BA88" s="4" t="s">
        <v>490</v>
      </c>
      <c r="BB88" s="4" t="s">
        <v>491</v>
      </c>
      <c r="BC88" s="4" t="s">
        <v>492</v>
      </c>
      <c r="BD88" s="4" t="s">
        <v>493</v>
      </c>
      <c r="BE88" s="4" t="s">
        <v>494</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34" priority="16" operator="greaterThan">
      <formula>0.8</formula>
    </cfRule>
    <cfRule type="cellIs" dxfId="33" priority="18" operator="lessThan">
      <formula>0.5</formula>
    </cfRule>
  </conditionalFormatting>
  <conditionalFormatting sqref="K9:T25">
    <cfRule type="cellIs" dxfId="32" priority="9" operator="greaterThan">
      <formula>0.8</formula>
    </cfRule>
    <cfRule type="cellIs" dxfId="31" priority="10" operator="lessThan">
      <formula>0.5</formula>
    </cfRule>
  </conditionalFormatting>
  <conditionalFormatting sqref="W9:AH25">
    <cfRule type="cellIs" dxfId="30" priority="7" operator="greaterThan">
      <formula>0.8</formula>
    </cfRule>
    <cfRule type="cellIs" dxfId="29" priority="8" operator="lessThan">
      <formula>0.5</formula>
    </cfRule>
  </conditionalFormatting>
  <conditionalFormatting sqref="C30:N46">
    <cfRule type="cellIs" dxfId="28" priority="3" operator="greaterThan">
      <formula>0.8</formula>
    </cfRule>
    <cfRule type="cellIs" dxfId="27" priority="4" operator="lessThan">
      <formula>0.5</formula>
    </cfRule>
  </conditionalFormatting>
  <conditionalFormatting sqref="Q30:AB46">
    <cfRule type="cellIs" dxfId="26" priority="1" operator="greaterThan">
      <formula>0.8</formula>
    </cfRule>
    <cfRule type="cellIs" dxfId="25" priority="2" operator="lessThan">
      <formula>0.5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dimension ref="B2:AF108"/>
  <sheetViews>
    <sheetView tabSelected="1" zoomScale="85" zoomScaleNormal="85" workbookViewId="0">
      <selection activeCell="G15" sqref="G15"/>
    </sheetView>
  </sheetViews>
  <sheetFormatPr defaultRowHeight="15" x14ac:dyDescent="0.25"/>
  <cols>
    <col min="2" max="26" width="9.140625" customWidth="1"/>
  </cols>
  <sheetData>
    <row r="2" spans="2:32" ht="18.75" x14ac:dyDescent="0.3">
      <c r="B2" s="107" t="s">
        <v>546</v>
      </c>
      <c r="C2" s="107"/>
      <c r="D2" s="107"/>
      <c r="E2" s="107"/>
      <c r="F2" s="107"/>
      <c r="G2" s="107"/>
      <c r="H2" s="107"/>
      <c r="I2" s="107"/>
      <c r="J2" s="107"/>
      <c r="K2" s="107"/>
      <c r="L2" s="107"/>
      <c r="M2" s="107"/>
      <c r="N2" s="107"/>
      <c r="O2" s="107"/>
      <c r="P2" s="107"/>
      <c r="Q2" s="107"/>
      <c r="R2" s="107"/>
      <c r="S2" s="107"/>
      <c r="T2" s="107"/>
      <c r="U2" s="107"/>
      <c r="V2" s="107"/>
      <c r="W2" s="107"/>
      <c r="X2" s="107"/>
      <c r="Y2" s="107"/>
      <c r="Z2" s="107"/>
    </row>
    <row r="3" spans="2:32" ht="58.5" customHeight="1" x14ac:dyDescent="0.25">
      <c r="B3" s="112" t="s">
        <v>550</v>
      </c>
      <c r="C3" s="176"/>
      <c r="D3" s="176"/>
      <c r="E3" s="176"/>
      <c r="F3" s="176"/>
      <c r="G3" s="176"/>
      <c r="H3" s="176"/>
      <c r="I3" s="176"/>
      <c r="J3" s="176"/>
      <c r="K3" s="176"/>
      <c r="L3" s="176"/>
      <c r="M3" s="176"/>
      <c r="N3" s="176"/>
      <c r="O3" s="176"/>
      <c r="P3" s="176"/>
      <c r="Q3" s="176"/>
      <c r="R3" s="176"/>
      <c r="S3" s="176"/>
      <c r="T3" s="176"/>
      <c r="U3" s="176"/>
      <c r="V3" s="176"/>
      <c r="W3" s="176"/>
      <c r="X3" s="176"/>
      <c r="Y3" s="176"/>
      <c r="Z3" s="176"/>
    </row>
    <row r="4" spans="2:32" ht="42" customHeight="1" x14ac:dyDescent="0.25">
      <c r="B4" s="176"/>
      <c r="C4" s="176"/>
      <c r="D4" s="176"/>
      <c r="E4" s="176"/>
      <c r="F4" s="176"/>
      <c r="G4" s="176"/>
      <c r="H4" s="176"/>
      <c r="I4" s="176"/>
      <c r="J4" s="176"/>
      <c r="K4" s="176"/>
      <c r="L4" s="176"/>
      <c r="M4" s="176"/>
      <c r="N4" s="176"/>
      <c r="O4" s="176"/>
      <c r="P4" s="176"/>
      <c r="Q4" s="176"/>
      <c r="R4" s="176"/>
      <c r="S4" s="176"/>
      <c r="T4" s="176"/>
      <c r="U4" s="176"/>
      <c r="V4" s="176"/>
      <c r="W4" s="176"/>
      <c r="X4" s="176"/>
      <c r="Y4" s="176"/>
      <c r="Z4" s="176"/>
    </row>
    <row r="7" spans="2:32" x14ac:dyDescent="0.25">
      <c r="B7" s="108" t="s">
        <v>514</v>
      </c>
      <c r="C7" s="108"/>
      <c r="D7" s="184" t="s">
        <v>552</v>
      </c>
      <c r="E7" s="183">
        <v>1</v>
      </c>
      <c r="F7" s="183">
        <v>2</v>
      </c>
      <c r="G7" s="183">
        <v>3</v>
      </c>
      <c r="H7" s="183">
        <v>4</v>
      </c>
      <c r="I7" s="183">
        <v>5</v>
      </c>
      <c r="J7" s="183">
        <v>6</v>
      </c>
      <c r="K7" s="183">
        <v>7</v>
      </c>
      <c r="L7" s="183">
        <v>8</v>
      </c>
      <c r="M7" s="183">
        <v>9</v>
      </c>
      <c r="N7" s="183">
        <v>10</v>
      </c>
      <c r="O7" s="183">
        <v>11</v>
      </c>
      <c r="P7" s="183">
        <v>12</v>
      </c>
      <c r="R7" s="108" t="s">
        <v>551</v>
      </c>
      <c r="S7" s="108"/>
      <c r="T7" s="184" t="s">
        <v>553</v>
      </c>
      <c r="U7" s="183">
        <v>3</v>
      </c>
      <c r="V7" s="183">
        <v>4</v>
      </c>
      <c r="W7" s="183">
        <v>5</v>
      </c>
      <c r="X7" s="183">
        <v>6</v>
      </c>
      <c r="Y7" s="183">
        <v>7</v>
      </c>
      <c r="Z7" s="183">
        <v>8</v>
      </c>
      <c r="AA7" s="183">
        <v>9</v>
      </c>
      <c r="AB7" s="183">
        <v>10</v>
      </c>
      <c r="AC7" s="183">
        <v>11</v>
      </c>
      <c r="AD7" s="183">
        <v>12</v>
      </c>
    </row>
    <row r="8" spans="2:32" x14ac:dyDescent="0.25">
      <c r="B8" s="182" t="s">
        <v>548</v>
      </c>
      <c r="C8" s="182"/>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182" t="s">
        <v>548</v>
      </c>
      <c r="S8" s="182"/>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182" t="s">
        <v>547</v>
      </c>
      <c r="C9" s="182"/>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182" t="s">
        <v>547</v>
      </c>
      <c r="S9" s="182"/>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182" t="s">
        <v>549</v>
      </c>
      <c r="C10" s="182"/>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182" t="s">
        <v>549</v>
      </c>
      <c r="S10" s="182"/>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182" t="s">
        <v>49</v>
      </c>
      <c r="C11" s="182"/>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182" t="s">
        <v>49</v>
      </c>
      <c r="S11" s="182"/>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113" t="s">
        <v>22</v>
      </c>
      <c r="C13" s="109" t="s">
        <v>541</v>
      </c>
      <c r="D13" s="110"/>
      <c r="E13" s="110"/>
      <c r="F13" s="110"/>
      <c r="G13" s="110"/>
      <c r="H13" s="111"/>
      <c r="J13" s="113" t="s">
        <v>22</v>
      </c>
      <c r="K13" s="109" t="s">
        <v>543</v>
      </c>
      <c r="L13" s="110"/>
      <c r="M13" s="110"/>
      <c r="N13" s="110"/>
      <c r="O13" s="110"/>
      <c r="P13" s="111"/>
      <c r="R13" s="113" t="s">
        <v>22</v>
      </c>
      <c r="S13" s="109" t="s">
        <v>544</v>
      </c>
      <c r="T13" s="110"/>
      <c r="U13" s="110"/>
      <c r="V13" s="110"/>
      <c r="W13" s="110"/>
      <c r="X13" s="111"/>
      <c r="Z13" s="113" t="s">
        <v>22</v>
      </c>
      <c r="AA13" s="109" t="s">
        <v>545</v>
      </c>
      <c r="AB13" s="110"/>
      <c r="AC13" s="110"/>
      <c r="AD13" s="110"/>
      <c r="AE13" s="110"/>
      <c r="AF13" s="111"/>
    </row>
    <row r="14" spans="2:32" x14ac:dyDescent="0.25">
      <c r="B14" s="173"/>
      <c r="C14" s="146" t="s">
        <v>512</v>
      </c>
      <c r="D14" s="148"/>
      <c r="E14" s="146" t="s">
        <v>514</v>
      </c>
      <c r="F14" s="148"/>
      <c r="G14" s="146" t="s">
        <v>542</v>
      </c>
      <c r="H14" s="148"/>
      <c r="J14" s="173"/>
      <c r="K14" s="146" t="s">
        <v>512</v>
      </c>
      <c r="L14" s="148"/>
      <c r="M14" s="146" t="s">
        <v>514</v>
      </c>
      <c r="N14" s="148"/>
      <c r="O14" s="146" t="s">
        <v>542</v>
      </c>
      <c r="P14" s="148"/>
      <c r="R14" s="173"/>
      <c r="S14" s="146" t="s">
        <v>512</v>
      </c>
      <c r="T14" s="148"/>
      <c r="U14" s="146" t="s">
        <v>514</v>
      </c>
      <c r="V14" s="148"/>
      <c r="W14" s="146" t="s">
        <v>542</v>
      </c>
      <c r="X14" s="148"/>
      <c r="Z14" s="173"/>
      <c r="AA14" s="146" t="s">
        <v>512</v>
      </c>
      <c r="AB14" s="148"/>
      <c r="AC14" s="146" t="s">
        <v>514</v>
      </c>
      <c r="AD14" s="148"/>
      <c r="AE14" s="146" t="s">
        <v>542</v>
      </c>
      <c r="AF14" s="148"/>
    </row>
    <row r="15" spans="2:32" x14ac:dyDescent="0.25">
      <c r="B15" s="114"/>
      <c r="C15" s="105" t="s">
        <v>539</v>
      </c>
      <c r="D15" s="106" t="s">
        <v>540</v>
      </c>
      <c r="E15" s="105" t="s">
        <v>539</v>
      </c>
      <c r="F15" s="106" t="s">
        <v>540</v>
      </c>
      <c r="G15" s="105" t="s">
        <v>539</v>
      </c>
      <c r="H15" s="106" t="s">
        <v>540</v>
      </c>
      <c r="J15" s="114"/>
      <c r="K15" s="105" t="s">
        <v>539</v>
      </c>
      <c r="L15" s="106" t="s">
        <v>540</v>
      </c>
      <c r="M15" s="105" t="s">
        <v>539</v>
      </c>
      <c r="N15" s="106" t="s">
        <v>540</v>
      </c>
      <c r="O15" s="105" t="s">
        <v>539</v>
      </c>
      <c r="P15" s="106" t="s">
        <v>540</v>
      </c>
      <c r="R15" s="114"/>
      <c r="S15" s="105" t="s">
        <v>539</v>
      </c>
      <c r="T15" s="106" t="s">
        <v>540</v>
      </c>
      <c r="U15" s="105" t="s">
        <v>539</v>
      </c>
      <c r="V15" s="106" t="s">
        <v>540</v>
      </c>
      <c r="W15" s="105" t="s">
        <v>539</v>
      </c>
      <c r="X15" s="106" t="s">
        <v>540</v>
      </c>
      <c r="Z15" s="114"/>
      <c r="AA15" s="105" t="s">
        <v>539</v>
      </c>
      <c r="AB15" s="106" t="s">
        <v>540</v>
      </c>
      <c r="AC15" s="105" t="s">
        <v>539</v>
      </c>
      <c r="AD15" s="106" t="s">
        <v>540</v>
      </c>
      <c r="AE15" s="105" t="s">
        <v>539</v>
      </c>
      <c r="AF15" s="106" t="s">
        <v>540</v>
      </c>
    </row>
    <row r="16" spans="2:32" x14ac:dyDescent="0.25">
      <c r="B16" s="106">
        <v>0</v>
      </c>
      <c r="C16" s="43">
        <v>0.78320546691145376</v>
      </c>
      <c r="D16" s="180"/>
      <c r="E16" s="43">
        <v>0.72623623688839667</v>
      </c>
      <c r="F16" s="180"/>
      <c r="G16" s="43">
        <v>0.71194528391919831</v>
      </c>
      <c r="H16" s="180"/>
      <c r="J16" s="106">
        <v>0</v>
      </c>
      <c r="K16" s="43">
        <v>0.81929784575241482</v>
      </c>
      <c r="L16" s="180"/>
      <c r="M16" s="43">
        <v>0.75118259224219486</v>
      </c>
      <c r="N16" s="180"/>
      <c r="O16" s="43">
        <v>0.731304347826087</v>
      </c>
      <c r="P16" s="180"/>
      <c r="R16" s="106">
        <v>0</v>
      </c>
      <c r="S16" s="43">
        <v>0.77226999837741361</v>
      </c>
      <c r="T16" s="180"/>
      <c r="U16" s="43">
        <v>0.65531561461794019</v>
      </c>
      <c r="V16" s="180"/>
      <c r="W16" s="43">
        <v>0.65861027190332322</v>
      </c>
      <c r="X16" s="180"/>
      <c r="Z16" s="106">
        <v>0</v>
      </c>
      <c r="AA16" s="43">
        <v>0.53320518385316551</v>
      </c>
      <c r="AB16" s="180"/>
      <c r="AC16" s="43">
        <v>0.45534150612959717</v>
      </c>
      <c r="AD16" s="180"/>
      <c r="AE16" s="43">
        <v>0.40298507462686567</v>
      </c>
      <c r="AF16" s="180"/>
    </row>
    <row r="17" spans="2:32" x14ac:dyDescent="0.25">
      <c r="B17" s="106">
        <v>1</v>
      </c>
      <c r="C17" s="43">
        <v>0.76973467175644472</v>
      </c>
      <c r="D17" s="180"/>
      <c r="E17" s="43">
        <v>0.70347521193022944</v>
      </c>
      <c r="F17" s="180"/>
      <c r="G17" s="43">
        <v>0.68758533501896335</v>
      </c>
      <c r="H17" s="180"/>
      <c r="J17" s="106">
        <v>1</v>
      </c>
      <c r="K17" s="43">
        <v>0.76916575956513211</v>
      </c>
      <c r="L17" s="180"/>
      <c r="M17" s="43">
        <v>0.69601191461194767</v>
      </c>
      <c r="N17" s="180"/>
      <c r="O17" s="43">
        <v>0.68288060644346182</v>
      </c>
      <c r="P17" s="180"/>
      <c r="R17" s="106">
        <v>1</v>
      </c>
      <c r="S17" s="43">
        <v>0.74564352961815095</v>
      </c>
      <c r="T17" s="180"/>
      <c r="U17" s="43">
        <v>0.62868029095947353</v>
      </c>
      <c r="V17" s="180"/>
      <c r="W17" s="43">
        <v>0.63008631319358821</v>
      </c>
      <c r="X17" s="180"/>
      <c r="Z17" s="106">
        <v>1</v>
      </c>
      <c r="AA17" s="43">
        <v>0.5223478850938702</v>
      </c>
      <c r="AB17" s="180"/>
      <c r="AC17" s="43">
        <v>0.43083652268999451</v>
      </c>
      <c r="AD17" s="180"/>
      <c r="AE17" s="43">
        <v>0.40128068303094983</v>
      </c>
      <c r="AF17" s="180"/>
    </row>
    <row r="18" spans="2:32" x14ac:dyDescent="0.25">
      <c r="B18" s="106">
        <v>2</v>
      </c>
      <c r="C18" s="43">
        <v>0.73511271628290797</v>
      </c>
      <c r="D18" s="43">
        <v>0.68773035887487877</v>
      </c>
      <c r="E18" s="43">
        <v>0.65948275862068961</v>
      </c>
      <c r="F18" s="43">
        <v>0.58227848101265822</v>
      </c>
      <c r="G18" s="43">
        <v>0.64498101746393321</v>
      </c>
      <c r="H18" s="43">
        <v>0.61856963613550819</v>
      </c>
      <c r="J18" s="106">
        <v>2</v>
      </c>
      <c r="K18" s="43">
        <v>0.71641648569314842</v>
      </c>
      <c r="L18" s="43">
        <v>0.66136551319960579</v>
      </c>
      <c r="M18" s="43">
        <v>0.64783985292615665</v>
      </c>
      <c r="N18" s="43">
        <v>0.55023474178403753</v>
      </c>
      <c r="O18" s="43">
        <v>0.62641664949515763</v>
      </c>
      <c r="P18" s="43">
        <v>0.58018867924528306</v>
      </c>
      <c r="R18" s="106">
        <v>2</v>
      </c>
      <c r="S18" s="43">
        <v>0.70149278188342867</v>
      </c>
      <c r="T18" s="43">
        <v>0.61830209481808163</v>
      </c>
      <c r="U18" s="43">
        <v>0.58206185567010305</v>
      </c>
      <c r="V18" s="43">
        <v>0.53781512605042014</v>
      </c>
      <c r="W18" s="43">
        <v>0.58283192940232653</v>
      </c>
      <c r="X18" s="43">
        <v>0.57692307692307687</v>
      </c>
      <c r="Z18" s="106">
        <v>2</v>
      </c>
      <c r="AA18" s="43">
        <v>0.50054185557890085</v>
      </c>
      <c r="AB18" s="43">
        <v>0.50405405405405401</v>
      </c>
      <c r="AC18" s="43">
        <v>0.40005887547836327</v>
      </c>
      <c r="AD18" s="43">
        <v>0.3783783783783784</v>
      </c>
      <c r="AE18" s="43">
        <v>0.39768786127167632</v>
      </c>
      <c r="AF18" s="43">
        <v>0.52941176470588236</v>
      </c>
    </row>
    <row r="19" spans="2:32" x14ac:dyDescent="0.25">
      <c r="B19" s="106">
        <v>3</v>
      </c>
      <c r="C19" s="43">
        <v>0.6892267059220103</v>
      </c>
      <c r="D19" s="43">
        <v>0.6595099395918097</v>
      </c>
      <c r="E19" s="43">
        <v>0.6124282294116401</v>
      </c>
      <c r="F19" s="43">
        <v>0.5627960150253144</v>
      </c>
      <c r="G19" s="43">
        <v>0.59382135354826926</v>
      </c>
      <c r="H19" s="43">
        <v>0.55922865013774103</v>
      </c>
      <c r="J19" s="106">
        <v>3</v>
      </c>
      <c r="K19" s="43">
        <v>0.67443461873006672</v>
      </c>
      <c r="L19" s="43">
        <v>0.63729161909111665</v>
      </c>
      <c r="M19" s="43">
        <v>0.6037285607755406</v>
      </c>
      <c r="N19" s="43">
        <v>0.53352180936995153</v>
      </c>
      <c r="O19" s="43">
        <v>0.58535462081670253</v>
      </c>
      <c r="P19" s="43">
        <v>0.54612937433722164</v>
      </c>
      <c r="R19" s="106">
        <v>3</v>
      </c>
      <c r="S19" s="43">
        <v>0.65067868141895746</v>
      </c>
      <c r="T19" s="43">
        <v>0.59895913056788608</v>
      </c>
      <c r="U19" s="43">
        <v>0.54393368500376793</v>
      </c>
      <c r="V19" s="43">
        <v>0.50671785028790783</v>
      </c>
      <c r="W19" s="43">
        <v>0.53568089747584913</v>
      </c>
      <c r="X19" s="43">
        <v>0.52173913043478259</v>
      </c>
      <c r="Z19" s="106">
        <v>3</v>
      </c>
      <c r="AA19" s="43">
        <v>0.4692802546342994</v>
      </c>
      <c r="AB19" s="43">
        <v>0.46919431279620855</v>
      </c>
      <c r="AC19" s="43">
        <v>0.38202463433410316</v>
      </c>
      <c r="AD19" s="43">
        <v>0.39805825242718446</v>
      </c>
      <c r="AE19" s="43">
        <v>0.37610111068556107</v>
      </c>
      <c r="AF19" s="43">
        <v>0.32653061224489793</v>
      </c>
    </row>
    <row r="20" spans="2:32" x14ac:dyDescent="0.25">
      <c r="B20" s="106">
        <v>4</v>
      </c>
      <c r="C20" s="43">
        <v>0.63555359181118598</v>
      </c>
      <c r="D20" s="43">
        <v>0.62892587403027922</v>
      </c>
      <c r="E20" s="43">
        <v>0.5611708188621799</v>
      </c>
      <c r="F20" s="43">
        <v>0.54481279599678312</v>
      </c>
      <c r="G20" s="43">
        <v>0.5373588858284517</v>
      </c>
      <c r="H20" s="43">
        <v>0.53241604477611937</v>
      </c>
      <c r="J20" s="106">
        <v>4</v>
      </c>
      <c r="K20" s="43">
        <v>0.63543533530613094</v>
      </c>
      <c r="L20" s="43">
        <v>0.61507688998817078</v>
      </c>
      <c r="M20" s="43">
        <v>0.57511454063178202</v>
      </c>
      <c r="N20" s="43">
        <v>0.51575375666505086</v>
      </c>
      <c r="O20" s="43">
        <v>0.54419608839217681</v>
      </c>
      <c r="P20" s="43">
        <v>0.51283656856606141</v>
      </c>
      <c r="R20" s="106">
        <v>4</v>
      </c>
      <c r="S20" s="43">
        <v>0.59800138297160443</v>
      </c>
      <c r="T20" s="43">
        <v>0.56780719280719283</v>
      </c>
      <c r="U20" s="43">
        <v>0.503</v>
      </c>
      <c r="V20" s="43">
        <v>0.47705442902881534</v>
      </c>
      <c r="W20" s="43">
        <v>0.47978863936591809</v>
      </c>
      <c r="X20" s="43">
        <v>0.48739495798319327</v>
      </c>
      <c r="Z20" s="106">
        <v>4</v>
      </c>
      <c r="AA20" s="43">
        <v>0.43373182704276958</v>
      </c>
      <c r="AB20" s="43">
        <v>0.43833422317138282</v>
      </c>
      <c r="AC20" s="43">
        <v>0.3527828919416513</v>
      </c>
      <c r="AD20" s="43">
        <v>0.35950413223140498</v>
      </c>
      <c r="AE20" s="43">
        <v>0.3368731563421829</v>
      </c>
      <c r="AF20" s="43">
        <v>0.35365853658536583</v>
      </c>
    </row>
    <row r="21" spans="2:32" x14ac:dyDescent="0.25">
      <c r="B21" s="106">
        <v>5</v>
      </c>
      <c r="C21" s="43">
        <v>0.57953270055171235</v>
      </c>
      <c r="D21" s="43">
        <v>0.59713094436040526</v>
      </c>
      <c r="E21" s="43">
        <v>0.51159377000213357</v>
      </c>
      <c r="F21" s="43">
        <v>0.5269641886587354</v>
      </c>
      <c r="G21" s="43">
        <v>0.48175039246467816</v>
      </c>
      <c r="H21" s="43">
        <v>0.50427350427350426</v>
      </c>
      <c r="J21" s="106">
        <v>5</v>
      </c>
      <c r="K21" s="43">
        <v>0.59800034265854074</v>
      </c>
      <c r="L21" s="43">
        <v>0.59319335685397123</v>
      </c>
      <c r="M21" s="43">
        <v>0.53724874031532754</v>
      </c>
      <c r="N21" s="43">
        <v>0.51094890510948909</v>
      </c>
      <c r="O21" s="43">
        <v>0.51403568587339465</v>
      </c>
      <c r="P21" s="43">
        <v>0.48862679022746419</v>
      </c>
      <c r="R21" s="106">
        <v>5</v>
      </c>
      <c r="S21" s="43">
        <v>0.5427126314388393</v>
      </c>
      <c r="T21" s="43">
        <v>0.54045749402526455</v>
      </c>
      <c r="U21" s="43">
        <v>0.45045248868778281</v>
      </c>
      <c r="V21" s="43">
        <v>0.46858832224685881</v>
      </c>
      <c r="W21" s="43">
        <v>0.42410608572105141</v>
      </c>
      <c r="X21" s="43">
        <v>0.42669172932330829</v>
      </c>
      <c r="Z21" s="106">
        <v>5</v>
      </c>
      <c r="AA21" s="43">
        <v>0.39056426411930589</v>
      </c>
      <c r="AB21" s="43">
        <v>0.4174910961614563</v>
      </c>
      <c r="AC21" s="43">
        <v>0.31624335499113998</v>
      </c>
      <c r="AD21" s="43">
        <v>0.35326086956521741</v>
      </c>
      <c r="AE21" s="43">
        <v>0.2987521409346709</v>
      </c>
      <c r="AF21" s="43">
        <v>0.31543624161073824</v>
      </c>
    </row>
    <row r="22" spans="2:32" x14ac:dyDescent="0.25">
      <c r="B22" s="106">
        <v>6</v>
      </c>
      <c r="C22" s="43">
        <v>0.52463295960378231</v>
      </c>
      <c r="D22" s="43">
        <v>0.56668412380088651</v>
      </c>
      <c r="E22" s="43">
        <v>0.46434778185640774</v>
      </c>
      <c r="F22" s="43">
        <v>0.5053133708024371</v>
      </c>
      <c r="G22" s="43">
        <v>0.4327356994755458</v>
      </c>
      <c r="H22" s="43">
        <v>0.48271980186873803</v>
      </c>
      <c r="J22" s="106">
        <v>6</v>
      </c>
      <c r="K22" s="43">
        <v>0.56121402997935022</v>
      </c>
      <c r="L22" s="43">
        <v>0.56460942837622408</v>
      </c>
      <c r="M22" s="43">
        <v>0.509643605870021</v>
      </c>
      <c r="N22" s="43">
        <v>0.50833804409270777</v>
      </c>
      <c r="O22" s="43">
        <v>0.47828435609334485</v>
      </c>
      <c r="P22" s="43">
        <v>0.47151142954622993</v>
      </c>
      <c r="R22" s="106">
        <v>6</v>
      </c>
      <c r="S22" s="43">
        <v>0.49058971141781682</v>
      </c>
      <c r="T22" s="43">
        <v>0.5155756207674943</v>
      </c>
      <c r="U22" s="43">
        <v>0.413226712772855</v>
      </c>
      <c r="V22" s="43">
        <v>0.43990237949969496</v>
      </c>
      <c r="W22" s="43">
        <v>0.37995444191343963</v>
      </c>
      <c r="X22" s="43">
        <v>0.42255434782608697</v>
      </c>
      <c r="Z22" s="106">
        <v>6</v>
      </c>
      <c r="AA22" s="43">
        <v>0.35008393956351425</v>
      </c>
      <c r="AB22" s="43">
        <v>0.38841342988808425</v>
      </c>
      <c r="AC22" s="43">
        <v>0.27691188694929342</v>
      </c>
      <c r="AD22" s="43">
        <v>0.31034482758620691</v>
      </c>
      <c r="AE22" s="43">
        <v>0.2543046357615894</v>
      </c>
      <c r="AF22" s="43">
        <v>0.28270042194092826</v>
      </c>
    </row>
    <row r="23" spans="2:32" x14ac:dyDescent="0.25">
      <c r="B23" s="106">
        <v>7</v>
      </c>
      <c r="C23" s="43">
        <v>0.47238657904900044</v>
      </c>
      <c r="D23" s="43">
        <v>0.53786754191237551</v>
      </c>
      <c r="E23" s="43">
        <v>0.42171735114395337</v>
      </c>
      <c r="F23" s="43">
        <v>0.49232736572890023</v>
      </c>
      <c r="G23" s="43">
        <v>0.38908333782061638</v>
      </c>
      <c r="H23" s="43">
        <v>0.4557237464522233</v>
      </c>
      <c r="J23" s="106">
        <v>7</v>
      </c>
      <c r="K23" s="43">
        <v>0.52583288629090441</v>
      </c>
      <c r="L23" s="43">
        <v>0.53947368421052633</v>
      </c>
      <c r="M23" s="43">
        <v>0.47588267246061922</v>
      </c>
      <c r="N23" s="43">
        <v>0.48429920857799336</v>
      </c>
      <c r="O23" s="43">
        <v>0.44077258010494585</v>
      </c>
      <c r="P23" s="43">
        <v>0.45446428571428571</v>
      </c>
      <c r="R23" s="106">
        <v>7</v>
      </c>
      <c r="S23" s="43">
        <v>0.44838913955513338</v>
      </c>
      <c r="T23" s="43">
        <v>0.50029147720648248</v>
      </c>
      <c r="U23" s="43">
        <v>0.37757689339653844</v>
      </c>
      <c r="V23" s="43">
        <v>0.44891640866873067</v>
      </c>
      <c r="W23" s="43">
        <v>0.35230106551802315</v>
      </c>
      <c r="X23" s="43">
        <v>0.40112994350282488</v>
      </c>
      <c r="Z23" s="106">
        <v>7</v>
      </c>
      <c r="AA23" s="43">
        <v>0.310251657293663</v>
      </c>
      <c r="AB23" s="43">
        <v>0.3613372093023256</v>
      </c>
      <c r="AC23" s="43">
        <v>0.24941770186335405</v>
      </c>
      <c r="AD23" s="43">
        <v>0.29598893499308437</v>
      </c>
      <c r="AE23" s="43">
        <v>0.22391752577319587</v>
      </c>
      <c r="AF23" s="43">
        <v>0.29152542372881357</v>
      </c>
    </row>
    <row r="24" spans="2:32" x14ac:dyDescent="0.25">
      <c r="B24" s="106">
        <v>8</v>
      </c>
      <c r="C24" s="43">
        <v>0.42374095084645252</v>
      </c>
      <c r="D24" s="43">
        <v>0.51083941466396665</v>
      </c>
      <c r="E24" s="43">
        <v>0.38334061877701686</v>
      </c>
      <c r="F24" s="43">
        <v>0.4739115072042715</v>
      </c>
      <c r="G24" s="43">
        <v>0.35075086638428954</v>
      </c>
      <c r="H24" s="43">
        <v>0.44250719204951616</v>
      </c>
      <c r="J24" s="106">
        <v>8</v>
      </c>
      <c r="K24" s="43">
        <v>0.49309846816772024</v>
      </c>
      <c r="L24" s="43">
        <v>0.51474702727908606</v>
      </c>
      <c r="M24" s="43">
        <v>0.44808743169398907</v>
      </c>
      <c r="N24" s="43">
        <v>0.47661803217358772</v>
      </c>
      <c r="O24" s="43">
        <v>0.40843708449172006</v>
      </c>
      <c r="P24" s="43">
        <v>0.43708240534521159</v>
      </c>
      <c r="R24" s="106">
        <v>8</v>
      </c>
      <c r="S24" s="43">
        <v>0.40211535610141846</v>
      </c>
      <c r="T24" s="43">
        <v>0.47417475728155339</v>
      </c>
      <c r="U24" s="43">
        <v>0.34254596556973882</v>
      </c>
      <c r="V24" s="43">
        <v>0.43612964728312681</v>
      </c>
      <c r="W24" s="43">
        <v>0.3164314757235111</v>
      </c>
      <c r="X24" s="43">
        <v>0.39581036383682472</v>
      </c>
      <c r="Z24" s="106">
        <v>8</v>
      </c>
      <c r="AA24" s="43">
        <v>0.2726851851851852</v>
      </c>
      <c r="AB24" s="43">
        <v>0.33488778781696299</v>
      </c>
      <c r="AC24" s="43">
        <v>0.22533448840119358</v>
      </c>
      <c r="AD24" s="43">
        <v>0.28038507821901326</v>
      </c>
      <c r="AE24" s="43">
        <v>0.20020263424518744</v>
      </c>
      <c r="AF24" s="43">
        <v>0.24207492795389049</v>
      </c>
    </row>
    <row r="25" spans="2:32" x14ac:dyDescent="0.25">
      <c r="B25" s="106">
        <v>9</v>
      </c>
      <c r="C25" s="43">
        <v>0.37943281006430823</v>
      </c>
      <c r="D25" s="43">
        <v>0.48477116314172253</v>
      </c>
      <c r="E25" s="43">
        <v>0.34725410559773973</v>
      </c>
      <c r="F25" s="43">
        <v>0.45464775147691194</v>
      </c>
      <c r="G25" s="43">
        <v>0.31641598624838846</v>
      </c>
      <c r="H25" s="43">
        <v>0.43128578865174388</v>
      </c>
      <c r="J25" s="106">
        <v>9</v>
      </c>
      <c r="K25" s="43">
        <v>0.45600547791714652</v>
      </c>
      <c r="L25" s="43">
        <v>0.49180385411913369</v>
      </c>
      <c r="M25" s="43">
        <v>0.41507986329078606</v>
      </c>
      <c r="N25" s="43">
        <v>0.46165966386554624</v>
      </c>
      <c r="O25" s="43">
        <v>0.37674993137524021</v>
      </c>
      <c r="P25" s="43">
        <v>0.42229826062161391</v>
      </c>
      <c r="R25" s="106">
        <v>9</v>
      </c>
      <c r="S25" s="43">
        <v>0.35934846864977044</v>
      </c>
      <c r="T25" s="43">
        <v>0.4505952380952381</v>
      </c>
      <c r="U25" s="43">
        <v>0.31507027589796982</v>
      </c>
      <c r="V25" s="43">
        <v>0.43094758064516131</v>
      </c>
      <c r="W25" s="43">
        <v>0.27860696517412936</v>
      </c>
      <c r="X25" s="43">
        <v>0.3818770226537217</v>
      </c>
      <c r="Z25" s="106">
        <v>9</v>
      </c>
      <c r="AA25" s="43">
        <v>0.2405151552438374</v>
      </c>
      <c r="AB25" s="43">
        <v>0.31935771632471011</v>
      </c>
      <c r="AC25" s="43">
        <v>0.20354158376442499</v>
      </c>
      <c r="AD25" s="43">
        <v>0.28158458244111351</v>
      </c>
      <c r="AE25" s="43">
        <v>0.17919799498746866</v>
      </c>
      <c r="AF25" s="43">
        <v>0.24</v>
      </c>
    </row>
    <row r="26" spans="2:32" x14ac:dyDescent="0.25">
      <c r="B26" s="106">
        <v>10</v>
      </c>
      <c r="C26" s="43">
        <v>0.33787151390772163</v>
      </c>
      <c r="D26" s="43">
        <v>0.45907938215630523</v>
      </c>
      <c r="E26" s="43">
        <v>0.31131317841506695</v>
      </c>
      <c r="F26" s="43">
        <v>0.43861206016772419</v>
      </c>
      <c r="G26" s="43">
        <v>0.28514768556155001</v>
      </c>
      <c r="H26" s="43">
        <v>0.41410672853828306</v>
      </c>
      <c r="J26" s="106">
        <v>10</v>
      </c>
      <c r="K26" s="43">
        <v>0.41927912824811397</v>
      </c>
      <c r="L26" s="43">
        <v>0.46385173529154644</v>
      </c>
      <c r="M26" s="43">
        <v>0.38764279162844995</v>
      </c>
      <c r="N26" s="43">
        <v>0.44920824619061844</v>
      </c>
      <c r="O26" s="43">
        <v>0.34480550664318871</v>
      </c>
      <c r="P26" s="43">
        <v>0.40960099750623441</v>
      </c>
      <c r="R26" s="106">
        <v>10</v>
      </c>
      <c r="S26" s="43">
        <v>0.32401788565953371</v>
      </c>
      <c r="T26" s="43">
        <v>0.42872550781952184</v>
      </c>
      <c r="U26" s="43">
        <v>0.28558665872543182</v>
      </c>
      <c r="V26" s="43">
        <v>0.41521739130434782</v>
      </c>
      <c r="W26" s="43">
        <v>0.24771453848422295</v>
      </c>
      <c r="X26" s="43">
        <v>0.35071090047393366</v>
      </c>
      <c r="Z26" s="106">
        <v>10</v>
      </c>
      <c r="AA26" s="43">
        <v>0.21074301034086557</v>
      </c>
      <c r="AB26" s="43">
        <v>0.29389190917812602</v>
      </c>
      <c r="AC26" s="43">
        <v>0.18042002545608823</v>
      </c>
      <c r="AD26" s="43">
        <v>0.27116827438370844</v>
      </c>
      <c r="AE26" s="43">
        <v>0.1617549302016397</v>
      </c>
      <c r="AF26" s="43">
        <v>0.25252525252525254</v>
      </c>
    </row>
    <row r="27" spans="2:32" x14ac:dyDescent="0.25">
      <c r="B27" s="106">
        <v>11</v>
      </c>
      <c r="C27" s="43">
        <v>0.29701742127452441</v>
      </c>
      <c r="D27" s="43">
        <v>0.43083994406833631</v>
      </c>
      <c r="E27" s="43">
        <v>0.27560561977813391</v>
      </c>
      <c r="F27" s="43">
        <v>0.42162688249154801</v>
      </c>
      <c r="G27" s="43">
        <v>0.25501774390598636</v>
      </c>
      <c r="H27" s="43">
        <v>0.39560671665434577</v>
      </c>
      <c r="J27" s="106">
        <v>11</v>
      </c>
      <c r="K27" s="43">
        <v>0.38003992015968063</v>
      </c>
      <c r="L27" s="43">
        <v>0.43707042253521128</v>
      </c>
      <c r="M27" s="43">
        <v>0.35820895522388058</v>
      </c>
      <c r="N27" s="43">
        <v>0.44124999999999998</v>
      </c>
      <c r="O27" s="43">
        <v>0.31620243232640249</v>
      </c>
      <c r="P27" s="43">
        <v>0.38301749271137026</v>
      </c>
      <c r="R27" s="106">
        <v>11</v>
      </c>
      <c r="S27" s="43">
        <v>0.28282101367328055</v>
      </c>
      <c r="T27" s="43">
        <v>0.40512249443207127</v>
      </c>
      <c r="U27" s="43">
        <v>0.254839845124956</v>
      </c>
      <c r="V27" s="43">
        <v>0.41400875547217009</v>
      </c>
      <c r="W27" s="43">
        <v>0.22491349480968859</v>
      </c>
      <c r="X27" s="43">
        <v>0.34206896551724136</v>
      </c>
      <c r="Z27" s="106">
        <v>11</v>
      </c>
      <c r="AA27" s="43">
        <v>0.18483465720241113</v>
      </c>
      <c r="AB27" s="43">
        <v>0.27984274481772697</v>
      </c>
      <c r="AC27" s="43">
        <v>0.15788267644362969</v>
      </c>
      <c r="AD27" s="43">
        <v>0.25392986698911729</v>
      </c>
      <c r="AE27" s="43">
        <v>0.14519624367926801</v>
      </c>
      <c r="AF27" s="43">
        <v>0.21643835616438356</v>
      </c>
    </row>
    <row r="28" spans="2:32" x14ac:dyDescent="0.25">
      <c r="B28" s="106">
        <v>12</v>
      </c>
      <c r="C28" s="43">
        <v>0.25510286405808796</v>
      </c>
      <c r="D28" s="43">
        <v>0.39870685762791452</v>
      </c>
      <c r="E28" s="43">
        <v>0.23873143890857013</v>
      </c>
      <c r="F28" s="43">
        <v>0.39982750123213406</v>
      </c>
      <c r="G28" s="43">
        <v>0.22137564658185377</v>
      </c>
      <c r="H28" s="43">
        <v>0.37211356466876971</v>
      </c>
      <c r="J28" s="106">
        <v>12</v>
      </c>
      <c r="K28" s="43">
        <v>0.33644278606965172</v>
      </c>
      <c r="L28" s="43">
        <v>0.41093948212819936</v>
      </c>
      <c r="M28" s="43">
        <v>0.31689472971142124</v>
      </c>
      <c r="N28" s="43">
        <v>0.4053221904552452</v>
      </c>
      <c r="O28" s="43">
        <v>0.28610557768924305</v>
      </c>
      <c r="P28" s="43">
        <v>0.35736961451247168</v>
      </c>
      <c r="R28" s="106">
        <v>12</v>
      </c>
      <c r="S28" s="43">
        <v>0.24703401001845504</v>
      </c>
      <c r="T28" s="43">
        <v>0.37307911212293682</v>
      </c>
      <c r="U28" s="43">
        <v>0.21504916631038906</v>
      </c>
      <c r="V28" s="43">
        <v>0.40227272727272728</v>
      </c>
      <c r="W28" s="43">
        <v>0.19623430962343097</v>
      </c>
      <c r="X28" s="43">
        <v>0.30064308681672025</v>
      </c>
      <c r="Z28" s="106">
        <v>12</v>
      </c>
      <c r="AA28" s="43">
        <v>0.16117314677788241</v>
      </c>
      <c r="AB28" s="43">
        <v>0.2585345545378851</v>
      </c>
      <c r="AC28" s="43">
        <v>0.13274562412163027</v>
      </c>
      <c r="AD28" s="43">
        <v>0.22429906542056074</v>
      </c>
      <c r="AE28" s="43">
        <v>0.1210568886492316</v>
      </c>
      <c r="AF28" s="43">
        <v>0.17528735632183909</v>
      </c>
    </row>
    <row r="29" spans="2:32" x14ac:dyDescent="0.25">
      <c r="B29" s="106">
        <v>13</v>
      </c>
      <c r="C29" s="43">
        <v>0.21186911420857502</v>
      </c>
      <c r="D29" s="43">
        <v>0.35823841343067081</v>
      </c>
      <c r="E29" s="43">
        <v>0.20018403496664366</v>
      </c>
      <c r="F29" s="43">
        <v>0.36971695942318017</v>
      </c>
      <c r="G29" s="43">
        <v>0.18398450656786797</v>
      </c>
      <c r="H29" s="43">
        <v>0.34433667083854819</v>
      </c>
      <c r="J29" s="106">
        <v>13</v>
      </c>
      <c r="K29" s="43">
        <v>0.2860305745914602</v>
      </c>
      <c r="L29" s="43">
        <v>0.37318583172637776</v>
      </c>
      <c r="M29" s="43">
        <v>0.26826666666666665</v>
      </c>
      <c r="N29" s="43">
        <v>0.37099971679410931</v>
      </c>
      <c r="O29" s="43">
        <v>0.23293432546101586</v>
      </c>
      <c r="P29" s="43">
        <v>0.3342857142857143</v>
      </c>
      <c r="R29" s="106">
        <v>13</v>
      </c>
      <c r="S29" s="43">
        <v>0.20407124681933841</v>
      </c>
      <c r="T29" s="43">
        <v>0.33717901004838108</v>
      </c>
      <c r="U29" s="43">
        <v>0.17796830345544298</v>
      </c>
      <c r="V29" s="43">
        <v>0.35162790697674418</v>
      </c>
      <c r="W29" s="43">
        <v>0.16067028092656482</v>
      </c>
      <c r="X29" s="43">
        <v>0.27976190476190477</v>
      </c>
      <c r="Z29" s="106">
        <v>13</v>
      </c>
      <c r="AA29" s="43">
        <v>0.13238337844292311</v>
      </c>
      <c r="AB29" s="43">
        <v>0.22410358565737051</v>
      </c>
      <c r="AC29" s="43">
        <v>0.10796841349605169</v>
      </c>
      <c r="AD29" s="43">
        <v>0.20814479638009051</v>
      </c>
      <c r="AE29" s="43">
        <v>9.6171516079632466E-2</v>
      </c>
      <c r="AF29" s="43">
        <v>0.15737704918032788</v>
      </c>
    </row>
    <row r="30" spans="2:32" x14ac:dyDescent="0.25">
      <c r="B30" s="106">
        <v>14</v>
      </c>
      <c r="C30" s="43">
        <v>0.1619772485473443</v>
      </c>
      <c r="D30" s="43">
        <v>0.30113654452261945</v>
      </c>
      <c r="E30" s="43">
        <v>0.15223754573599774</v>
      </c>
      <c r="F30" s="43">
        <v>0.31572700296735906</v>
      </c>
      <c r="G30" s="43">
        <v>0.13837743050183093</v>
      </c>
      <c r="H30" s="43">
        <v>0.28608401353772644</v>
      </c>
      <c r="J30" s="106">
        <v>14</v>
      </c>
      <c r="K30" s="43">
        <v>0.22249318605651988</v>
      </c>
      <c r="L30" s="43">
        <v>0.32296152243367132</v>
      </c>
      <c r="M30" s="43">
        <v>0.20578703703703705</v>
      </c>
      <c r="N30" s="43">
        <v>0.30777945619335345</v>
      </c>
      <c r="O30" s="43">
        <v>0.17910447761194029</v>
      </c>
      <c r="P30" s="43">
        <v>0.28216704288939054</v>
      </c>
      <c r="R30" s="106">
        <v>14</v>
      </c>
      <c r="S30" s="43">
        <v>0.15603769449923297</v>
      </c>
      <c r="T30" s="43">
        <v>0.29223300970873789</v>
      </c>
      <c r="U30" s="43">
        <v>0.13413098236775819</v>
      </c>
      <c r="V30" s="43">
        <v>0.30141843971631205</v>
      </c>
      <c r="W30" s="43">
        <v>0.12218268090154211</v>
      </c>
      <c r="X30" s="43">
        <v>0.23076923076923078</v>
      </c>
      <c r="Z30" s="106">
        <v>14</v>
      </c>
      <c r="AA30" s="43">
        <v>0.10724391624221845</v>
      </c>
      <c r="AB30" s="43">
        <v>0.1936245572609209</v>
      </c>
      <c r="AC30" s="43">
        <v>8.3252190847127552E-2</v>
      </c>
      <c r="AD30" s="43">
        <v>0.18620689655172415</v>
      </c>
      <c r="AE30" s="43">
        <v>6.890581717451523E-2</v>
      </c>
      <c r="AF30" s="43">
        <v>0.14233576642335766</v>
      </c>
    </row>
    <row r="31" spans="2:32" x14ac:dyDescent="0.25">
      <c r="B31" s="106">
        <v>15</v>
      </c>
      <c r="C31" s="43">
        <v>0.10336479277800574</v>
      </c>
      <c r="D31" s="43">
        <v>0.21542610110002997</v>
      </c>
      <c r="E31" s="43">
        <v>9.6526822558459416E-2</v>
      </c>
      <c r="F31" s="43">
        <v>0.22722580645161292</v>
      </c>
      <c r="G31" s="43">
        <v>8.5825096959839864E-2</v>
      </c>
      <c r="H31" s="43">
        <v>0.20273694880892043</v>
      </c>
      <c r="J31" s="106">
        <v>15</v>
      </c>
      <c r="K31" s="43">
        <v>0.15032307107563664</v>
      </c>
      <c r="L31" s="43">
        <v>0.22578140166957872</v>
      </c>
      <c r="M31" s="43">
        <v>0.13772632828732562</v>
      </c>
      <c r="N31" s="43">
        <v>0.2349896480331263</v>
      </c>
      <c r="O31" s="43">
        <v>0.11601049868766404</v>
      </c>
      <c r="P31" s="43">
        <v>0.19897435897435897</v>
      </c>
      <c r="R31" s="106">
        <v>15</v>
      </c>
      <c r="S31" s="43">
        <v>9.7917839054586384E-2</v>
      </c>
      <c r="T31" s="43">
        <v>0.2064724919093851</v>
      </c>
      <c r="U31" s="43">
        <v>8.3106796116504858E-2</v>
      </c>
      <c r="V31" s="43">
        <v>0.17673716012084592</v>
      </c>
      <c r="W31" s="43">
        <v>6.470165348670022E-2</v>
      </c>
      <c r="X31" s="43">
        <v>0.16447368421052633</v>
      </c>
      <c r="Z31" s="106">
        <v>15</v>
      </c>
      <c r="AA31" s="43">
        <v>6.8593663146192335E-2</v>
      </c>
      <c r="AB31" s="43">
        <v>0.15285714285714286</v>
      </c>
      <c r="AC31" s="43">
        <v>5.2900401313389273E-2</v>
      </c>
      <c r="AD31" s="43">
        <v>0.13698630136986301</v>
      </c>
      <c r="AE31" s="43">
        <v>4.5066045066045064E-2</v>
      </c>
      <c r="AF31" s="43">
        <v>0.11666666666666667</v>
      </c>
    </row>
    <row r="32" spans="2:32" x14ac:dyDescent="0.25">
      <c r="B32" s="106">
        <v>16</v>
      </c>
      <c r="C32" s="43">
        <v>3.3323941497400172E-2</v>
      </c>
      <c r="D32" s="43">
        <v>6.1662043458159961E-2</v>
      </c>
      <c r="E32" s="43">
        <v>2.6331187829139849E-2</v>
      </c>
      <c r="F32" s="43">
        <v>5.9884314392650559E-2</v>
      </c>
      <c r="G32" s="43">
        <v>2.4009694766340982E-2</v>
      </c>
      <c r="H32" s="43">
        <v>5.0100874243443172E-2</v>
      </c>
      <c r="J32" s="106">
        <v>16</v>
      </c>
      <c r="K32" s="43">
        <v>4.2225031605562582E-2</v>
      </c>
      <c r="L32" s="43">
        <v>6.39803974952355E-2</v>
      </c>
      <c r="M32" s="43">
        <v>4.5317220543806644E-2</v>
      </c>
      <c r="N32" s="43">
        <v>5.4843304843304845E-2</v>
      </c>
      <c r="O32" s="43">
        <v>3.5248041775456922E-2</v>
      </c>
      <c r="P32" s="43">
        <v>5.9139784946236562E-2</v>
      </c>
      <c r="R32" s="106">
        <v>16</v>
      </c>
      <c r="S32" s="43">
        <v>2.6019690576652602E-2</v>
      </c>
      <c r="T32" s="43">
        <v>5.1694915254237285E-2</v>
      </c>
      <c r="U32" s="43">
        <v>1.5954950727358048E-2</v>
      </c>
      <c r="V32" s="43">
        <v>2.6530612244897958E-2</v>
      </c>
      <c r="W32" s="43">
        <v>1.2173913043478261E-2</v>
      </c>
      <c r="X32" s="43">
        <v>2.1276595744680851E-2</v>
      </c>
      <c r="Z32" s="106">
        <v>16</v>
      </c>
      <c r="AA32" s="43">
        <v>2.2113992365407398E-2</v>
      </c>
      <c r="AB32" s="43">
        <v>5.6140350877192984E-2</v>
      </c>
      <c r="AC32" s="43">
        <v>1.7500514721021206E-2</v>
      </c>
      <c r="AD32" s="43">
        <v>3.6036036036036036E-2</v>
      </c>
      <c r="AE32" s="43">
        <v>1.225382932166302E-2</v>
      </c>
      <c r="AF32" s="43">
        <v>3.7914691943127965E-2</v>
      </c>
    </row>
    <row r="35" spans="2:26" ht="18.75" x14ac:dyDescent="0.3">
      <c r="B35" s="107" t="s">
        <v>46</v>
      </c>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7" spans="2:26" x14ac:dyDescent="0.25">
      <c r="B37" s="4" t="s">
        <v>538</v>
      </c>
      <c r="C37" s="4" t="s">
        <v>512</v>
      </c>
      <c r="D37" s="4" t="s">
        <v>513</v>
      </c>
      <c r="E37" s="4" t="s">
        <v>514</v>
      </c>
      <c r="F37" s="4" t="s">
        <v>515</v>
      </c>
      <c r="G37" s="4" t="s">
        <v>516</v>
      </c>
      <c r="H37" s="4" t="s">
        <v>517</v>
      </c>
      <c r="I37" s="4" t="s">
        <v>518</v>
      </c>
      <c r="J37" s="4" t="s">
        <v>519</v>
      </c>
      <c r="K37" s="4" t="s">
        <v>520</v>
      </c>
      <c r="L37" s="4" t="s">
        <v>521</v>
      </c>
      <c r="M37" s="4" t="s">
        <v>522</v>
      </c>
      <c r="N37" s="4" t="s">
        <v>523</v>
      </c>
      <c r="O37" s="4" t="s">
        <v>524</v>
      </c>
      <c r="P37" s="4" t="s">
        <v>525</v>
      </c>
      <c r="Q37" s="4" t="s">
        <v>526</v>
      </c>
      <c r="R37" s="4" t="s">
        <v>527</v>
      </c>
      <c r="S37" s="4" t="s">
        <v>528</v>
      </c>
      <c r="T37" s="4" t="s">
        <v>529</v>
      </c>
      <c r="U37" s="4" t="s">
        <v>530</v>
      </c>
      <c r="V37" s="4" t="s">
        <v>531</v>
      </c>
      <c r="W37" s="4" t="s">
        <v>532</v>
      </c>
      <c r="X37" s="4" t="s">
        <v>533</v>
      </c>
      <c r="Y37" s="4" t="s">
        <v>534</v>
      </c>
      <c r="Z37" s="4" t="s">
        <v>535</v>
      </c>
    </row>
    <row r="38" spans="2:26" x14ac:dyDescent="0.25">
      <c r="B38" s="4">
        <v>0</v>
      </c>
      <c r="C38" s="43">
        <f>(C74+C92)/C56</f>
        <v>0.78320546691145376</v>
      </c>
      <c r="D38" s="43">
        <f>(D74+D92)/D56</f>
        <v>0.73557492735574925</v>
      </c>
      <c r="E38" s="43">
        <f>(E74+E92)/E56</f>
        <v>0.72623623688839667</v>
      </c>
      <c r="F38" s="43">
        <f>(F74+F92)/F56</f>
        <v>0.6875</v>
      </c>
      <c r="G38" s="43">
        <f>(G74+G92)/G56</f>
        <v>0.71194528391919831</v>
      </c>
      <c r="H38" s="43">
        <f>(H74+H92)/H56</f>
        <v>0.55555555555555558</v>
      </c>
      <c r="I38" s="43">
        <f>(I74+I92)/I56</f>
        <v>0.81929784575241482</v>
      </c>
      <c r="J38" s="43">
        <f>(J74+J92)/J56</f>
        <v>0.73583389149363698</v>
      </c>
      <c r="K38" s="43">
        <f>(K74+K92)/K56</f>
        <v>0.75118259224219486</v>
      </c>
      <c r="L38" s="43">
        <f>(L74+L92)/L56</f>
        <v>0.77777777777777779</v>
      </c>
      <c r="M38" s="43">
        <f>(M74+M92)/M56</f>
        <v>0.731304347826087</v>
      </c>
      <c r="N38" s="43">
        <f>(N74+N92)/N56</f>
        <v>0.66666666666666663</v>
      </c>
      <c r="O38" s="43">
        <f>(O74+O92)/O56</f>
        <v>0.77226999837741361</v>
      </c>
      <c r="P38" s="43">
        <f>(P74+P92)/P56</f>
        <v>0.6739811912225705</v>
      </c>
      <c r="Q38" s="43">
        <f>(Q74+Q92)/Q56</f>
        <v>0.65531561461794019</v>
      </c>
      <c r="R38" s="43">
        <v>0.6</v>
      </c>
      <c r="S38" s="43">
        <f>(S74+S92)/S56</f>
        <v>0.65861027190332322</v>
      </c>
      <c r="T38" s="43">
        <v>0.68</v>
      </c>
      <c r="U38" s="43">
        <f>(U74+U92)/U56</f>
        <v>0.53320518385316551</v>
      </c>
      <c r="V38" s="43">
        <f>(V74+V92)/V56</f>
        <v>0.53125</v>
      </c>
      <c r="W38" s="43">
        <f>(W74+W92)/W56</f>
        <v>0.45534150612959717</v>
      </c>
      <c r="X38" s="43">
        <v>0.33</v>
      </c>
      <c r="Y38" s="43">
        <f>(Y74+Y92)/Y56</f>
        <v>0.40298507462686567</v>
      </c>
      <c r="Z38" s="43">
        <v>0.67</v>
      </c>
    </row>
    <row r="39" spans="2:26" x14ac:dyDescent="0.25">
      <c r="B39" s="4">
        <v>1</v>
      </c>
      <c r="C39" s="43">
        <f>(C75+C93)/C57</f>
        <v>0.76973467175644472</v>
      </c>
      <c r="D39" s="43">
        <f>(D75+D93)/D57</f>
        <v>0.71424510994547941</v>
      </c>
      <c r="E39" s="43">
        <f>(E75+E93)/E57</f>
        <v>0.70347521193022944</v>
      </c>
      <c r="F39" s="43">
        <f>(F75+F93)/F57</f>
        <v>0.61132075471698111</v>
      </c>
      <c r="G39" s="43">
        <f>(G75+G93)/G57</f>
        <v>0.68758533501896335</v>
      </c>
      <c r="H39" s="43">
        <f>(H75+H93)/H57</f>
        <v>0.5714285714285714</v>
      </c>
      <c r="I39" s="43">
        <f>(I75+I93)/I57</f>
        <v>0.76916575956513211</v>
      </c>
      <c r="J39" s="43">
        <f>(J75+J93)/J57</f>
        <v>0.69255713403335395</v>
      </c>
      <c r="K39" s="43">
        <f>(K75+K93)/K57</f>
        <v>0.69601191461194767</v>
      </c>
      <c r="L39" s="43">
        <f>(L75+L93)/L57</f>
        <v>0.56934306569343063</v>
      </c>
      <c r="M39" s="43">
        <f>(M75+M93)/M57</f>
        <v>0.68288060644346182</v>
      </c>
      <c r="N39" s="43">
        <f>(N75+N93)/N57</f>
        <v>0.68316831683168322</v>
      </c>
      <c r="O39" s="43">
        <f>(O75+O93)/O57</f>
        <v>0.74564352961815095</v>
      </c>
      <c r="P39" s="43">
        <f>(P75+P93)/P57</f>
        <v>0.65525328330206378</v>
      </c>
      <c r="Q39" s="43">
        <f>(Q75+Q93)/Q57</f>
        <v>0.62868029095947353</v>
      </c>
      <c r="R39" s="43">
        <v>0.54</v>
      </c>
      <c r="S39" s="43">
        <f>(S75+S93)/S57</f>
        <v>0.63008631319358821</v>
      </c>
      <c r="T39" s="43">
        <f>(T75+T93)/T57</f>
        <v>0.68421052631578949</v>
      </c>
      <c r="U39" s="43">
        <f>(U75+U93)/U57</f>
        <v>0.5223478850938702</v>
      </c>
      <c r="V39" s="43">
        <f>(V75+V93)/V57</f>
        <v>0.47384615384615386</v>
      </c>
      <c r="W39" s="43">
        <f>(W75+W93)/W57</f>
        <v>0.43083652268999451</v>
      </c>
      <c r="X39" s="43">
        <f>(X75+X93)/X57</f>
        <v>0.33333333333333331</v>
      </c>
      <c r="Y39" s="43">
        <f>(Y75+Y93)/Y57</f>
        <v>0.40128068303094983</v>
      </c>
      <c r="Z39" s="43">
        <f>(Z75+Z93)/Z57</f>
        <v>0.66666666666666663</v>
      </c>
    </row>
    <row r="40" spans="2:26" x14ac:dyDescent="0.25">
      <c r="B40" s="4">
        <v>2</v>
      </c>
      <c r="C40" s="43">
        <f>(C76+C94)/C58</f>
        <v>0.73511271628290797</v>
      </c>
      <c r="D40" s="43">
        <f>(D76+D94)/D58</f>
        <v>0.68773035887487877</v>
      </c>
      <c r="E40" s="43">
        <f>(E76+E94)/E58</f>
        <v>0.65948275862068961</v>
      </c>
      <c r="F40" s="43">
        <f>(F76+F94)/F58</f>
        <v>0.58227848101265822</v>
      </c>
      <c r="G40" s="43">
        <f>(G76+G94)/G58</f>
        <v>0.64498101746393321</v>
      </c>
      <c r="H40" s="43">
        <f>(H76+H94)/H58</f>
        <v>0.61856963613550819</v>
      </c>
      <c r="I40" s="43">
        <f>(I76+I94)/I58</f>
        <v>0.71641648569314842</v>
      </c>
      <c r="J40" s="43">
        <f>(J76+J94)/J58</f>
        <v>0.66136551319960579</v>
      </c>
      <c r="K40" s="43">
        <f>(K76+K94)/K58</f>
        <v>0.64783985292615665</v>
      </c>
      <c r="L40" s="43">
        <f>(L76+L94)/L58</f>
        <v>0.55023474178403753</v>
      </c>
      <c r="M40" s="43">
        <f>(M76+M94)/M58</f>
        <v>0.62641664949515763</v>
      </c>
      <c r="N40" s="43">
        <f>(N76+N94)/N58</f>
        <v>0.58018867924528306</v>
      </c>
      <c r="O40" s="43">
        <f>(O76+O94)/O58</f>
        <v>0.70149278188342867</v>
      </c>
      <c r="P40" s="43">
        <f>(P76+P94)/P58</f>
        <v>0.61830209481808163</v>
      </c>
      <c r="Q40" s="43">
        <f>(Q76+Q94)/Q58</f>
        <v>0.58206185567010305</v>
      </c>
      <c r="R40" s="43">
        <f>(R76+R94)/R58</f>
        <v>0.53781512605042014</v>
      </c>
      <c r="S40" s="43">
        <f>(S76+S94)/S58</f>
        <v>0.58283192940232653</v>
      </c>
      <c r="T40" s="43">
        <f>(T76+T94)/T58</f>
        <v>0.57692307692307687</v>
      </c>
      <c r="U40" s="43">
        <f>(U76+U94)/U58</f>
        <v>0.50054185557890085</v>
      </c>
      <c r="V40" s="43">
        <f>(V76+V94)/V58</f>
        <v>0.50405405405405401</v>
      </c>
      <c r="W40" s="43">
        <f>(W76+W94)/W58</f>
        <v>0.40005887547836327</v>
      </c>
      <c r="X40" s="43">
        <f>(X76+X94)/X58</f>
        <v>0.3783783783783784</v>
      </c>
      <c r="Y40" s="43">
        <f>(Y76+Y94)/Y58</f>
        <v>0.39768786127167632</v>
      </c>
      <c r="Z40" s="43">
        <f>(Z76+Z94)/Z58</f>
        <v>0.52941176470588236</v>
      </c>
    </row>
    <row r="41" spans="2:26" x14ac:dyDescent="0.25">
      <c r="B41" s="4">
        <v>3</v>
      </c>
      <c r="C41" s="43">
        <f>(C77+C95)/C59</f>
        <v>0.6892267059220103</v>
      </c>
      <c r="D41" s="43">
        <f>(D77+D95)/D59</f>
        <v>0.6595099395918097</v>
      </c>
      <c r="E41" s="43">
        <f>(E77+E95)/E59</f>
        <v>0.6124282294116401</v>
      </c>
      <c r="F41" s="43">
        <f>(F77+F95)/F59</f>
        <v>0.5627960150253144</v>
      </c>
      <c r="G41" s="43">
        <f>(G77+G95)/G59</f>
        <v>0.59382135354826926</v>
      </c>
      <c r="H41" s="43">
        <f>(H77+H95)/H59</f>
        <v>0.55922865013774103</v>
      </c>
      <c r="I41" s="43">
        <f>(I77+I95)/I59</f>
        <v>0.67443461873006672</v>
      </c>
      <c r="J41" s="43">
        <f>(J77+J95)/J59</f>
        <v>0.63729161909111665</v>
      </c>
      <c r="K41" s="43">
        <f>(K77+K95)/K59</f>
        <v>0.6037285607755406</v>
      </c>
      <c r="L41" s="43">
        <f>(L77+L95)/L59</f>
        <v>0.53352180936995153</v>
      </c>
      <c r="M41" s="43">
        <f>(M77+M95)/M59</f>
        <v>0.58535462081670253</v>
      </c>
      <c r="N41" s="43">
        <f>(N77+N95)/N59</f>
        <v>0.54612937433722164</v>
      </c>
      <c r="O41" s="43">
        <f>(O77+O95)/O59</f>
        <v>0.65067868141895746</v>
      </c>
      <c r="P41" s="43">
        <f>(P77+P95)/P59</f>
        <v>0.59895913056788608</v>
      </c>
      <c r="Q41" s="43">
        <f>(Q77+Q95)/Q59</f>
        <v>0.54393368500376793</v>
      </c>
      <c r="R41" s="43">
        <f>(R77+R95)/R59</f>
        <v>0.50671785028790783</v>
      </c>
      <c r="S41" s="43">
        <f>(S77+S95)/S59</f>
        <v>0.53568089747584913</v>
      </c>
      <c r="T41" s="43">
        <f>(T77+T95)/T59</f>
        <v>0.52173913043478259</v>
      </c>
      <c r="U41" s="43">
        <f>(U77+U95)/U59</f>
        <v>0.4692802546342994</v>
      </c>
      <c r="V41" s="43">
        <f>(V77+V95)/V59</f>
        <v>0.46919431279620855</v>
      </c>
      <c r="W41" s="43">
        <f>(W77+W95)/W59</f>
        <v>0.38202463433410316</v>
      </c>
      <c r="X41" s="43">
        <f>(X77+X95)/X59</f>
        <v>0.39805825242718446</v>
      </c>
      <c r="Y41" s="43">
        <f>(Y77+Y95)/Y59</f>
        <v>0.37610111068556107</v>
      </c>
      <c r="Z41" s="43">
        <f>(Z77+Z95)/Z59</f>
        <v>0.32653061224489793</v>
      </c>
    </row>
    <row r="42" spans="2:26" x14ac:dyDescent="0.25">
      <c r="B42" s="4">
        <v>4</v>
      </c>
      <c r="C42" s="43">
        <f>(C78+C96)/C60</f>
        <v>0.63555359181118598</v>
      </c>
      <c r="D42" s="43">
        <f>(D78+D96)/D60</f>
        <v>0.62892587403027922</v>
      </c>
      <c r="E42" s="43">
        <f>(E78+E96)/E60</f>
        <v>0.5611708188621799</v>
      </c>
      <c r="F42" s="43">
        <f>(F78+F96)/F60</f>
        <v>0.54481279599678312</v>
      </c>
      <c r="G42" s="43">
        <f>(G78+G96)/G60</f>
        <v>0.5373588858284517</v>
      </c>
      <c r="H42" s="43">
        <f>(H78+H96)/H60</f>
        <v>0.53241604477611937</v>
      </c>
      <c r="I42" s="43">
        <f>(I78+I96)/I60</f>
        <v>0.63543533530613094</v>
      </c>
      <c r="J42" s="43">
        <f>(J78+J96)/J60</f>
        <v>0.61507688998817078</v>
      </c>
      <c r="K42" s="43">
        <f>(K78+K96)/K60</f>
        <v>0.57511454063178202</v>
      </c>
      <c r="L42" s="43">
        <f>(L78+L96)/L60</f>
        <v>0.51575375666505086</v>
      </c>
      <c r="M42" s="43">
        <f>(M78+M96)/M60</f>
        <v>0.54419608839217681</v>
      </c>
      <c r="N42" s="43">
        <f>(N78+N96)/N60</f>
        <v>0.51283656856606141</v>
      </c>
      <c r="O42" s="43">
        <f>(O78+O96)/O60</f>
        <v>0.59800138297160443</v>
      </c>
      <c r="P42" s="43">
        <f>(P78+P96)/P60</f>
        <v>0.56780719280719283</v>
      </c>
      <c r="Q42" s="43">
        <f>(Q78+Q96)/Q60</f>
        <v>0.503</v>
      </c>
      <c r="R42" s="43">
        <f>(R78+R96)/R60</f>
        <v>0.47705442902881534</v>
      </c>
      <c r="S42" s="43">
        <f>(S78+S96)/S60</f>
        <v>0.47978863936591809</v>
      </c>
      <c r="T42" s="43">
        <f>(T78+T96)/T60</f>
        <v>0.48739495798319327</v>
      </c>
      <c r="U42" s="43">
        <f>(U78+U96)/U60</f>
        <v>0.43373182704276958</v>
      </c>
      <c r="V42" s="43">
        <f>(V78+V96)/V60</f>
        <v>0.43833422317138282</v>
      </c>
      <c r="W42" s="43">
        <f>(W78+W96)/W60</f>
        <v>0.3527828919416513</v>
      </c>
      <c r="X42" s="43">
        <f>(X78+X96)/X60</f>
        <v>0.35950413223140498</v>
      </c>
      <c r="Y42" s="43">
        <f>(Y78+Y96)/Y60</f>
        <v>0.3368731563421829</v>
      </c>
      <c r="Z42" s="43">
        <f>(Z78+Z96)/Z60</f>
        <v>0.35365853658536583</v>
      </c>
    </row>
    <row r="43" spans="2:26" x14ac:dyDescent="0.25">
      <c r="B43" s="4">
        <v>5</v>
      </c>
      <c r="C43" s="43">
        <f>(C79+C97)/C61</f>
        <v>0.57953270055171235</v>
      </c>
      <c r="D43" s="43">
        <f>(D79+D97)/D61</f>
        <v>0.59713094436040526</v>
      </c>
      <c r="E43" s="43">
        <f>(E79+E97)/E61</f>
        <v>0.51159377000213357</v>
      </c>
      <c r="F43" s="43">
        <f>(F79+F97)/F61</f>
        <v>0.5269641886587354</v>
      </c>
      <c r="G43" s="43">
        <f>(G79+G97)/G61</f>
        <v>0.48175039246467816</v>
      </c>
      <c r="H43" s="43">
        <f>(H79+H97)/H61</f>
        <v>0.50427350427350426</v>
      </c>
      <c r="I43" s="43">
        <f>(I79+I97)/I61</f>
        <v>0.59800034265854074</v>
      </c>
      <c r="J43" s="43">
        <f>(J79+J97)/J61</f>
        <v>0.59319335685397123</v>
      </c>
      <c r="K43" s="43">
        <f>(K79+K97)/K61</f>
        <v>0.53724874031532754</v>
      </c>
      <c r="L43" s="43">
        <f>(L79+L97)/L61</f>
        <v>0.51094890510948909</v>
      </c>
      <c r="M43" s="43">
        <f>(M79+M97)/M61</f>
        <v>0.51403568587339465</v>
      </c>
      <c r="N43" s="43">
        <f>(N79+N97)/N61</f>
        <v>0.48862679022746419</v>
      </c>
      <c r="O43" s="43">
        <f>(O79+O97)/O61</f>
        <v>0.5427126314388393</v>
      </c>
      <c r="P43" s="43">
        <f>(P79+P97)/P61</f>
        <v>0.54045749402526455</v>
      </c>
      <c r="Q43" s="43">
        <f>(Q79+Q97)/Q61</f>
        <v>0.45045248868778281</v>
      </c>
      <c r="R43" s="43">
        <f>(R79+R97)/R61</f>
        <v>0.46858832224685881</v>
      </c>
      <c r="S43" s="43">
        <f>(S79+S97)/S61</f>
        <v>0.42410608572105141</v>
      </c>
      <c r="T43" s="43">
        <f>(T79+T97)/T61</f>
        <v>0.42669172932330829</v>
      </c>
      <c r="U43" s="43">
        <f>(U79+U97)/U61</f>
        <v>0.39056426411930589</v>
      </c>
      <c r="V43" s="43">
        <f>(V79+V97)/V61</f>
        <v>0.4174910961614563</v>
      </c>
      <c r="W43" s="43">
        <f>(W79+W97)/W61</f>
        <v>0.31624335499113998</v>
      </c>
      <c r="X43" s="43">
        <f>(X79+X97)/X61</f>
        <v>0.35326086956521741</v>
      </c>
      <c r="Y43" s="43">
        <f>(Y79+Y97)/Y61</f>
        <v>0.2987521409346709</v>
      </c>
      <c r="Z43" s="43">
        <f>(Z79+Z97)/Z61</f>
        <v>0.31543624161073824</v>
      </c>
    </row>
    <row r="44" spans="2:26" x14ac:dyDescent="0.25">
      <c r="B44" s="4">
        <v>6</v>
      </c>
      <c r="C44" s="43">
        <f>(C80+C98)/C62</f>
        <v>0.52463295960378231</v>
      </c>
      <c r="D44" s="43">
        <f>(D80+D98)/D62</f>
        <v>0.56668412380088651</v>
      </c>
      <c r="E44" s="43">
        <f>(E80+E98)/E62</f>
        <v>0.46434778185640774</v>
      </c>
      <c r="F44" s="43">
        <f>(F80+F98)/F62</f>
        <v>0.5053133708024371</v>
      </c>
      <c r="G44" s="43">
        <f>(G80+G98)/G62</f>
        <v>0.4327356994755458</v>
      </c>
      <c r="H44" s="43">
        <f>(H80+H98)/H62</f>
        <v>0.48271980186873803</v>
      </c>
      <c r="I44" s="43">
        <f>(I80+I98)/I62</f>
        <v>0.56121402997935022</v>
      </c>
      <c r="J44" s="43">
        <f>(J80+J98)/J62</f>
        <v>0.56460942837622408</v>
      </c>
      <c r="K44" s="43">
        <f>(K80+K98)/K62</f>
        <v>0.509643605870021</v>
      </c>
      <c r="L44" s="43">
        <f>(L80+L98)/L62</f>
        <v>0.50833804409270777</v>
      </c>
      <c r="M44" s="43">
        <f>(M80+M98)/M62</f>
        <v>0.47828435609334485</v>
      </c>
      <c r="N44" s="43">
        <f>(N80+N98)/N62</f>
        <v>0.47151142954622993</v>
      </c>
      <c r="O44" s="43">
        <f>(O80+O98)/O62</f>
        <v>0.49058971141781682</v>
      </c>
      <c r="P44" s="43">
        <f>(P80+P98)/P62</f>
        <v>0.5155756207674943</v>
      </c>
      <c r="Q44" s="43">
        <f>(Q80+Q98)/Q62</f>
        <v>0.413226712772855</v>
      </c>
      <c r="R44" s="43">
        <f>(R80+R98)/R62</f>
        <v>0.43990237949969496</v>
      </c>
      <c r="S44" s="43">
        <f>(S80+S98)/S62</f>
        <v>0.37995444191343963</v>
      </c>
      <c r="T44" s="43">
        <f>(T80+T98)/T62</f>
        <v>0.42255434782608697</v>
      </c>
      <c r="U44" s="43">
        <f>(U80+U98)/U62</f>
        <v>0.35008393956351425</v>
      </c>
      <c r="V44" s="43">
        <f>(V80+V98)/V62</f>
        <v>0.38841342988808425</v>
      </c>
      <c r="W44" s="43">
        <f>(W80+W98)/W62</f>
        <v>0.27691188694929342</v>
      </c>
      <c r="X44" s="43">
        <f>(X80+X98)/X62</f>
        <v>0.31034482758620691</v>
      </c>
      <c r="Y44" s="43">
        <f>(Y80+Y98)/Y62</f>
        <v>0.2543046357615894</v>
      </c>
      <c r="Z44" s="43">
        <f>(Z80+Z98)/Z62</f>
        <v>0.28270042194092826</v>
      </c>
    </row>
    <row r="45" spans="2:26" x14ac:dyDescent="0.25">
      <c r="B45" s="4">
        <v>7</v>
      </c>
      <c r="C45" s="43">
        <f>(C81+C99)/C63</f>
        <v>0.47238657904900044</v>
      </c>
      <c r="D45" s="43">
        <f>(D81+D99)/D63</f>
        <v>0.53786754191237551</v>
      </c>
      <c r="E45" s="43">
        <f>(E81+E99)/E63</f>
        <v>0.42171735114395337</v>
      </c>
      <c r="F45" s="43">
        <f>(F81+F99)/F63</f>
        <v>0.49232736572890023</v>
      </c>
      <c r="G45" s="43">
        <f>(G81+G99)/G63</f>
        <v>0.38908333782061638</v>
      </c>
      <c r="H45" s="43">
        <f>(H81+H99)/H63</f>
        <v>0.4557237464522233</v>
      </c>
      <c r="I45" s="43">
        <f>(I81+I99)/I63</f>
        <v>0.52583288629090441</v>
      </c>
      <c r="J45" s="43">
        <f>(J81+J99)/J63</f>
        <v>0.53947368421052633</v>
      </c>
      <c r="K45" s="43">
        <f>(K81+K99)/K63</f>
        <v>0.47588267246061922</v>
      </c>
      <c r="L45" s="43">
        <f>(L81+L99)/L63</f>
        <v>0.48429920857799336</v>
      </c>
      <c r="M45" s="43">
        <f>(M81+M99)/M63</f>
        <v>0.44077258010494585</v>
      </c>
      <c r="N45" s="43">
        <f>(N81+N99)/N63</f>
        <v>0.45446428571428571</v>
      </c>
      <c r="O45" s="43">
        <f>(O81+O99)/O63</f>
        <v>0.44838913955513338</v>
      </c>
      <c r="P45" s="43">
        <f>(P81+P99)/P63</f>
        <v>0.50029147720648248</v>
      </c>
      <c r="Q45" s="43">
        <f>(Q81+Q99)/Q63</f>
        <v>0.37757689339653844</v>
      </c>
      <c r="R45" s="43">
        <f>(R81+R99)/R63</f>
        <v>0.44891640866873067</v>
      </c>
      <c r="S45" s="43">
        <f>(S81+S99)/S63</f>
        <v>0.35230106551802315</v>
      </c>
      <c r="T45" s="43">
        <f>(T81+T99)/T63</f>
        <v>0.40112994350282488</v>
      </c>
      <c r="U45" s="43">
        <f>(U81+U99)/U63</f>
        <v>0.310251657293663</v>
      </c>
      <c r="V45" s="43">
        <f>(V81+V99)/V63</f>
        <v>0.3613372093023256</v>
      </c>
      <c r="W45" s="43">
        <f>(W81+W99)/W63</f>
        <v>0.24941770186335405</v>
      </c>
      <c r="X45" s="43">
        <f>(X81+X99)/X63</f>
        <v>0.29598893499308437</v>
      </c>
      <c r="Y45" s="43">
        <f>(Y81+Y99)/Y63</f>
        <v>0.22391752577319587</v>
      </c>
      <c r="Z45" s="43">
        <f>(Z81+Z99)/Z63</f>
        <v>0.29152542372881357</v>
      </c>
    </row>
    <row r="46" spans="2:26" x14ac:dyDescent="0.25">
      <c r="B46" s="4">
        <v>8</v>
      </c>
      <c r="C46" s="43">
        <f>(C82+C100)/C64</f>
        <v>0.42374095084645252</v>
      </c>
      <c r="D46" s="43">
        <f>(D82+D100)/D64</f>
        <v>0.51083941466396665</v>
      </c>
      <c r="E46" s="43">
        <f>(E82+E100)/E64</f>
        <v>0.38334061877701686</v>
      </c>
      <c r="F46" s="43">
        <f>(F82+F100)/F64</f>
        <v>0.4739115072042715</v>
      </c>
      <c r="G46" s="43">
        <f>(G82+G100)/G64</f>
        <v>0.35075086638428954</v>
      </c>
      <c r="H46" s="43">
        <f>(H82+H100)/H64</f>
        <v>0.44250719204951616</v>
      </c>
      <c r="I46" s="43">
        <f>(I82+I100)/I64</f>
        <v>0.49309846816772024</v>
      </c>
      <c r="J46" s="43">
        <f>(J82+J100)/J64</f>
        <v>0.51474702727908606</v>
      </c>
      <c r="K46" s="43">
        <f>(K82+K100)/K64</f>
        <v>0.44808743169398907</v>
      </c>
      <c r="L46" s="43">
        <f>(L82+L100)/L64</f>
        <v>0.47661803217358772</v>
      </c>
      <c r="M46" s="43">
        <f>(M82+M100)/M64</f>
        <v>0.40843708449172006</v>
      </c>
      <c r="N46" s="43">
        <f>(N82+N100)/N64</f>
        <v>0.43708240534521159</v>
      </c>
      <c r="O46" s="43">
        <f>(O82+O100)/O64</f>
        <v>0.40211535610141846</v>
      </c>
      <c r="P46" s="43">
        <f>(P82+P100)/P64</f>
        <v>0.47417475728155339</v>
      </c>
      <c r="Q46" s="43">
        <f>(Q82+Q100)/Q64</f>
        <v>0.34254596556973882</v>
      </c>
      <c r="R46" s="43">
        <f>(R82+R100)/R64</f>
        <v>0.43612964728312681</v>
      </c>
      <c r="S46" s="43">
        <f>(S82+S100)/S64</f>
        <v>0.3164314757235111</v>
      </c>
      <c r="T46" s="43">
        <f>(T82+T100)/T64</f>
        <v>0.39581036383682472</v>
      </c>
      <c r="U46" s="43">
        <f>(U82+U100)/U64</f>
        <v>0.2726851851851852</v>
      </c>
      <c r="V46" s="43">
        <f>(V82+V100)/V64</f>
        <v>0.33488778781696299</v>
      </c>
      <c r="W46" s="43">
        <f>(W82+W100)/W64</f>
        <v>0.22533448840119358</v>
      </c>
      <c r="X46" s="43">
        <f>(X82+X100)/X64</f>
        <v>0.28038507821901326</v>
      </c>
      <c r="Y46" s="43">
        <f>(Y82+Y100)/Y64</f>
        <v>0.20020263424518744</v>
      </c>
      <c r="Z46" s="43">
        <f>(Z82+Z100)/Z64</f>
        <v>0.24207492795389049</v>
      </c>
    </row>
    <row r="47" spans="2:26" x14ac:dyDescent="0.25">
      <c r="B47" s="4">
        <v>9</v>
      </c>
      <c r="C47" s="43">
        <f>(C83+C101)/C65</f>
        <v>0.37943281006430823</v>
      </c>
      <c r="D47" s="43">
        <f>(D83+D101)/D65</f>
        <v>0.48477116314172253</v>
      </c>
      <c r="E47" s="43">
        <f>(E83+E101)/E65</f>
        <v>0.34725410559773973</v>
      </c>
      <c r="F47" s="43">
        <f>(F83+F101)/F65</f>
        <v>0.45464775147691194</v>
      </c>
      <c r="G47" s="43">
        <f>(G83+G101)/G65</f>
        <v>0.31641598624838846</v>
      </c>
      <c r="H47" s="43">
        <f>(H83+H101)/H65</f>
        <v>0.43128578865174388</v>
      </c>
      <c r="I47" s="43">
        <f>(I83+I101)/I65</f>
        <v>0.45600547791714652</v>
      </c>
      <c r="J47" s="43">
        <f>(J83+J101)/J65</f>
        <v>0.49180385411913369</v>
      </c>
      <c r="K47" s="43">
        <f>(K83+K101)/K65</f>
        <v>0.41507986329078606</v>
      </c>
      <c r="L47" s="43">
        <f>(L83+L101)/L65</f>
        <v>0.46165966386554624</v>
      </c>
      <c r="M47" s="43">
        <f>(M83+M101)/M65</f>
        <v>0.37674993137524021</v>
      </c>
      <c r="N47" s="43">
        <f>(N83+N101)/N65</f>
        <v>0.42229826062161391</v>
      </c>
      <c r="O47" s="43">
        <f>(O83+O101)/O65</f>
        <v>0.35934846864977044</v>
      </c>
      <c r="P47" s="43">
        <f>(P83+P101)/P65</f>
        <v>0.4505952380952381</v>
      </c>
      <c r="Q47" s="43">
        <f>(Q83+Q101)/Q65</f>
        <v>0.31507027589796982</v>
      </c>
      <c r="R47" s="43">
        <f>(R83+R101)/R65</f>
        <v>0.43094758064516131</v>
      </c>
      <c r="S47" s="43">
        <f>(S83+S101)/S65</f>
        <v>0.27860696517412936</v>
      </c>
      <c r="T47" s="43">
        <f>(T83+T101)/T65</f>
        <v>0.3818770226537217</v>
      </c>
      <c r="U47" s="43">
        <f>(U83+U101)/U65</f>
        <v>0.2405151552438374</v>
      </c>
      <c r="V47" s="43">
        <f>(V83+V101)/V65</f>
        <v>0.31935771632471011</v>
      </c>
      <c r="W47" s="43">
        <f>(W83+W101)/W65</f>
        <v>0.20354158376442499</v>
      </c>
      <c r="X47" s="43">
        <f>(X83+X101)/X65</f>
        <v>0.28158458244111351</v>
      </c>
      <c r="Y47" s="43">
        <f>(Y83+Y101)/Y65</f>
        <v>0.17919799498746866</v>
      </c>
      <c r="Z47" s="43">
        <f>(Z83+Z101)/Z65</f>
        <v>0.24</v>
      </c>
    </row>
    <row r="48" spans="2:26" x14ac:dyDescent="0.25">
      <c r="B48" s="4">
        <v>10</v>
      </c>
      <c r="C48" s="43">
        <f>(C84+C102)/C66</f>
        <v>0.33787151390772163</v>
      </c>
      <c r="D48" s="43">
        <f>(D84+D102)/D66</f>
        <v>0.45907938215630523</v>
      </c>
      <c r="E48" s="43">
        <f>(E84+E102)/E66</f>
        <v>0.31131317841506695</v>
      </c>
      <c r="F48" s="43">
        <f>(F84+F102)/F66</f>
        <v>0.43861206016772419</v>
      </c>
      <c r="G48" s="43">
        <f>(G84+G102)/G66</f>
        <v>0.28514768556155001</v>
      </c>
      <c r="H48" s="43">
        <f>(H84+H102)/H66</f>
        <v>0.41410672853828306</v>
      </c>
      <c r="I48" s="43">
        <f>(I84+I102)/I66</f>
        <v>0.41927912824811397</v>
      </c>
      <c r="J48" s="43">
        <f>(J84+J102)/J66</f>
        <v>0.46385173529154644</v>
      </c>
      <c r="K48" s="43">
        <f>(K84+K102)/K66</f>
        <v>0.38764279162844995</v>
      </c>
      <c r="L48" s="43">
        <f>(L84+L102)/L66</f>
        <v>0.44920824619061844</v>
      </c>
      <c r="M48" s="43">
        <f>(M84+M102)/M66</f>
        <v>0.34480550664318871</v>
      </c>
      <c r="N48" s="43">
        <f>(N84+N102)/N66</f>
        <v>0.40960099750623441</v>
      </c>
      <c r="O48" s="43">
        <f>(O84+O102)/O66</f>
        <v>0.32401788565953371</v>
      </c>
      <c r="P48" s="43">
        <f>(P84+P102)/P66</f>
        <v>0.42872550781952184</v>
      </c>
      <c r="Q48" s="43">
        <f>(Q84+Q102)/Q66</f>
        <v>0.28558665872543182</v>
      </c>
      <c r="R48" s="43">
        <f>(R84+R102)/R66</f>
        <v>0.41521739130434782</v>
      </c>
      <c r="S48" s="43">
        <f>(S84+S102)/S66</f>
        <v>0.24771453848422295</v>
      </c>
      <c r="T48" s="43">
        <f>(T84+T102)/T66</f>
        <v>0.35071090047393366</v>
      </c>
      <c r="U48" s="43">
        <f>(U84+U102)/U66</f>
        <v>0.21074301034086557</v>
      </c>
      <c r="V48" s="43">
        <f>(V84+V102)/V66</f>
        <v>0.29389190917812602</v>
      </c>
      <c r="W48" s="43">
        <f>(W84+W102)/W66</f>
        <v>0.18042002545608823</v>
      </c>
      <c r="X48" s="43">
        <f>(X84+X102)/X66</f>
        <v>0.27116827438370844</v>
      </c>
      <c r="Y48" s="43">
        <f>(Y84+Y102)/Y66</f>
        <v>0.1617549302016397</v>
      </c>
      <c r="Z48" s="43">
        <f>(Z84+Z102)/Z66</f>
        <v>0.25252525252525254</v>
      </c>
    </row>
    <row r="49" spans="2:26" x14ac:dyDescent="0.25">
      <c r="B49" s="4">
        <v>11</v>
      </c>
      <c r="C49" s="43">
        <f>(C85+C103)/C67</f>
        <v>0.29701742127452441</v>
      </c>
      <c r="D49" s="43">
        <f>(D85+D103)/D67</f>
        <v>0.43083994406833631</v>
      </c>
      <c r="E49" s="43">
        <f>(E85+E103)/E67</f>
        <v>0.27560561977813391</v>
      </c>
      <c r="F49" s="43">
        <f>(F85+F103)/F67</f>
        <v>0.42162688249154801</v>
      </c>
      <c r="G49" s="43">
        <f>(G85+G103)/G67</f>
        <v>0.25501774390598636</v>
      </c>
      <c r="H49" s="43">
        <f>(H85+H103)/H67</f>
        <v>0.39560671665434577</v>
      </c>
      <c r="I49" s="43">
        <f>(I85+I103)/I67</f>
        <v>0.38003992015968063</v>
      </c>
      <c r="J49" s="43">
        <f>(J85+J103)/J67</f>
        <v>0.43707042253521128</v>
      </c>
      <c r="K49" s="43">
        <f>(K85+K103)/K67</f>
        <v>0.35820895522388058</v>
      </c>
      <c r="L49" s="43">
        <f>(L85+L103)/L67</f>
        <v>0.44124999999999998</v>
      </c>
      <c r="M49" s="43">
        <f>(M85+M103)/M67</f>
        <v>0.31620243232640249</v>
      </c>
      <c r="N49" s="43">
        <f>(N85+N103)/N67</f>
        <v>0.38301749271137026</v>
      </c>
      <c r="O49" s="43">
        <f>(O85+O103)/O67</f>
        <v>0.28282101367328055</v>
      </c>
      <c r="P49" s="43">
        <f>(P85+P103)/P67</f>
        <v>0.40512249443207127</v>
      </c>
      <c r="Q49" s="43">
        <f>(Q85+Q103)/Q67</f>
        <v>0.254839845124956</v>
      </c>
      <c r="R49" s="43">
        <f>(R85+R103)/R67</f>
        <v>0.41400875547217009</v>
      </c>
      <c r="S49" s="43">
        <f>(S85+S103)/S67</f>
        <v>0.22491349480968859</v>
      </c>
      <c r="T49" s="43">
        <f>(T85+T103)/T67</f>
        <v>0.34206896551724136</v>
      </c>
      <c r="U49" s="43">
        <f>(U85+U103)/U67</f>
        <v>0.18483465720241113</v>
      </c>
      <c r="V49" s="43">
        <f>(V85+V103)/V67</f>
        <v>0.27984274481772697</v>
      </c>
      <c r="W49" s="43">
        <f>(W85+W103)/W67</f>
        <v>0.15788267644362969</v>
      </c>
      <c r="X49" s="43">
        <f>(X85+X103)/X67</f>
        <v>0.25392986698911729</v>
      </c>
      <c r="Y49" s="43">
        <f>(Y85+Y103)/Y67</f>
        <v>0.14519624367926801</v>
      </c>
      <c r="Z49" s="43">
        <f>(Z85+Z103)/Z67</f>
        <v>0.21643835616438356</v>
      </c>
    </row>
    <row r="50" spans="2:26" x14ac:dyDescent="0.25">
      <c r="B50" s="4">
        <v>12</v>
      </c>
      <c r="C50" s="43">
        <f>(C86+C104)/C68</f>
        <v>0.25510286405808796</v>
      </c>
      <c r="D50" s="43">
        <f>(D86+D104)/D68</f>
        <v>0.39870685762791452</v>
      </c>
      <c r="E50" s="43">
        <f>(E86+E104)/E68</f>
        <v>0.23873143890857013</v>
      </c>
      <c r="F50" s="43">
        <f>(F86+F104)/F68</f>
        <v>0.39982750123213406</v>
      </c>
      <c r="G50" s="43">
        <f>(G86+G104)/G68</f>
        <v>0.22137564658185377</v>
      </c>
      <c r="H50" s="43">
        <f>(H86+H104)/H68</f>
        <v>0.37211356466876971</v>
      </c>
      <c r="I50" s="43">
        <f>(I86+I104)/I68</f>
        <v>0.33644278606965172</v>
      </c>
      <c r="J50" s="43">
        <f>(J86+J104)/J68</f>
        <v>0.41093948212819936</v>
      </c>
      <c r="K50" s="43">
        <f>(K86+K104)/K68</f>
        <v>0.31689472971142124</v>
      </c>
      <c r="L50" s="43">
        <f>(L86+L104)/L68</f>
        <v>0.4053221904552452</v>
      </c>
      <c r="M50" s="43">
        <f>(M86+M104)/M68</f>
        <v>0.28610557768924305</v>
      </c>
      <c r="N50" s="43">
        <f>(N86+N104)/N68</f>
        <v>0.35736961451247168</v>
      </c>
      <c r="O50" s="43">
        <f>(O86+O104)/O68</f>
        <v>0.24703401001845504</v>
      </c>
      <c r="P50" s="43">
        <f>(P86+P104)/P68</f>
        <v>0.37307911212293682</v>
      </c>
      <c r="Q50" s="43">
        <f>(Q86+Q104)/Q68</f>
        <v>0.21504916631038906</v>
      </c>
      <c r="R50" s="43">
        <f>(R86+R104)/R68</f>
        <v>0.40227272727272728</v>
      </c>
      <c r="S50" s="43">
        <f>(S86+S104)/S68</f>
        <v>0.19623430962343097</v>
      </c>
      <c r="T50" s="43">
        <f>(T86+T104)/T68</f>
        <v>0.30064308681672025</v>
      </c>
      <c r="U50" s="43">
        <f>(U86+U104)/U68</f>
        <v>0.16117314677788241</v>
      </c>
      <c r="V50" s="43">
        <f>(V86+V104)/V68</f>
        <v>0.2585345545378851</v>
      </c>
      <c r="W50" s="43">
        <f>(W86+W104)/W68</f>
        <v>0.13274562412163027</v>
      </c>
      <c r="X50" s="43">
        <f>(X86+X104)/X68</f>
        <v>0.22429906542056074</v>
      </c>
      <c r="Y50" s="43">
        <f>(Y86+Y104)/Y68</f>
        <v>0.1210568886492316</v>
      </c>
      <c r="Z50" s="43">
        <f>(Z86+Z104)/Z68</f>
        <v>0.17528735632183909</v>
      </c>
    </row>
    <row r="51" spans="2:26" x14ac:dyDescent="0.25">
      <c r="B51" s="4">
        <v>13</v>
      </c>
      <c r="C51" s="43">
        <f>(C87+C105)/C69</f>
        <v>0.21186911420857502</v>
      </c>
      <c r="D51" s="43">
        <f>(D87+D105)/D69</f>
        <v>0.35823841343067081</v>
      </c>
      <c r="E51" s="43">
        <f>(E87+E105)/E69</f>
        <v>0.20018403496664366</v>
      </c>
      <c r="F51" s="43">
        <f>(F87+F105)/F69</f>
        <v>0.36971695942318017</v>
      </c>
      <c r="G51" s="43">
        <f>(G87+G105)/G69</f>
        <v>0.18398450656786797</v>
      </c>
      <c r="H51" s="43">
        <f>(H87+H105)/H69</f>
        <v>0.34433667083854819</v>
      </c>
      <c r="I51" s="43">
        <f>(I87+I105)/I69</f>
        <v>0.2860305745914602</v>
      </c>
      <c r="J51" s="43">
        <f>(J87+J105)/J69</f>
        <v>0.37318583172637776</v>
      </c>
      <c r="K51" s="43">
        <f>(K87+K105)/K69</f>
        <v>0.26826666666666665</v>
      </c>
      <c r="L51" s="43">
        <f>(L87+L105)/L69</f>
        <v>0.37099971679410931</v>
      </c>
      <c r="M51" s="43">
        <f>(M87+M105)/M69</f>
        <v>0.23293432546101586</v>
      </c>
      <c r="N51" s="43">
        <f>(N87+N105)/N69</f>
        <v>0.3342857142857143</v>
      </c>
      <c r="O51" s="43">
        <f>(O87+O105)/O69</f>
        <v>0.20407124681933841</v>
      </c>
      <c r="P51" s="43">
        <f>(P87+P105)/P69</f>
        <v>0.33717901004838108</v>
      </c>
      <c r="Q51" s="43">
        <f>(Q87+Q105)/Q69</f>
        <v>0.17796830345544298</v>
      </c>
      <c r="R51" s="43">
        <f>(R87+R105)/R69</f>
        <v>0.35162790697674418</v>
      </c>
      <c r="S51" s="43">
        <f>(S87+S105)/S69</f>
        <v>0.16067028092656482</v>
      </c>
      <c r="T51" s="43">
        <f>(T87+T105)/T69</f>
        <v>0.27976190476190477</v>
      </c>
      <c r="U51" s="43">
        <f>(U87+U105)/U69</f>
        <v>0.13238337844292311</v>
      </c>
      <c r="V51" s="43">
        <f>(V87+V105)/V69</f>
        <v>0.22410358565737051</v>
      </c>
      <c r="W51" s="43">
        <f>(W87+W105)/W69</f>
        <v>0.10796841349605169</v>
      </c>
      <c r="X51" s="43">
        <f>(X87+X105)/X69</f>
        <v>0.20814479638009051</v>
      </c>
      <c r="Y51" s="43">
        <f>(Y87+Y105)/Y69</f>
        <v>9.6171516079632466E-2</v>
      </c>
      <c r="Z51" s="43">
        <f>(Z87+Z105)/Z69</f>
        <v>0.15737704918032788</v>
      </c>
    </row>
    <row r="52" spans="2:26" x14ac:dyDescent="0.25">
      <c r="B52" s="4">
        <v>14</v>
      </c>
      <c r="C52" s="43">
        <f>(C88+C106)/C70</f>
        <v>0.1619772485473443</v>
      </c>
      <c r="D52" s="43">
        <f>(D88+D106)/D70</f>
        <v>0.30113654452261945</v>
      </c>
      <c r="E52" s="43">
        <f>(E88+E106)/E70</f>
        <v>0.15223754573599774</v>
      </c>
      <c r="F52" s="43">
        <f>(F88+F106)/F70</f>
        <v>0.31572700296735906</v>
      </c>
      <c r="G52" s="43">
        <f>(G88+G106)/G70</f>
        <v>0.13837743050183093</v>
      </c>
      <c r="H52" s="43">
        <f>(H88+H106)/H70</f>
        <v>0.28608401353772644</v>
      </c>
      <c r="I52" s="43">
        <f>(I88+I106)/I70</f>
        <v>0.22249318605651988</v>
      </c>
      <c r="J52" s="43">
        <f>(J88+J106)/J70</f>
        <v>0.32296152243367132</v>
      </c>
      <c r="K52" s="43">
        <f>(K88+K106)/K70</f>
        <v>0.20578703703703705</v>
      </c>
      <c r="L52" s="43">
        <f>(L88+L106)/L70</f>
        <v>0.30777945619335345</v>
      </c>
      <c r="M52" s="43">
        <f>(M88+M106)/M70</f>
        <v>0.17910447761194029</v>
      </c>
      <c r="N52" s="43">
        <f>(N88+N106)/N70</f>
        <v>0.28216704288939054</v>
      </c>
      <c r="O52" s="43">
        <f>(O88+O106)/O70</f>
        <v>0.15603769449923297</v>
      </c>
      <c r="P52" s="43">
        <f>(P88+P106)/P70</f>
        <v>0.29223300970873789</v>
      </c>
      <c r="Q52" s="43">
        <f>(Q88+Q106)/Q70</f>
        <v>0.13413098236775819</v>
      </c>
      <c r="R52" s="43">
        <f>(R88+R106)/R70</f>
        <v>0.30141843971631205</v>
      </c>
      <c r="S52" s="43">
        <f>(S88+S106)/S70</f>
        <v>0.12218268090154211</v>
      </c>
      <c r="T52" s="43">
        <f>(T88+T106)/T70</f>
        <v>0.23076923076923078</v>
      </c>
      <c r="U52" s="43">
        <f>(U88+U106)/U70</f>
        <v>0.10724391624221845</v>
      </c>
      <c r="V52" s="43">
        <f>(V88+V106)/V70</f>
        <v>0.1936245572609209</v>
      </c>
      <c r="W52" s="43">
        <f>(W88+W106)/W70</f>
        <v>8.3252190847127552E-2</v>
      </c>
      <c r="X52" s="43">
        <f>(X88+X106)/X70</f>
        <v>0.18620689655172415</v>
      </c>
      <c r="Y52" s="43">
        <f>(Y88+Y106)/Y70</f>
        <v>6.890581717451523E-2</v>
      </c>
      <c r="Z52" s="43">
        <f>(Z88+Z106)/Z70</f>
        <v>0.14233576642335766</v>
      </c>
    </row>
    <row r="53" spans="2:26" x14ac:dyDescent="0.25">
      <c r="B53" s="4">
        <v>15</v>
      </c>
      <c r="C53" s="43">
        <f>(C89+C107)/C71</f>
        <v>0.10336479277800574</v>
      </c>
      <c r="D53" s="43">
        <f>(D89+D107)/D71</f>
        <v>0.21542610110002997</v>
      </c>
      <c r="E53" s="43">
        <f>(E89+E107)/E71</f>
        <v>9.6526822558459416E-2</v>
      </c>
      <c r="F53" s="43">
        <f>(F89+F107)/F71</f>
        <v>0.22722580645161292</v>
      </c>
      <c r="G53" s="43">
        <f>(G89+G107)/G71</f>
        <v>8.5825096959839864E-2</v>
      </c>
      <c r="H53" s="43">
        <f>(H89+H107)/H71</f>
        <v>0.20273694880892043</v>
      </c>
      <c r="I53" s="43">
        <f>(I89+I107)/I71</f>
        <v>0.15032307107563664</v>
      </c>
      <c r="J53" s="43">
        <f>(J89+J107)/J71</f>
        <v>0.22578140166957872</v>
      </c>
      <c r="K53" s="43">
        <f>(K89+K107)/K71</f>
        <v>0.13772632828732562</v>
      </c>
      <c r="L53" s="43">
        <f>(L89+L107)/L71</f>
        <v>0.2349896480331263</v>
      </c>
      <c r="M53" s="43">
        <f>(M89+M107)/M71</f>
        <v>0.11601049868766404</v>
      </c>
      <c r="N53" s="43">
        <f>(N89+N107)/N71</f>
        <v>0.19897435897435897</v>
      </c>
      <c r="O53" s="43">
        <f>(O89+O107)/O71</f>
        <v>9.7917839054586384E-2</v>
      </c>
      <c r="P53" s="43">
        <f>(P89+P107)/P71</f>
        <v>0.2064724919093851</v>
      </c>
      <c r="Q53" s="43">
        <f>(Q89+Q107)/Q71</f>
        <v>8.3106796116504858E-2</v>
      </c>
      <c r="R53" s="43">
        <f>(R89+R107)/R71</f>
        <v>0.17673716012084592</v>
      </c>
      <c r="S53" s="43">
        <f>(S89+S107)/S71</f>
        <v>6.470165348670022E-2</v>
      </c>
      <c r="T53" s="43">
        <f>(T89+T107)/T71</f>
        <v>0.16447368421052633</v>
      </c>
      <c r="U53" s="43">
        <f>(U89+U107)/U71</f>
        <v>6.8593663146192335E-2</v>
      </c>
      <c r="V53" s="43">
        <f>(V89+V107)/V71</f>
        <v>0.15285714285714286</v>
      </c>
      <c r="W53" s="43">
        <f>(W89+W107)/W71</f>
        <v>5.2900401313389273E-2</v>
      </c>
      <c r="X53" s="43">
        <f>(X89+X107)/X71</f>
        <v>0.13698630136986301</v>
      </c>
      <c r="Y53" s="43">
        <f>(Y89+Y107)/Y71</f>
        <v>4.5066045066045064E-2</v>
      </c>
      <c r="Z53" s="43">
        <f>(Z89+Z107)/Z71</f>
        <v>0.11666666666666667</v>
      </c>
    </row>
    <row r="54" spans="2:26" x14ac:dyDescent="0.25">
      <c r="B54" s="4">
        <v>16</v>
      </c>
      <c r="C54" s="43">
        <f>(C90+C108)/C72</f>
        <v>3.3323941497400172E-2</v>
      </c>
      <c r="D54" s="43">
        <f>(D90+D108)/D72</f>
        <v>6.1662043458159961E-2</v>
      </c>
      <c r="E54" s="43">
        <f>(E90+E108)/E72</f>
        <v>2.6331187829139849E-2</v>
      </c>
      <c r="F54" s="43">
        <f>(F90+F108)/F72</f>
        <v>5.9884314392650559E-2</v>
      </c>
      <c r="G54" s="43">
        <f>(G90+G108)/G72</f>
        <v>2.4009694766340982E-2</v>
      </c>
      <c r="H54" s="43">
        <f>(H90+H108)/H72</f>
        <v>5.0100874243443172E-2</v>
      </c>
      <c r="I54" s="43">
        <f>(I90+I108)/I72</f>
        <v>4.2225031605562582E-2</v>
      </c>
      <c r="J54" s="43">
        <f>(J90+J108)/J72</f>
        <v>6.39803974952355E-2</v>
      </c>
      <c r="K54" s="43">
        <f>(K90+K108)/K72</f>
        <v>4.5317220543806644E-2</v>
      </c>
      <c r="L54" s="43">
        <f>(L90+L108)/L72</f>
        <v>5.4843304843304845E-2</v>
      </c>
      <c r="M54" s="43">
        <f>(M90+M108)/M72</f>
        <v>3.5248041775456922E-2</v>
      </c>
      <c r="N54" s="43">
        <f>(N90+N108)/N72</f>
        <v>5.9139784946236562E-2</v>
      </c>
      <c r="O54" s="43">
        <f>(O90+O108)/O72</f>
        <v>2.6019690576652602E-2</v>
      </c>
      <c r="P54" s="43">
        <f>(P90+P108)/P72</f>
        <v>5.1694915254237285E-2</v>
      </c>
      <c r="Q54" s="43">
        <f>(Q90+Q108)/Q72</f>
        <v>1.5954950727358048E-2</v>
      </c>
      <c r="R54" s="43">
        <f>(R90+R108)/R72</f>
        <v>2.6530612244897958E-2</v>
      </c>
      <c r="S54" s="43">
        <f>(S90+S108)/S72</f>
        <v>1.2173913043478261E-2</v>
      </c>
      <c r="T54" s="43">
        <f>(T90+T108)/T72</f>
        <v>2.1276595744680851E-2</v>
      </c>
      <c r="U54" s="43">
        <f>(U90+U108)/U72</f>
        <v>2.2113992365407398E-2</v>
      </c>
      <c r="V54" s="43">
        <f>(V90+V108)/V72</f>
        <v>5.6140350877192984E-2</v>
      </c>
      <c r="W54" s="43">
        <f>(W90+W108)/W72</f>
        <v>1.7500514721021206E-2</v>
      </c>
      <c r="X54" s="43">
        <f>(X90+X108)/X72</f>
        <v>3.6036036036036036E-2</v>
      </c>
      <c r="Y54" s="43">
        <f>(Y90+Y108)/Y72</f>
        <v>1.225382932166302E-2</v>
      </c>
      <c r="Z54" s="43">
        <f>(Z90+Z108)/Z72</f>
        <v>3.7914691943127965E-2</v>
      </c>
    </row>
    <row r="55" spans="2:26" x14ac:dyDescent="0.25">
      <c r="B55" s="4" t="s">
        <v>511</v>
      </c>
      <c r="C55" s="4" t="s">
        <v>512</v>
      </c>
      <c r="D55" s="4" t="s">
        <v>513</v>
      </c>
      <c r="E55" s="4" t="s">
        <v>514</v>
      </c>
      <c r="F55" s="4" t="s">
        <v>515</v>
      </c>
      <c r="G55" s="4" t="s">
        <v>516</v>
      </c>
      <c r="H55" s="4" t="s">
        <v>517</v>
      </c>
      <c r="I55" s="4" t="s">
        <v>518</v>
      </c>
      <c r="J55" s="4" t="s">
        <v>519</v>
      </c>
      <c r="K55" s="4" t="s">
        <v>520</v>
      </c>
      <c r="L55" s="4" t="s">
        <v>521</v>
      </c>
      <c r="M55" s="4" t="s">
        <v>522</v>
      </c>
      <c r="N55" s="4" t="s">
        <v>523</v>
      </c>
      <c r="O55" s="4" t="s">
        <v>524</v>
      </c>
      <c r="P55" s="4" t="s">
        <v>525</v>
      </c>
      <c r="Q55" s="4" t="s">
        <v>526</v>
      </c>
      <c r="R55" s="4" t="s">
        <v>527</v>
      </c>
      <c r="S55" s="4" t="s">
        <v>528</v>
      </c>
      <c r="T55" s="4" t="s">
        <v>529</v>
      </c>
      <c r="U55" s="4" t="s">
        <v>530</v>
      </c>
      <c r="V55" s="4" t="s">
        <v>531</v>
      </c>
      <c r="W55" s="4" t="s">
        <v>532</v>
      </c>
      <c r="X55" s="4" t="s">
        <v>533</v>
      </c>
      <c r="Y55" s="4" t="s">
        <v>534</v>
      </c>
      <c r="Z55" s="4" t="s">
        <v>535</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536</v>
      </c>
      <c r="C73" s="4" t="s">
        <v>512</v>
      </c>
      <c r="D73" s="4" t="s">
        <v>513</v>
      </c>
      <c r="E73" s="4" t="s">
        <v>514</v>
      </c>
      <c r="F73" s="4" t="s">
        <v>515</v>
      </c>
      <c r="G73" s="4" t="s">
        <v>516</v>
      </c>
      <c r="H73" s="4" t="s">
        <v>517</v>
      </c>
      <c r="I73" s="4" t="s">
        <v>518</v>
      </c>
      <c r="J73" s="4" t="s">
        <v>519</v>
      </c>
      <c r="K73" s="4" t="s">
        <v>520</v>
      </c>
      <c r="L73" s="4" t="s">
        <v>521</v>
      </c>
      <c r="M73" s="4" t="s">
        <v>522</v>
      </c>
      <c r="N73" s="4" t="s">
        <v>523</v>
      </c>
      <c r="O73" s="4" t="s">
        <v>524</v>
      </c>
      <c r="P73" s="4" t="s">
        <v>525</v>
      </c>
      <c r="Q73" s="4" t="s">
        <v>526</v>
      </c>
      <c r="R73" s="4" t="s">
        <v>527</v>
      </c>
      <c r="S73" s="4" t="s">
        <v>528</v>
      </c>
      <c r="T73" s="4" t="s">
        <v>529</v>
      </c>
      <c r="U73" s="4" t="s">
        <v>530</v>
      </c>
      <c r="V73" s="4" t="s">
        <v>531</v>
      </c>
      <c r="W73" s="4" t="s">
        <v>532</v>
      </c>
      <c r="X73" s="4" t="s">
        <v>533</v>
      </c>
      <c r="Y73" s="4" t="s">
        <v>534</v>
      </c>
      <c r="Z73" s="4" t="s">
        <v>535</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537</v>
      </c>
      <c r="C91" s="4" t="s">
        <v>512</v>
      </c>
      <c r="D91" s="4" t="s">
        <v>513</v>
      </c>
      <c r="E91" s="4" t="s">
        <v>514</v>
      </c>
      <c r="F91" s="4" t="s">
        <v>515</v>
      </c>
      <c r="G91" s="4" t="s">
        <v>516</v>
      </c>
      <c r="H91" s="4" t="s">
        <v>517</v>
      </c>
      <c r="I91" s="4" t="s">
        <v>518</v>
      </c>
      <c r="J91" s="4" t="s">
        <v>519</v>
      </c>
      <c r="K91" s="4" t="s">
        <v>520</v>
      </c>
      <c r="L91" s="4" t="s">
        <v>521</v>
      </c>
      <c r="M91" s="4" t="s">
        <v>522</v>
      </c>
      <c r="N91" s="4" t="s">
        <v>523</v>
      </c>
      <c r="O91" s="4" t="s">
        <v>524</v>
      </c>
      <c r="P91" s="4" t="s">
        <v>525</v>
      </c>
      <c r="Q91" s="4" t="s">
        <v>526</v>
      </c>
      <c r="R91" s="4" t="s">
        <v>527</v>
      </c>
      <c r="S91" s="4" t="s">
        <v>528</v>
      </c>
      <c r="T91" s="4" t="s">
        <v>529</v>
      </c>
      <c r="U91" s="4" t="s">
        <v>530</v>
      </c>
      <c r="V91" s="4" t="s">
        <v>531</v>
      </c>
      <c r="W91" s="4" t="s">
        <v>532</v>
      </c>
      <c r="X91" s="4" t="s">
        <v>533</v>
      </c>
      <c r="Y91" s="4" t="s">
        <v>534</v>
      </c>
      <c r="Z91" s="4" t="s">
        <v>535</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J13:J15"/>
    <mergeCell ref="K13:P13"/>
    <mergeCell ref="K14:L14"/>
    <mergeCell ref="M14:N14"/>
    <mergeCell ref="O14:P14"/>
    <mergeCell ref="R13:R15"/>
    <mergeCell ref="B13:B15"/>
    <mergeCell ref="C13:H13"/>
    <mergeCell ref="C14:D14"/>
    <mergeCell ref="E14:F14"/>
    <mergeCell ref="G14:H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07" t="s">
        <v>16</v>
      </c>
      <c r="C2" s="107"/>
      <c r="D2" s="107"/>
      <c r="E2" s="107"/>
      <c r="F2" s="107"/>
      <c r="G2" s="107"/>
      <c r="H2" s="107"/>
      <c r="I2" s="107"/>
    </row>
    <row r="4" spans="2:9" x14ac:dyDescent="0.25">
      <c r="B4" s="108" t="s">
        <v>13</v>
      </c>
      <c r="C4" s="108"/>
      <c r="D4" s="108"/>
      <c r="F4" s="108" t="s">
        <v>15</v>
      </c>
      <c r="G4" s="108"/>
      <c r="H4" s="108"/>
      <c r="I4" s="108"/>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08" t="s">
        <v>14</v>
      </c>
      <c r="C8" s="108"/>
      <c r="D8" s="108"/>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5" x14ac:dyDescent="0.25"/>
  <cols>
    <col min="2" max="2" width="13.140625" customWidth="1"/>
    <col min="7" max="8" width="9.5703125" bestFit="1" customWidth="1"/>
    <col min="10" max="10" width="10.42578125" customWidth="1"/>
    <col min="13" max="13" width="16.28515625" bestFit="1" customWidth="1"/>
    <col min="18" max="18" width="9.42578125" customWidth="1"/>
  </cols>
  <sheetData>
    <row r="2" spans="2:21" ht="18.75" x14ac:dyDescent="0.3">
      <c r="B2" s="107" t="s">
        <v>362</v>
      </c>
      <c r="C2" s="107"/>
      <c r="D2" s="107"/>
      <c r="E2" s="107"/>
      <c r="F2" s="107"/>
      <c r="G2" s="107"/>
      <c r="H2" s="107"/>
      <c r="I2" s="107"/>
      <c r="J2" s="107"/>
      <c r="K2" s="107"/>
      <c r="L2" s="107"/>
      <c r="M2" s="107"/>
      <c r="N2" s="107"/>
      <c r="O2" s="107"/>
      <c r="P2" s="107"/>
      <c r="Q2" s="107"/>
      <c r="R2" s="107"/>
      <c r="S2" s="107"/>
      <c r="T2" s="107"/>
      <c r="U2" s="107"/>
    </row>
    <row r="3" spans="2:21" ht="55.15" customHeight="1" x14ac:dyDescent="0.25">
      <c r="B3" s="112" t="s">
        <v>367</v>
      </c>
      <c r="C3" s="176"/>
      <c r="D3" s="176"/>
      <c r="E3" s="176"/>
      <c r="F3" s="176"/>
      <c r="G3" s="176"/>
      <c r="H3" s="176"/>
      <c r="I3" s="176"/>
      <c r="J3" s="176"/>
      <c r="K3" s="176"/>
      <c r="L3" s="176"/>
      <c r="M3" s="176"/>
      <c r="N3" s="176"/>
      <c r="O3" s="176"/>
      <c r="P3" s="176"/>
      <c r="Q3" s="176"/>
      <c r="R3" s="176"/>
      <c r="S3" s="176"/>
      <c r="T3" s="176"/>
      <c r="U3" s="176"/>
    </row>
    <row r="4" spans="2:21" ht="75" customHeight="1" x14ac:dyDescent="0.25">
      <c r="B4" s="176"/>
      <c r="C4" s="176"/>
      <c r="D4" s="176"/>
      <c r="E4" s="176"/>
      <c r="F4" s="176"/>
      <c r="G4" s="176"/>
      <c r="H4" s="176"/>
      <c r="I4" s="176"/>
      <c r="J4" s="176"/>
      <c r="K4" s="176"/>
      <c r="L4" s="176"/>
      <c r="M4" s="176"/>
      <c r="N4" s="176"/>
      <c r="O4" s="176"/>
      <c r="P4" s="176"/>
      <c r="Q4" s="176"/>
      <c r="R4" s="176"/>
      <c r="S4" s="176"/>
      <c r="T4" s="176"/>
      <c r="U4" s="176"/>
    </row>
    <row r="7" spans="2:21" x14ac:dyDescent="0.25">
      <c r="C7" s="179" t="s">
        <v>353</v>
      </c>
      <c r="D7" s="179"/>
      <c r="E7" s="179"/>
      <c r="F7" s="179"/>
    </row>
    <row r="8" spans="2:21" x14ac:dyDescent="0.25">
      <c r="B8" s="2" t="s">
        <v>363</v>
      </c>
      <c r="C8" s="4">
        <v>135</v>
      </c>
      <c r="D8" s="4">
        <v>65</v>
      </c>
      <c r="E8" s="4">
        <v>-5</v>
      </c>
      <c r="F8" s="4">
        <v>-210</v>
      </c>
    </row>
    <row r="10" spans="2:21" x14ac:dyDescent="0.25">
      <c r="B10" s="108" t="s">
        <v>335</v>
      </c>
      <c r="C10" s="108"/>
      <c r="D10" s="108"/>
      <c r="E10" s="108"/>
      <c r="F10" s="108"/>
      <c r="G10" s="108"/>
      <c r="H10" s="108"/>
      <c r="I10" s="108"/>
      <c r="J10" s="108"/>
      <c r="M10" s="108" t="s">
        <v>364</v>
      </c>
      <c r="N10" s="108"/>
      <c r="O10" s="108"/>
      <c r="P10" s="108"/>
      <c r="Q10" s="108"/>
      <c r="R10" s="108"/>
      <c r="S10" s="108"/>
      <c r="T10" s="108"/>
      <c r="U10" s="108"/>
    </row>
    <row r="11" spans="2:21" ht="17.25" customHeight="1" x14ac:dyDescent="0.25">
      <c r="B11" s="69" t="s">
        <v>335</v>
      </c>
      <c r="C11" s="4" t="s">
        <v>259</v>
      </c>
      <c r="D11" s="4" t="s">
        <v>336</v>
      </c>
      <c r="E11" s="4"/>
      <c r="F11" s="4"/>
      <c r="G11" s="2" t="s">
        <v>338</v>
      </c>
      <c r="H11" s="177"/>
      <c r="I11" s="177"/>
      <c r="J11" s="177"/>
      <c r="M11" s="69" t="s">
        <v>355</v>
      </c>
      <c r="N11" s="4" t="s">
        <v>259</v>
      </c>
      <c r="O11" s="4" t="s">
        <v>336</v>
      </c>
      <c r="P11" s="4"/>
      <c r="Q11" s="4"/>
      <c r="R11" s="2" t="s">
        <v>338</v>
      </c>
      <c r="S11" s="177"/>
      <c r="T11" s="177"/>
      <c r="U11" s="177"/>
    </row>
    <row r="12" spans="2:21" x14ac:dyDescent="0.25">
      <c r="B12" s="2" t="s">
        <v>347</v>
      </c>
      <c r="C12" s="4">
        <v>25000</v>
      </c>
      <c r="D12" s="4">
        <v>25000</v>
      </c>
      <c r="E12" s="4">
        <v>25000</v>
      </c>
      <c r="F12" s="4">
        <v>25000</v>
      </c>
      <c r="G12" s="178">
        <f>C13*$C$8+D13*$D$8+E13*$E$8+F13*$F$8</f>
        <v>-3.75</v>
      </c>
      <c r="H12" s="177"/>
      <c r="I12" s="177"/>
      <c r="J12" s="177"/>
      <c r="M12" s="2" t="s">
        <v>347</v>
      </c>
      <c r="N12" s="4">
        <v>20000</v>
      </c>
      <c r="O12" s="4">
        <v>30000</v>
      </c>
      <c r="P12" s="4">
        <v>25000</v>
      </c>
      <c r="Q12" s="4">
        <v>25000</v>
      </c>
      <c r="R12" s="178">
        <f>N13*$C$8+O13*$D$8+P13*$E$8+Q13*$F$8</f>
        <v>49.400000000000006</v>
      </c>
      <c r="S12" s="177"/>
      <c r="T12" s="177"/>
      <c r="U12" s="177"/>
    </row>
    <row r="13" spans="2:21" x14ac:dyDescent="0.25">
      <c r="B13" s="2" t="s">
        <v>342</v>
      </c>
      <c r="C13" s="43">
        <v>0.25</v>
      </c>
      <c r="D13" s="43">
        <v>0.25</v>
      </c>
      <c r="E13" s="43">
        <v>0.25</v>
      </c>
      <c r="F13" s="43">
        <v>0.25</v>
      </c>
      <c r="G13" s="178"/>
      <c r="H13" s="177"/>
      <c r="I13" s="177"/>
      <c r="J13" s="177"/>
      <c r="M13" s="2" t="s">
        <v>342</v>
      </c>
      <c r="N13" s="43">
        <v>0.37</v>
      </c>
      <c r="O13" s="43">
        <v>0.33</v>
      </c>
      <c r="P13" s="43">
        <v>0.2</v>
      </c>
      <c r="Q13" s="43">
        <v>0.1</v>
      </c>
      <c r="R13" s="178"/>
      <c r="S13" s="177"/>
      <c r="T13" s="177"/>
      <c r="U13" s="177"/>
    </row>
    <row r="14" spans="2:21" x14ac:dyDescent="0.25">
      <c r="B14" s="119" t="s">
        <v>337</v>
      </c>
      <c r="C14" s="142" t="s">
        <v>340</v>
      </c>
      <c r="D14" s="142"/>
      <c r="E14" s="142"/>
      <c r="F14" s="142"/>
      <c r="G14" s="142"/>
      <c r="H14" s="142"/>
      <c r="I14" s="142"/>
      <c r="J14" s="142"/>
      <c r="M14" s="119" t="s">
        <v>337</v>
      </c>
      <c r="N14" s="142" t="s">
        <v>340</v>
      </c>
      <c r="O14" s="142"/>
      <c r="P14" s="142"/>
      <c r="Q14" s="142"/>
      <c r="R14" s="142"/>
      <c r="S14" s="142"/>
      <c r="T14" s="142"/>
      <c r="U14" s="142"/>
    </row>
    <row r="15" spans="2:21" x14ac:dyDescent="0.25">
      <c r="B15" s="119"/>
      <c r="C15" s="2" t="s">
        <v>330</v>
      </c>
      <c r="D15" s="2" t="s">
        <v>331</v>
      </c>
      <c r="E15" s="2" t="s">
        <v>332</v>
      </c>
      <c r="F15" s="2" t="s">
        <v>341</v>
      </c>
      <c r="G15" s="2" t="s">
        <v>356</v>
      </c>
      <c r="H15" s="2" t="s">
        <v>338</v>
      </c>
      <c r="I15" s="2" t="s">
        <v>339</v>
      </c>
      <c r="J15" s="2" t="s">
        <v>357</v>
      </c>
      <c r="M15" s="119"/>
      <c r="N15" s="2" t="s">
        <v>330</v>
      </c>
      <c r="O15" s="2" t="s">
        <v>331</v>
      </c>
      <c r="P15" s="2" t="s">
        <v>332</v>
      </c>
      <c r="Q15" s="2" t="s">
        <v>341</v>
      </c>
      <c r="R15" s="2" t="s">
        <v>356</v>
      </c>
      <c r="S15" s="2" t="s">
        <v>338</v>
      </c>
      <c r="T15" s="2" t="s">
        <v>339</v>
      </c>
      <c r="U15" s="2" t="s">
        <v>357</v>
      </c>
    </row>
    <row r="16" spans="2:21" x14ac:dyDescent="0.25">
      <c r="B16" s="2" t="s">
        <v>351</v>
      </c>
      <c r="C16" s="43">
        <v>0.53</v>
      </c>
      <c r="D16" s="43">
        <v>0.3</v>
      </c>
      <c r="E16" s="43">
        <v>0.12</v>
      </c>
      <c r="F16" s="43">
        <v>0.05</v>
      </c>
      <c r="G16" s="71">
        <v>37000</v>
      </c>
      <c r="H16" s="72">
        <f t="shared" ref="H16:H25" si="0">C16*$C$8+D16*$D$8+E16*$E$8+F16*$F$8</f>
        <v>79.95</v>
      </c>
      <c r="I16" s="72">
        <f t="shared" ref="I16:I25" si="1">H16-$G$12</f>
        <v>83.7</v>
      </c>
      <c r="J16" s="4">
        <f t="shared" ref="J16:J25" si="2">1000*I16/(G16-$C$12)</f>
        <v>6.9749999999999996</v>
      </c>
      <c r="M16" s="2" t="s">
        <v>343</v>
      </c>
      <c r="N16" s="43">
        <v>0.72</v>
      </c>
      <c r="O16" s="43">
        <v>0.24</v>
      </c>
      <c r="P16" s="43">
        <v>0.03</v>
      </c>
      <c r="Q16" s="43">
        <v>0.01</v>
      </c>
      <c r="R16" s="71">
        <v>38000</v>
      </c>
      <c r="S16" s="72">
        <f t="shared" ref="S16:S21" si="3">N16*$C$8+O16*$D$8+P16*$E$8+Q16*$F$8</f>
        <v>110.55</v>
      </c>
      <c r="T16" s="72">
        <f t="shared" ref="T16:T21" si="4">S16-R$12</f>
        <v>61.149999999999991</v>
      </c>
      <c r="U16" s="4">
        <f t="shared" ref="U16:U21" si="5">1000*T16/(R16-O$12)</f>
        <v>7.6437499999999989</v>
      </c>
    </row>
    <row r="17" spans="2:21" x14ac:dyDescent="0.25">
      <c r="B17" s="70" t="s">
        <v>354</v>
      </c>
      <c r="C17" s="43">
        <v>0.15</v>
      </c>
      <c r="D17" s="43">
        <v>0.23</v>
      </c>
      <c r="E17" s="43">
        <v>0.3</v>
      </c>
      <c r="F17" s="43">
        <v>0.31</v>
      </c>
      <c r="G17" s="71">
        <v>21000</v>
      </c>
      <c r="H17" s="72">
        <f t="shared" si="0"/>
        <v>-31.399999999999991</v>
      </c>
      <c r="I17" s="72">
        <f t="shared" si="1"/>
        <v>-27.649999999999991</v>
      </c>
      <c r="J17" s="4">
        <f t="shared" si="2"/>
        <v>6.9124999999999979</v>
      </c>
      <c r="M17" s="70" t="s">
        <v>348</v>
      </c>
      <c r="N17" s="43">
        <v>0.47</v>
      </c>
      <c r="O17" s="43">
        <v>0.35</v>
      </c>
      <c r="P17" s="43">
        <v>0.13500000000000001</v>
      </c>
      <c r="Q17" s="43">
        <v>4.4999999999999998E-2</v>
      </c>
      <c r="R17" s="71">
        <v>32000</v>
      </c>
      <c r="S17" s="72">
        <f t="shared" si="3"/>
        <v>76.074999999999989</v>
      </c>
      <c r="T17" s="72">
        <f t="shared" si="4"/>
        <v>26.674999999999983</v>
      </c>
      <c r="U17" s="4">
        <f t="shared" si="5"/>
        <v>13.337499999999991</v>
      </c>
    </row>
    <row r="18" spans="2:21" x14ac:dyDescent="0.25">
      <c r="B18" s="2" t="s">
        <v>352</v>
      </c>
      <c r="C18" s="43">
        <v>0.06</v>
      </c>
      <c r="D18" s="43">
        <v>0.14000000000000001</v>
      </c>
      <c r="E18" s="43">
        <v>0.22</v>
      </c>
      <c r="F18" s="43">
        <v>0.57999999999999996</v>
      </c>
      <c r="G18" s="71">
        <v>13000</v>
      </c>
      <c r="H18" s="72">
        <f t="shared" si="0"/>
        <v>-105.69999999999999</v>
      </c>
      <c r="I18" s="72">
        <f t="shared" si="1"/>
        <v>-101.94999999999999</v>
      </c>
      <c r="J18" s="4">
        <f t="shared" si="2"/>
        <v>8.4958333333333318</v>
      </c>
      <c r="M18" s="70" t="s">
        <v>358</v>
      </c>
      <c r="N18" s="43">
        <v>0.18</v>
      </c>
      <c r="O18" s="43">
        <v>0.2</v>
      </c>
      <c r="P18" s="43">
        <v>0.27</v>
      </c>
      <c r="Q18" s="43">
        <v>0.36</v>
      </c>
      <c r="R18" s="71">
        <v>22000</v>
      </c>
      <c r="S18" s="72">
        <f t="shared" si="3"/>
        <v>-39.65</v>
      </c>
      <c r="T18" s="72">
        <f t="shared" si="4"/>
        <v>-89.050000000000011</v>
      </c>
      <c r="U18" s="4">
        <f t="shared" si="5"/>
        <v>11.131250000000001</v>
      </c>
    </row>
    <row r="19" spans="2:21" x14ac:dyDescent="0.25">
      <c r="B19" s="2" t="s">
        <v>343</v>
      </c>
      <c r="C19" s="43">
        <v>0.42</v>
      </c>
      <c r="D19" s="43">
        <v>0.3</v>
      </c>
      <c r="E19" s="43">
        <v>0.18</v>
      </c>
      <c r="F19" s="43">
        <v>0.09</v>
      </c>
      <c r="G19" s="71">
        <v>33000</v>
      </c>
      <c r="H19" s="72">
        <f t="shared" si="0"/>
        <v>56.399999999999984</v>
      </c>
      <c r="I19" s="72">
        <f t="shared" si="1"/>
        <v>60.149999999999984</v>
      </c>
      <c r="J19" s="4">
        <f t="shared" si="2"/>
        <v>7.518749999999998</v>
      </c>
      <c r="M19" s="2" t="s">
        <v>359</v>
      </c>
      <c r="N19" s="43">
        <v>0.14000000000000001</v>
      </c>
      <c r="O19" s="43">
        <v>0.32</v>
      </c>
      <c r="P19" s="43">
        <v>0.32</v>
      </c>
      <c r="Q19" s="43">
        <v>0.32</v>
      </c>
      <c r="R19" s="71">
        <v>22000</v>
      </c>
      <c r="S19" s="72">
        <f t="shared" si="3"/>
        <v>-29.1</v>
      </c>
      <c r="T19" s="72">
        <f t="shared" si="4"/>
        <v>-78.5</v>
      </c>
      <c r="U19" s="4">
        <f t="shared" si="5"/>
        <v>9.8125</v>
      </c>
    </row>
    <row r="20" spans="2:21" x14ac:dyDescent="0.25">
      <c r="B20" s="2" t="s">
        <v>344</v>
      </c>
      <c r="C20" s="43">
        <v>0.42</v>
      </c>
      <c r="D20" s="43">
        <v>0.31</v>
      </c>
      <c r="E20" s="43">
        <v>0.19</v>
      </c>
      <c r="F20" s="43">
        <v>0.09</v>
      </c>
      <c r="G20" s="71">
        <v>33000</v>
      </c>
      <c r="H20" s="72">
        <f t="shared" si="0"/>
        <v>56.999999999999993</v>
      </c>
      <c r="I20" s="72">
        <f t="shared" si="1"/>
        <v>60.749999999999993</v>
      </c>
      <c r="J20" s="4">
        <f t="shared" si="2"/>
        <v>7.5937499999999991</v>
      </c>
      <c r="M20" s="70" t="s">
        <v>360</v>
      </c>
      <c r="N20" s="43">
        <v>0.315</v>
      </c>
      <c r="O20" s="43">
        <v>0.3</v>
      </c>
      <c r="P20" s="43">
        <v>0.22500000000000001</v>
      </c>
      <c r="Q20" s="43">
        <v>0.16</v>
      </c>
      <c r="R20" s="71">
        <v>28000</v>
      </c>
      <c r="S20" s="72">
        <f t="shared" si="3"/>
        <v>27.299999999999997</v>
      </c>
      <c r="T20" s="72">
        <f t="shared" si="4"/>
        <v>-22.100000000000009</v>
      </c>
      <c r="U20" s="4">
        <f t="shared" si="5"/>
        <v>11.050000000000004</v>
      </c>
    </row>
    <row r="21" spans="2:21" x14ac:dyDescent="0.25">
      <c r="B21" s="70" t="s">
        <v>345</v>
      </c>
      <c r="C21" s="43">
        <v>0.16</v>
      </c>
      <c r="D21" s="43">
        <v>0.26</v>
      </c>
      <c r="E21" s="43">
        <v>0.28000000000000003</v>
      </c>
      <c r="F21" s="43">
        <v>0.28000000000000003</v>
      </c>
      <c r="G21" s="71">
        <v>23000</v>
      </c>
      <c r="H21" s="72">
        <f t="shared" si="0"/>
        <v>-21.700000000000003</v>
      </c>
      <c r="I21" s="72">
        <f t="shared" si="1"/>
        <v>-17.950000000000003</v>
      </c>
      <c r="J21" s="4">
        <f t="shared" si="2"/>
        <v>8.9750000000000014</v>
      </c>
      <c r="M21" s="70" t="s">
        <v>361</v>
      </c>
      <c r="N21" s="43">
        <v>0.31</v>
      </c>
      <c r="O21" s="43">
        <v>0.33</v>
      </c>
      <c r="P21" s="43">
        <v>0.24</v>
      </c>
      <c r="Q21" s="43">
        <v>0.12</v>
      </c>
      <c r="R21" s="71">
        <v>28000</v>
      </c>
      <c r="S21" s="72">
        <f t="shared" si="3"/>
        <v>36.899999999999991</v>
      </c>
      <c r="T21" s="72">
        <f t="shared" si="4"/>
        <v>-12.500000000000014</v>
      </c>
      <c r="U21" s="4">
        <f t="shared" si="5"/>
        <v>6.2500000000000071</v>
      </c>
    </row>
    <row r="22" spans="2:21" x14ac:dyDescent="0.25">
      <c r="B22" s="2" t="s">
        <v>346</v>
      </c>
      <c r="C22" s="43">
        <v>0.12</v>
      </c>
      <c r="D22" s="43">
        <v>0.16</v>
      </c>
      <c r="E22" s="43">
        <v>0.25</v>
      </c>
      <c r="F22" s="43">
        <v>0.47</v>
      </c>
      <c r="G22" s="71">
        <v>17000</v>
      </c>
      <c r="H22" s="72">
        <f t="shared" si="0"/>
        <v>-73.349999999999994</v>
      </c>
      <c r="I22" s="72">
        <f t="shared" si="1"/>
        <v>-69.599999999999994</v>
      </c>
      <c r="J22" s="4">
        <f t="shared" si="2"/>
        <v>8.6999999999999993</v>
      </c>
    </row>
    <row r="23" spans="2:21" x14ac:dyDescent="0.25">
      <c r="B23" s="2" t="s">
        <v>348</v>
      </c>
      <c r="C23" s="74">
        <v>0.28999999999999998</v>
      </c>
      <c r="D23" s="74">
        <v>0.28000000000000003</v>
      </c>
      <c r="E23" s="74">
        <v>0.24</v>
      </c>
      <c r="F23" s="74">
        <v>0.19</v>
      </c>
      <c r="G23" s="71">
        <v>27000</v>
      </c>
      <c r="H23" s="72">
        <f t="shared" si="0"/>
        <v>16.25</v>
      </c>
      <c r="I23" s="72">
        <f t="shared" si="1"/>
        <v>20</v>
      </c>
      <c r="J23" s="4">
        <f t="shared" si="2"/>
        <v>10</v>
      </c>
      <c r="M23" s="108" t="s">
        <v>364</v>
      </c>
      <c r="N23" s="108"/>
      <c r="O23" s="108"/>
      <c r="P23" s="108"/>
      <c r="Q23" s="108"/>
      <c r="R23" s="108"/>
      <c r="S23" s="108"/>
      <c r="T23" s="108"/>
      <c r="U23" s="108"/>
    </row>
    <row r="24" spans="2:21" x14ac:dyDescent="0.25">
      <c r="B24" s="70" t="s">
        <v>349</v>
      </c>
      <c r="C24" s="43">
        <v>0.23</v>
      </c>
      <c r="D24" s="43">
        <v>0.24</v>
      </c>
      <c r="E24" s="43">
        <v>0.25</v>
      </c>
      <c r="F24" s="43">
        <v>0.28000000000000003</v>
      </c>
      <c r="G24" s="71">
        <v>24500</v>
      </c>
      <c r="H24" s="72">
        <f t="shared" si="0"/>
        <v>-13.400000000000006</v>
      </c>
      <c r="I24" s="72">
        <f t="shared" si="1"/>
        <v>-9.6500000000000057</v>
      </c>
      <c r="J24" s="4">
        <f t="shared" si="2"/>
        <v>19.300000000000011</v>
      </c>
      <c r="M24" s="69" t="s">
        <v>355</v>
      </c>
      <c r="N24" s="4" t="s">
        <v>259</v>
      </c>
      <c r="O24" s="4" t="s">
        <v>336</v>
      </c>
      <c r="P24" s="4"/>
      <c r="Q24" s="4"/>
      <c r="R24" s="2" t="s">
        <v>338</v>
      </c>
      <c r="S24" s="177"/>
      <c r="T24" s="177"/>
      <c r="U24" s="177"/>
    </row>
    <row r="25" spans="2:21" x14ac:dyDescent="0.25">
      <c r="B25" s="2" t="s">
        <v>350</v>
      </c>
      <c r="C25" s="43">
        <v>0.21</v>
      </c>
      <c r="D25" s="43">
        <v>0.23</v>
      </c>
      <c r="E25" s="43">
        <v>0.25</v>
      </c>
      <c r="F25" s="43">
        <v>0.31</v>
      </c>
      <c r="G25" s="71">
        <v>23000</v>
      </c>
      <c r="H25" s="72">
        <f t="shared" si="0"/>
        <v>-23.049999999999997</v>
      </c>
      <c r="I25" s="72">
        <f t="shared" si="1"/>
        <v>-19.299999999999997</v>
      </c>
      <c r="J25" s="4">
        <f t="shared" si="2"/>
        <v>9.6499999999999986</v>
      </c>
      <c r="M25" s="2" t="s">
        <v>347</v>
      </c>
      <c r="N25" s="4">
        <v>20000</v>
      </c>
      <c r="O25" s="4">
        <v>38000</v>
      </c>
      <c r="P25" s="4">
        <v>25000</v>
      </c>
      <c r="Q25" s="4">
        <v>17000</v>
      </c>
      <c r="R25" s="178">
        <f>N26*$C$8+O26*$D$8+P26*$E$8+Q26*$F$8</f>
        <v>101.50000000000001</v>
      </c>
      <c r="S25" s="177"/>
      <c r="T25" s="177"/>
      <c r="U25" s="177"/>
    </row>
    <row r="26" spans="2:21" x14ac:dyDescent="0.25">
      <c r="M26" s="2" t="s">
        <v>342</v>
      </c>
      <c r="N26" s="43">
        <v>0.66</v>
      </c>
      <c r="O26" s="43">
        <v>0.26</v>
      </c>
      <c r="P26" s="43">
        <v>0.06</v>
      </c>
      <c r="Q26" s="43">
        <v>0.02</v>
      </c>
      <c r="R26" s="178"/>
      <c r="S26" s="177"/>
      <c r="T26" s="177"/>
      <c r="U26" s="177"/>
    </row>
    <row r="27" spans="2:21" x14ac:dyDescent="0.25">
      <c r="B27" s="108" t="s">
        <v>355</v>
      </c>
      <c r="C27" s="108"/>
      <c r="D27" s="108"/>
      <c r="E27" s="108"/>
      <c r="F27" s="108"/>
      <c r="G27" s="108"/>
      <c r="H27" s="108"/>
      <c r="I27" s="108"/>
      <c r="J27" s="108"/>
      <c r="M27" s="119" t="s">
        <v>337</v>
      </c>
      <c r="N27" s="142" t="s">
        <v>340</v>
      </c>
      <c r="O27" s="142"/>
      <c r="P27" s="142"/>
      <c r="Q27" s="142"/>
      <c r="R27" s="142"/>
      <c r="S27" s="142"/>
      <c r="T27" s="142"/>
      <c r="U27" s="142"/>
    </row>
    <row r="28" spans="2:21" x14ac:dyDescent="0.25">
      <c r="B28" s="69" t="s">
        <v>355</v>
      </c>
      <c r="C28" s="4" t="s">
        <v>259</v>
      </c>
      <c r="D28" s="4" t="s">
        <v>336</v>
      </c>
      <c r="E28" s="4"/>
      <c r="F28" s="4"/>
      <c r="G28" s="2" t="s">
        <v>338</v>
      </c>
      <c r="H28" s="177"/>
      <c r="I28" s="177"/>
      <c r="J28" s="177"/>
      <c r="M28" s="119"/>
      <c r="N28" s="2" t="s">
        <v>330</v>
      </c>
      <c r="O28" s="2" t="s">
        <v>331</v>
      </c>
      <c r="P28" s="2" t="s">
        <v>332</v>
      </c>
      <c r="Q28" s="2" t="s">
        <v>341</v>
      </c>
      <c r="R28" s="2" t="s">
        <v>356</v>
      </c>
      <c r="S28" s="2" t="s">
        <v>338</v>
      </c>
      <c r="T28" s="2" t="s">
        <v>339</v>
      </c>
      <c r="U28" s="2" t="s">
        <v>357</v>
      </c>
    </row>
    <row r="29" spans="2:21" x14ac:dyDescent="0.25">
      <c r="B29" s="2" t="s">
        <v>347</v>
      </c>
      <c r="C29" s="4">
        <v>25000</v>
      </c>
      <c r="D29" s="4">
        <v>25000</v>
      </c>
      <c r="E29" s="4">
        <v>25000</v>
      </c>
      <c r="F29" s="4">
        <v>25000</v>
      </c>
      <c r="G29" s="178">
        <f>C30*$C$8+D30*$D$8+E30*$E$8+F30*$F$8</f>
        <v>-5.1499999999999986</v>
      </c>
      <c r="H29" s="177"/>
      <c r="I29" s="177"/>
      <c r="J29" s="177"/>
      <c r="M29" s="2" t="s">
        <v>343</v>
      </c>
      <c r="N29" s="43">
        <v>0.94</v>
      </c>
      <c r="O29" s="43">
        <v>0.06</v>
      </c>
      <c r="P29" s="43">
        <v>0</v>
      </c>
      <c r="Q29" s="43">
        <v>0</v>
      </c>
      <c r="R29" s="71">
        <v>46000</v>
      </c>
      <c r="S29" s="72">
        <f t="shared" ref="S29:S36" si="6">N29*$C$8+O29*$D$8+P29*$E$8+Q29*$F$8</f>
        <v>130.79999999999998</v>
      </c>
      <c r="T29" s="72">
        <f>S29-R$25</f>
        <v>29.299999999999969</v>
      </c>
      <c r="U29" s="4">
        <f>1000*T29/(R29-O$25)</f>
        <v>3.6624999999999961</v>
      </c>
    </row>
    <row r="30" spans="2:21" x14ac:dyDescent="0.25">
      <c r="B30" s="2" t="s">
        <v>342</v>
      </c>
      <c r="C30" s="43">
        <v>0.24</v>
      </c>
      <c r="D30" s="43">
        <v>0.25</v>
      </c>
      <c r="E30" s="43">
        <v>0.26</v>
      </c>
      <c r="F30" s="43">
        <v>0.25</v>
      </c>
      <c r="G30" s="178"/>
      <c r="H30" s="177"/>
      <c r="I30" s="177"/>
      <c r="J30" s="177"/>
      <c r="M30" s="70" t="s">
        <v>348</v>
      </c>
      <c r="N30" s="43">
        <v>0.79</v>
      </c>
      <c r="O30" s="43">
        <v>0.18</v>
      </c>
      <c r="P30" s="43">
        <v>0.02</v>
      </c>
      <c r="Q30" s="43">
        <v>0</v>
      </c>
      <c r="R30" s="71">
        <v>40000</v>
      </c>
      <c r="S30" s="72">
        <f t="shared" si="6"/>
        <v>118.25000000000001</v>
      </c>
      <c r="T30" s="72">
        <f t="shared" ref="T30:T35" si="7">S30-R$25</f>
        <v>16.75</v>
      </c>
      <c r="U30" s="4">
        <f t="shared" ref="U30:U36" si="8">1000*T30/(R30-O$25)</f>
        <v>8.375</v>
      </c>
    </row>
    <row r="31" spans="2:21" x14ac:dyDescent="0.25">
      <c r="B31" s="119" t="s">
        <v>337</v>
      </c>
      <c r="C31" s="142" t="s">
        <v>340</v>
      </c>
      <c r="D31" s="142"/>
      <c r="E31" s="142"/>
      <c r="F31" s="142"/>
      <c r="G31" s="142"/>
      <c r="H31" s="142"/>
      <c r="I31" s="142"/>
      <c r="J31" s="142"/>
      <c r="M31" s="70" t="s">
        <v>358</v>
      </c>
      <c r="N31" s="43">
        <v>0.39</v>
      </c>
      <c r="O31" s="43">
        <v>0.35</v>
      </c>
      <c r="P31" s="43">
        <v>0.19</v>
      </c>
      <c r="Q31" s="43">
        <v>7.0000000000000007E-2</v>
      </c>
      <c r="R31" s="71">
        <v>30000</v>
      </c>
      <c r="S31" s="72">
        <f t="shared" si="6"/>
        <v>59.75</v>
      </c>
      <c r="T31" s="72">
        <f t="shared" si="7"/>
        <v>-41.750000000000014</v>
      </c>
      <c r="U31" s="4">
        <f t="shared" si="8"/>
        <v>5.2187500000000018</v>
      </c>
    </row>
    <row r="32" spans="2:21" x14ac:dyDescent="0.25">
      <c r="B32" s="119"/>
      <c r="C32" s="2" t="s">
        <v>330</v>
      </c>
      <c r="D32" s="2" t="s">
        <v>331</v>
      </c>
      <c r="E32" s="2" t="s">
        <v>332</v>
      </c>
      <c r="F32" s="2" t="s">
        <v>341</v>
      </c>
      <c r="G32" s="2" t="s">
        <v>356</v>
      </c>
      <c r="H32" s="2" t="s">
        <v>338</v>
      </c>
      <c r="I32" s="2" t="s">
        <v>339</v>
      </c>
      <c r="J32" s="2" t="s">
        <v>357</v>
      </c>
      <c r="M32" s="2" t="s">
        <v>359</v>
      </c>
      <c r="N32" s="43">
        <v>0.3</v>
      </c>
      <c r="O32" s="43">
        <v>0.42</v>
      </c>
      <c r="P32" s="43">
        <v>0.21</v>
      </c>
      <c r="Q32" s="43">
        <v>7.0000000000000007E-2</v>
      </c>
      <c r="R32" s="71">
        <v>30000</v>
      </c>
      <c r="S32" s="72">
        <f t="shared" si="6"/>
        <v>52.05</v>
      </c>
      <c r="T32" s="72">
        <f t="shared" si="7"/>
        <v>-49.450000000000017</v>
      </c>
      <c r="U32" s="4">
        <f t="shared" si="8"/>
        <v>6.1812500000000021</v>
      </c>
    </row>
    <row r="33" spans="2:21" x14ac:dyDescent="0.25">
      <c r="B33" s="2" t="s">
        <v>351</v>
      </c>
      <c r="C33" s="43">
        <v>0.71</v>
      </c>
      <c r="D33" s="43">
        <v>0.24</v>
      </c>
      <c r="E33" s="43">
        <v>0.04</v>
      </c>
      <c r="F33" s="43">
        <v>0.01</v>
      </c>
      <c r="G33" s="71">
        <v>37000</v>
      </c>
      <c r="H33" s="72">
        <f t="shared" ref="H33:H42" si="9">C33*$C$8+D33*$D$8+E33*$E$8+F33*$F$8</f>
        <v>109.14999999999999</v>
      </c>
      <c r="I33" s="72">
        <f t="shared" ref="I33:I42" si="10">H33-G$29</f>
        <v>114.29999999999998</v>
      </c>
      <c r="J33" s="4">
        <f t="shared" ref="J33:J42" si="11">1000*I33/(G33-$C$12)</f>
        <v>9.5249999999999986</v>
      </c>
      <c r="M33" s="70" t="s">
        <v>360</v>
      </c>
      <c r="N33" s="43">
        <v>0.67</v>
      </c>
      <c r="O33" s="43">
        <v>0.27</v>
      </c>
      <c r="P33" s="43">
        <v>0.05</v>
      </c>
      <c r="Q33" s="43">
        <v>0.01</v>
      </c>
      <c r="R33" s="71">
        <v>36000</v>
      </c>
      <c r="S33" s="72">
        <f t="shared" si="6"/>
        <v>105.65</v>
      </c>
      <c r="T33" s="72">
        <f t="shared" si="7"/>
        <v>4.1499999999999915</v>
      </c>
      <c r="U33" s="4">
        <f t="shared" si="8"/>
        <v>-2.0749999999999957</v>
      </c>
    </row>
    <row r="34" spans="2:21" x14ac:dyDescent="0.25">
      <c r="B34" s="70" t="s">
        <v>354</v>
      </c>
      <c r="C34" s="43">
        <v>0.1</v>
      </c>
      <c r="D34" s="43">
        <v>0.3</v>
      </c>
      <c r="E34" s="43">
        <v>0.33</v>
      </c>
      <c r="F34" s="43">
        <v>0.37</v>
      </c>
      <c r="G34" s="71">
        <v>21000</v>
      </c>
      <c r="H34" s="72">
        <f t="shared" si="9"/>
        <v>-46.35</v>
      </c>
      <c r="I34" s="72">
        <f t="shared" si="10"/>
        <v>-41.2</v>
      </c>
      <c r="J34" s="4">
        <f t="shared" si="11"/>
        <v>10.3</v>
      </c>
      <c r="M34" s="70" t="s">
        <v>361</v>
      </c>
      <c r="N34" s="43">
        <v>0.64</v>
      </c>
      <c r="O34" s="43">
        <v>0.3</v>
      </c>
      <c r="P34" s="43">
        <v>0.05</v>
      </c>
      <c r="Q34" s="43">
        <v>0.01</v>
      </c>
      <c r="R34" s="71">
        <v>36000</v>
      </c>
      <c r="S34" s="72">
        <f t="shared" si="6"/>
        <v>103.55000000000001</v>
      </c>
      <c r="T34" s="72">
        <f t="shared" si="7"/>
        <v>2.0499999999999972</v>
      </c>
      <c r="U34" s="4">
        <f t="shared" si="8"/>
        <v>-1.0249999999999986</v>
      </c>
    </row>
    <row r="35" spans="2:21" x14ac:dyDescent="0.25">
      <c r="B35" s="2" t="s">
        <v>352</v>
      </c>
      <c r="C35" s="43">
        <v>0.04</v>
      </c>
      <c r="D35" s="43">
        <v>0.1</v>
      </c>
      <c r="E35" s="43">
        <v>0.15</v>
      </c>
      <c r="F35" s="43">
        <v>0.71</v>
      </c>
      <c r="G35" s="71">
        <v>13000</v>
      </c>
      <c r="H35" s="72">
        <f t="shared" si="9"/>
        <v>-137.94999999999999</v>
      </c>
      <c r="I35" s="72">
        <f t="shared" si="10"/>
        <v>-132.79999999999998</v>
      </c>
      <c r="J35" s="4">
        <f t="shared" si="11"/>
        <v>11.066666666666665</v>
      </c>
      <c r="M35" s="2" t="s">
        <v>366</v>
      </c>
      <c r="N35" s="43">
        <v>0.44</v>
      </c>
      <c r="O35" s="43">
        <v>0.33</v>
      </c>
      <c r="P35" s="43">
        <v>0.16</v>
      </c>
      <c r="Q35" s="43">
        <v>7.0000000000000007E-2</v>
      </c>
      <c r="R35" s="4">
        <v>32000</v>
      </c>
      <c r="S35" s="72">
        <f t="shared" si="6"/>
        <v>65.349999999999994</v>
      </c>
      <c r="T35" s="72">
        <f t="shared" si="7"/>
        <v>-36.15000000000002</v>
      </c>
      <c r="U35" s="4">
        <f t="shared" si="8"/>
        <v>6.0250000000000039</v>
      </c>
    </row>
    <row r="36" spans="2:21" x14ac:dyDescent="0.25">
      <c r="B36" s="2" t="s">
        <v>343</v>
      </c>
      <c r="C36" s="43">
        <v>0.55000000000000004</v>
      </c>
      <c r="D36" s="43">
        <v>0.33</v>
      </c>
      <c r="E36" s="43">
        <v>0.1</v>
      </c>
      <c r="F36" s="43">
        <v>0.02</v>
      </c>
      <c r="G36" s="71">
        <v>33000</v>
      </c>
      <c r="H36" s="72">
        <f t="shared" si="9"/>
        <v>91</v>
      </c>
      <c r="I36" s="72">
        <f t="shared" si="10"/>
        <v>96.15</v>
      </c>
      <c r="J36" s="4">
        <f t="shared" si="11"/>
        <v>12.018750000000001</v>
      </c>
      <c r="M36" s="2" t="s">
        <v>365</v>
      </c>
      <c r="N36" s="43">
        <v>0.59</v>
      </c>
      <c r="O36" s="43">
        <v>0.3</v>
      </c>
      <c r="P36" s="43">
        <v>0.09</v>
      </c>
      <c r="Q36" s="43">
        <v>0.02</v>
      </c>
      <c r="R36" s="4">
        <v>36000</v>
      </c>
      <c r="S36" s="72">
        <f t="shared" si="6"/>
        <v>94.499999999999986</v>
      </c>
      <c r="T36" s="72">
        <f t="shared" ref="T36" si="12">S36-R$25</f>
        <v>-7.0000000000000284</v>
      </c>
      <c r="U36" s="4">
        <f t="shared" si="8"/>
        <v>3.5000000000000142</v>
      </c>
    </row>
    <row r="37" spans="2:21" x14ac:dyDescent="0.25">
      <c r="B37" s="2" t="s">
        <v>344</v>
      </c>
      <c r="C37" s="43">
        <v>0.52</v>
      </c>
      <c r="D37" s="43">
        <v>0.34</v>
      </c>
      <c r="E37" s="43">
        <v>0.11</v>
      </c>
      <c r="F37" s="43">
        <v>0.03</v>
      </c>
      <c r="G37" s="71">
        <v>33000</v>
      </c>
      <c r="H37" s="72">
        <f t="shared" si="9"/>
        <v>85.450000000000017</v>
      </c>
      <c r="I37" s="72">
        <f t="shared" si="10"/>
        <v>90.600000000000023</v>
      </c>
      <c r="J37" s="4">
        <f t="shared" si="11"/>
        <v>11.325000000000003</v>
      </c>
    </row>
    <row r="38" spans="2:21" x14ac:dyDescent="0.25">
      <c r="B38" s="70" t="s">
        <v>345</v>
      </c>
      <c r="C38" s="43">
        <v>0.16</v>
      </c>
      <c r="D38" s="43">
        <v>0.26</v>
      </c>
      <c r="E38" s="43">
        <v>0.31</v>
      </c>
      <c r="F38" s="43">
        <v>0.27</v>
      </c>
      <c r="G38" s="71">
        <v>23000</v>
      </c>
      <c r="H38" s="72">
        <f t="shared" si="9"/>
        <v>-19.75</v>
      </c>
      <c r="I38" s="72">
        <f t="shared" si="10"/>
        <v>-14.600000000000001</v>
      </c>
      <c r="J38" s="4">
        <f t="shared" si="11"/>
        <v>7.3000000000000007</v>
      </c>
    </row>
    <row r="39" spans="2:21" x14ac:dyDescent="0.25">
      <c r="B39" s="2" t="s">
        <v>346</v>
      </c>
      <c r="C39" s="43">
        <v>7.0000000000000007E-2</v>
      </c>
      <c r="D39" s="43">
        <v>0.14000000000000001</v>
      </c>
      <c r="E39" s="43">
        <v>0.19</v>
      </c>
      <c r="F39" s="43">
        <v>0.6</v>
      </c>
      <c r="G39" s="71">
        <v>17000</v>
      </c>
      <c r="H39" s="72">
        <f t="shared" si="9"/>
        <v>-108.39999999999999</v>
      </c>
      <c r="I39" s="72">
        <f t="shared" si="10"/>
        <v>-103.25</v>
      </c>
      <c r="J39" s="4">
        <f t="shared" si="11"/>
        <v>12.90625</v>
      </c>
    </row>
    <row r="40" spans="2:21" x14ac:dyDescent="0.25">
      <c r="B40" s="2" t="s">
        <v>348</v>
      </c>
      <c r="C40" s="74">
        <v>0.3</v>
      </c>
      <c r="D40" s="74">
        <v>0.28000000000000003</v>
      </c>
      <c r="E40" s="74">
        <v>0.23</v>
      </c>
      <c r="F40" s="74">
        <v>0.19</v>
      </c>
      <c r="G40" s="71">
        <v>27000</v>
      </c>
      <c r="H40" s="72">
        <f t="shared" si="9"/>
        <v>17.650000000000006</v>
      </c>
      <c r="I40" s="72">
        <f t="shared" si="10"/>
        <v>22.800000000000004</v>
      </c>
      <c r="J40" s="4">
        <f t="shared" si="11"/>
        <v>11.400000000000002</v>
      </c>
    </row>
    <row r="41" spans="2:21" x14ac:dyDescent="0.25">
      <c r="B41" s="70" t="s">
        <v>349</v>
      </c>
      <c r="C41" s="43">
        <v>0.21</v>
      </c>
      <c r="D41" s="43">
        <v>0.25</v>
      </c>
      <c r="E41" s="43">
        <v>0.26</v>
      </c>
      <c r="F41" s="43">
        <v>0.28000000000000003</v>
      </c>
      <c r="G41" s="71">
        <v>24500</v>
      </c>
      <c r="H41" s="72">
        <f t="shared" si="9"/>
        <v>-15.500000000000007</v>
      </c>
      <c r="I41" s="72">
        <f t="shared" si="10"/>
        <v>-10.350000000000009</v>
      </c>
      <c r="J41" s="4">
        <f t="shared" si="11"/>
        <v>20.700000000000017</v>
      </c>
    </row>
    <row r="42" spans="2:21" x14ac:dyDescent="0.25">
      <c r="B42" s="2" t="s">
        <v>350</v>
      </c>
      <c r="C42" s="43">
        <v>0.18</v>
      </c>
      <c r="D42" s="43">
        <v>0.21</v>
      </c>
      <c r="E42" s="43">
        <v>0.24</v>
      </c>
      <c r="F42" s="43">
        <v>0.37</v>
      </c>
      <c r="G42" s="71">
        <v>23000</v>
      </c>
      <c r="H42" s="72">
        <f t="shared" si="9"/>
        <v>-40.950000000000003</v>
      </c>
      <c r="I42" s="72">
        <f t="shared" si="10"/>
        <v>-35.800000000000004</v>
      </c>
      <c r="J42" s="4">
        <f t="shared" si="11"/>
        <v>17.900000000000002</v>
      </c>
    </row>
  </sheetData>
  <mergeCells count="23">
    <mergeCell ref="B31:B32"/>
    <mergeCell ref="C31:J31"/>
    <mergeCell ref="B14:B15"/>
    <mergeCell ref="G12:G13"/>
    <mergeCell ref="B27:J27"/>
    <mergeCell ref="H28:J30"/>
    <mergeCell ref="G29:G30"/>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s>
  <phoneticPr fontId="5" type="noConversion"/>
  <conditionalFormatting sqref="G12:G13">
    <cfRule type="cellIs" dxfId="24" priority="62" operator="between">
      <formula>-20</formula>
      <formula>20</formula>
    </cfRule>
    <cfRule type="cellIs" dxfId="23" priority="63" operator="lessThan">
      <formula>0</formula>
    </cfRule>
    <cfRule type="cellIs" dxfId="22" priority="64" operator="greaterThan">
      <formula>0</formula>
    </cfRule>
  </conditionalFormatting>
  <conditionalFormatting sqref="G29:G30">
    <cfRule type="cellIs" dxfId="21" priority="41" operator="between">
      <formula>-20</formula>
      <formula>20</formula>
    </cfRule>
    <cfRule type="cellIs" dxfId="20" priority="42" operator="lessThan">
      <formula>0</formula>
    </cfRule>
    <cfRule type="cellIs" dxfId="19" priority="43" operator="greaterThan">
      <formula>0</formula>
    </cfRule>
  </conditionalFormatting>
  <conditionalFormatting sqref="H16:I25">
    <cfRule type="cellIs" dxfId="18" priority="26" operator="between">
      <formula>-20</formula>
      <formula>20</formula>
    </cfRule>
    <cfRule type="cellIs" dxfId="17" priority="27" operator="lessThan">
      <formula>0</formula>
    </cfRule>
    <cfRule type="cellIs" dxfId="16" priority="28" operator="greaterThan">
      <formula>0</formula>
    </cfRule>
  </conditionalFormatting>
  <conditionalFormatting sqref="H33:I42">
    <cfRule type="cellIs" dxfId="15" priority="17" operator="between">
      <formula>-20</formula>
      <formula>20</formula>
    </cfRule>
    <cfRule type="cellIs" dxfId="14" priority="18" operator="lessThan">
      <formula>0</formula>
    </cfRule>
    <cfRule type="cellIs" dxfId="13" priority="19" operator="greaterThan">
      <formula>0</formula>
    </cfRule>
  </conditionalFormatting>
  <conditionalFormatting sqref="R12:R13">
    <cfRule type="cellIs" dxfId="12" priority="14" operator="between">
      <formula>-20</formula>
      <formula>20</formula>
    </cfRule>
    <cfRule type="cellIs" dxfId="11" priority="15" operator="lessThan">
      <formula>0</formula>
    </cfRule>
    <cfRule type="cellIs" dxfId="10" priority="16" operator="greaterThan">
      <formula>0</formula>
    </cfRule>
  </conditionalFormatting>
  <conditionalFormatting sqref="R25:R26">
    <cfRule type="cellIs" dxfId="9" priority="8" operator="between">
      <formula>-20</formula>
      <formula>20</formula>
    </cfRule>
    <cfRule type="cellIs" dxfId="8" priority="9" operator="lessThan">
      <formula>0</formula>
    </cfRule>
    <cfRule type="cellIs" dxfId="7" priority="10" operator="greaterThan">
      <formula>0</formula>
    </cfRule>
  </conditionalFormatting>
  <conditionalFormatting sqref="S16:T21">
    <cfRule type="cellIs" dxfId="6" priority="11" operator="between">
      <formula>-20</formula>
      <formula>20</formula>
    </cfRule>
    <cfRule type="cellIs" dxfId="5" priority="12" operator="lessThan">
      <formula>0</formula>
    </cfRule>
    <cfRule type="cellIs" dxfId="4" priority="13" operator="greaterThan">
      <formula>0</formula>
    </cfRule>
  </conditionalFormatting>
  <conditionalFormatting sqref="S29:T36">
    <cfRule type="cellIs" dxfId="3" priority="2" operator="between">
      <formula>-20</formula>
      <formula>20</formula>
    </cfRule>
    <cfRule type="cellIs" dxfId="2" priority="3" operator="lessThan">
      <formula>0</formula>
    </cfRule>
    <cfRule type="cellIs" dxfId="1" priority="4" operator="greaterThan">
      <formula>0</formula>
    </cfRule>
  </conditionalFormatting>
  <conditionalFormatting sqref="U16:U21 J16:J25 U29:U36 J33:J42">
    <cfRule type="cellIs" dxfId="0"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Wait Distribution</vt:lpstr>
      <vt:lpstr>Sotogawa</vt:lpstr>
      <vt:lpstr>Dora Danger</vt:lpstr>
      <vt:lpstr>Riichi Winrate</vt:lpstr>
      <vt:lpstr>Oikake Calculator</vt:lpstr>
      <vt:lpstr>Shanten &amp; Width</vt:lpstr>
      <vt:lpstr>Open &amp; Closed Winrate</vt:lpstr>
      <vt:lpstr>Skipping Yakuhai</vt:lpstr>
      <vt:lpstr>Atozuke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2023-10-10T06:44:39Z</dcterms:modified>
</cp:coreProperties>
</file>