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etup" sheetId="1" r:id="rId4"/>
    <sheet name="Variables" sheetId="2" r:id="rId5"/>
    <sheet name="Outputs" sheetId="3" r:id="rId6"/>
    <sheet name="BCL Measure Data" sheetId="4" r:id="rId7"/>
    <sheet name="Lookups" sheetId="5" r:id="rId8"/>
  </sheets>
</workbook>
</file>

<file path=xl/sharedStrings.xml><?xml version="1.0" encoding="utf-8"?>
<sst xmlns="http://schemas.openxmlformats.org/spreadsheetml/2006/main" uniqueCount="820">
  <si>
    <t>Notes</t>
  </si>
  <si>
    <t>Settings</t>
  </si>
  <si>
    <t>Spreadsheet Version</t>
  </si>
  <si>
    <t>0.4.2</t>
  </si>
  <si>
    <t>Do NOT change this unless advised</t>
  </si>
  <si>
    <t>User Id</t>
  </si>
  <si>
    <t>szilasi_admin</t>
  </si>
  <si>
    <t>This is the tag that is applied to your running instances so that you can identify which instances are yours.</t>
  </si>
  <si>
    <t>OpenStudio Server Version</t>
  </si>
  <si>
    <t>1.21.14</t>
  </si>
  <si>
    <t>Choose which OpenStudio Server Version to Use.  Do NOT change this unless advised. Note that this is not the OpenStudio version.  See mappings here: http://developer.nrel.gov/downloads/buildings/openstudio/rsrc/amis_v2.json</t>
  </si>
  <si>
    <t>Cluster Name</t>
  </si>
  <si>
    <t>default</t>
  </si>
  <si>
    <t>This is the name used to identify the compute cluster (snake-cased). If you use this name in other spreadsheets, then you are able to submit multiple jobs to the same compute cluster.</t>
  </si>
  <si>
    <t>Server Instance Type</t>
  </si>
  <si>
    <t>m3.xlarge</t>
  </si>
  <si>
    <t>Recommended for Server</t>
  </si>
  <si>
    <t>4 Cores with 40 GB</t>
  </si>
  <si>
    <t>$0.28/hour</t>
  </si>
  <si>
    <t>Use a minimum of 2 cores for server.</t>
  </si>
  <si>
    <t>Worker Instance Type</t>
  </si>
  <si>
    <t>c3.8xlarge</t>
  </si>
  <si>
    <t>Recommended for worker</t>
  </si>
  <si>
    <t>32 Cores with 320 GB</t>
  </si>
  <si>
    <t>$1.68/hour</t>
  </si>
  <si>
    <t>Depends on how many simuations. If you are testing, then you can select a smaller instance.</t>
  </si>
  <si>
    <t>Worker Nodes</t>
  </si>
  <si>
    <t>Total Cost</t>
  </si>
  <si>
    <t>$1.96/hour</t>
  </si>
  <si>
    <t>Number of worker nodes to start. This can be zero for testing purposes (all simulations will be run on the server node).</t>
  </si>
  <si>
    <t>Running Setup</t>
  </si>
  <si>
    <t>Analysis Name</t>
  </si>
  <si>
    <t>SPEED_DemoV3</t>
  </si>
  <si>
    <t>Display name of the analysis</t>
  </si>
  <si>
    <t>Measure Directory</t>
  </si>
  <si>
    <t>../measures</t>
  </si>
  <si>
    <t>Relative to this spreadsheet or absolute path</t>
  </si>
  <si>
    <t>Export Directory</t>
  </si>
  <si>
    <t>../analysis</t>
  </si>
  <si>
    <t>Simulate Data Point Filename</t>
  </si>
  <si>
    <t>simulate_data_point.rb</t>
  </si>
  <si>
    <t>Run Data Point Filename</t>
  </si>
  <si>
    <t>run_openstudio_workflow_monthly.rb</t>
  </si>
  <si>
    <t>Problem Definition</t>
  </si>
  <si>
    <t>Problem Type</t>
  </si>
  <si>
    <t>Place any Problem Specific entries here.  The names will be downcased and underscored automatically, so either enter them as readable or already "snake_cased". Note the values won't be downcased or snake_cased.</t>
  </si>
  <si>
    <t>Analysis Type</t>
  </si>
  <si>
    <t>doe</t>
  </si>
  <si>
    <t>Algorithm Setup</t>
  </si>
  <si>
    <t>Configuration Values</t>
  </si>
  <si>
    <t>Allowed Values and Description</t>
  </si>
  <si>
    <t>Override Defaults (Enter values here to override the Defaults in Column B)</t>
  </si>
  <si>
    <t>Experiment Type</t>
  </si>
  <si>
    <t>full_factorial</t>
  </si>
  <si>
    <t>Number of Samples</t>
  </si>
  <si>
    <t>positive integer (this discretizes a continous variable)</t>
  </si>
  <si>
    <t>Weather Files</t>
  </si>
  <si>
    <t>Path (relative to this spreadsheet or absolute path)</t>
  </si>
  <si>
    <t>Weather files in the .zip format. Can list individually or use a wild card</t>
  </si>
  <si>
    <t>Weather File</t>
  </si>
  <si>
    <t>../weather/USA_IL_Chicago-OHare.Intl.AP.725300_TMY3.epw</t>
  </si>
  <si>
    <t>Models</t>
  </si>
  <si>
    <t>Identifier</t>
  </si>
  <si>
    <t>File Type</t>
  </si>
  <si>
    <t>If there are more than one seed models, then you will submit the same analysis for each seed model.</t>
  </si>
  <si>
    <t>Model</t>
  </si>
  <si>
    <t>OSM</t>
  </si>
  <si>
    <t>../seeds/SPEED_Demo0.osm</t>
  </si>
  <si>
    <t>You can change the identifier (which becomes the file name for the zip and json file) and the seed model location.</t>
  </si>
  <si>
    <t>Other Library Files</t>
  </si>
  <si>
    <t>Directory to Unpack to</t>
  </si>
  <si>
    <t>Files to include (relative to this spreadsheet or absolute path). If a directory then it will include all subfolders and files</t>
  </si>
  <si>
    <t>If extra library files are needed then include them here. These are typically preprocessors or postprocessors and require custom measures to use.</t>
  </si>
  <si>
    <t>Directory</t>
  </si>
  <si>
    <t>seeds</t>
  </si>
  <si>
    <t>../seeds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</si>
  <si>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</si>
  <si>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</si>
  <si>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</si>
  <si>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</si>
  <si>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</si>
  <si>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</si>
  <si>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</si>
  <si>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Inputs</t>
  </si>
  <si>
    <t>Continuous Variable Description</t>
  </si>
  <si>
    <t>Discrete Variable Description</t>
  </si>
  <si>
    <t>Other Notes</t>
  </si>
  <si>
    <t># Measure Enabled</t>
  </si>
  <si>
    <t>Measure Display Name</t>
  </si>
  <si>
    <t>Measure Directory Name</t>
  </si>
  <si>
    <t>Measure Class Name</t>
  </si>
  <si>
    <t># Variable</t>
  </si>
  <si>
    <t>type</t>
  </si>
  <si>
    <t>Parameter Display Name (will make machine name)</t>
  </si>
  <si>
    <t>Parameter Name in Measure</t>
  </si>
  <si>
    <t>Parameter Short Display Name</t>
  </si>
  <si>
    <t>Variable Type</t>
  </si>
  <si>
    <t>Units</t>
  </si>
  <si>
    <t>Static/Default Value</t>
  </si>
  <si>
    <t>Enumerations</t>
  </si>
  <si>
    <t>Min</t>
  </si>
  <si>
    <t>Max</t>
  </si>
  <si>
    <t>Mean</t>
  </si>
  <si>
    <t>Std Dev</t>
  </si>
  <si>
    <t>delta_x</t>
  </si>
  <si>
    <t>Discrete Values</t>
  </si>
  <si>
    <t>Discrete Weights</t>
  </si>
  <si>
    <t>Distribution</t>
  </si>
  <si>
    <t>Data Source</t>
  </si>
  <si>
    <t>Typical var to eui relationship</t>
  </si>
  <si>
    <t>Screening Min</t>
  </si>
  <si>
    <t>Screening Max</t>
  </si>
  <si>
    <t>Screening Mean</t>
  </si>
  <si>
    <t>Screening Std Dev</t>
  </si>
  <si>
    <t>Replace Open Studio Model</t>
  </si>
  <si>
    <t>ReplaceModel</t>
  </si>
  <si>
    <t>ReplaceOpenStudioModel</t>
  </si>
  <si>
    <t>RubyMeasure</t>
  </si>
  <si>
    <t>pivot</t>
  </si>
  <si>
    <t>External Model Name</t>
  </si>
  <si>
    <t>external_model_name</t>
  </si>
  <si>
    <t>Choice</t>
  </si>
  <si>
    <t>SPEED_Demo0.osm</t>
  </si>
  <si>
    <t>['SPEED_Demo0.osm','SPEED_Demo1.osm','SPEED_Demo2.osm','SPEED_Demo3.osm','SPEED_Demo4.osm','SPEED_Demo5.osm']</t>
  </si>
  <si>
    <t>discrete</t>
  </si>
  <si>
    <t>Set Lighting Loads by LPD</t>
  </si>
  <si>
    <t>SetLightingLoadsByLPD</t>
  </si>
  <si>
    <t>argument</t>
  </si>
  <si>
    <t>Apply the Measure to a Specific Space Type or to the Entire Model</t>
  </si>
  <si>
    <t>space_type</t>
  </si>
  <si>
    <t>*Entire Building*</t>
  </si>
  <si>
    <t>|*Entire Building*|</t>
  </si>
  <si>
    <t>variable</t>
  </si>
  <si>
    <t>Lighting Power Density (W/ft^2)</t>
  </si>
  <si>
    <t>lpd</t>
  </si>
  <si>
    <t>LPD</t>
  </si>
  <si>
    <t>Double</t>
  </si>
  <si>
    <t>[0.4,1.0,1.5]</t>
  </si>
  <si>
    <t>Material and Installation Costs for Lights per Floor Area ($/ft^2).</t>
  </si>
  <si>
    <t>material_cost</t>
  </si>
  <si>
    <t>Demolition Costs for Lights per Floor Area ($/ft^2).</t>
  </si>
  <si>
    <t>demolition_cost</t>
  </si>
  <si>
    <t>Years Until Costs Start (whole years).</t>
  </si>
  <si>
    <t>years_until_costs_start</t>
  </si>
  <si>
    <t>Integer</t>
  </si>
  <si>
    <t>Demolition Costs Occur During Initial Construction?</t>
  </si>
  <si>
    <t>demo_cost_initial_const</t>
  </si>
  <si>
    <t>Bool</t>
  </si>
  <si>
    <t>Expected Life (whole years).</t>
  </si>
  <si>
    <t>expected_life</t>
  </si>
  <si>
    <t>O &amp; M Costs for Lights per Floor Area ($/ft^2).</t>
  </si>
  <si>
    <t>om_cost</t>
  </si>
  <si>
    <t>O &amp; M Frequency (whole years).</t>
  </si>
  <si>
    <t>om_frequency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</si>
  <si>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</si>
  <si>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</si>
  <si>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</si>
  <si>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construction</t>
  </si>
  <si>
    <t>WindowType</t>
  </si>
  <si>
    <t>ASHRAE 90.1-2007 ExtWindow Metal ClimateZone 2</t>
  </si>
  <si>
    <t>["ASHRAE 90.1-2007 ExtWindow Metal ClimateZone 2","ASHRAE 90.1-2007 ExtWindow NonMetal ClimateZone 2","ASHRAE 90.1-2010 ExtWindow Metal ClimateZone 2"]</t>
  </si>
  <si>
    <t>Change Fixed Windows?</t>
  </si>
  <si>
    <t>change_fixed_windows</t>
  </si>
  <si>
    <t>Change Operable Windows?</t>
  </si>
  <si>
    <t>change_operable_windows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</si>
  <si>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</si>
  <si>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</si>
  <si>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</si>
  <si>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</si>
  <si>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</si>
  <si>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</si>
  <si>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</si>
  <si>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</si>
  <si>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Set R-value of Insulation for Exterior Walls to a Specific Value</t>
  </si>
  <si>
    <t>IncreaseInsulationRValueForExteriorWalls</t>
  </si>
  <si>
    <t>Wall R-Value</t>
  </si>
  <si>
    <t>r_value</t>
  </si>
  <si>
    <t>Wall_R_Value</t>
  </si>
  <si>
    <t>[13,30]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</si>
  <si>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</si>
  <si>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</si>
  <si>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</si>
  <si>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</si>
  <si>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</si>
  <si>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</si>
  <si>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Reduce Lighting Loads by Percentage</t>
  </si>
  <si>
    <t>ReduceLightingLoadsByPercentage</t>
  </si>
  <si>
    <t>Apply the Measure to a Specific Space Type or to the Entire Model.</t>
  </si>
  <si>
    <t>LPD Reduction</t>
  </si>
  <si>
    <t>lighting_power_reduction_percent</t>
  </si>
  <si>
    <t>[20,60]</t>
  </si>
  <si>
    <t>Increase in Material and Installation Cost for Lighting per Floor Area (%).</t>
  </si>
  <si>
    <t>material_and_installation_cost</t>
  </si>
  <si>
    <t>Increase in Demolition Costs for Lighting per Floor Area (%).</t>
  </si>
  <si>
    <t>Increase O &amp; M Costs for Lighting per Floor Area (%).</t>
  </si>
  <si>
    <t>Rotate Building Relative to Current Orientation</t>
  </si>
  <si>
    <t>RotateBuilding</t>
  </si>
  <si>
    <t>Rotation</t>
  </si>
  <si>
    <t>relative_building_rotation</t>
  </si>
  <si>
    <t>[10,50]</t>
  </si>
  <si>
    <t>Set R-value of Insulation for Roofs to a Specific Value</t>
  </si>
  <si>
    <t>IncreaseInsulationRValueForRoofs</t>
  </si>
  <si>
    <t>Roof R-Value</t>
  </si>
  <si>
    <t>[10,30,50,80]</t>
  </si>
  <si>
    <t>[0.05,0.1,0.45,0.4]</t>
  </si>
  <si>
    <t>uniform</t>
  </si>
  <si>
    <t>Window to Wall Ratio South</t>
  </si>
  <si>
    <t>SetWindowToWallRatioByFacade</t>
  </si>
  <si>
    <t>South WWR</t>
  </si>
  <si>
    <t>wwr</t>
  </si>
  <si>
    <t>triangle</t>
  </si>
  <si>
    <t>Sill Height (in).</t>
  </si>
  <si>
    <t>sillHeight</t>
  </si>
  <si>
    <t>Cardinal Direction.</t>
  </si>
  <si>
    <t>facade</t>
  </si>
  <si>
    <t>West</t>
  </si>
  <si>
    <t>|North,East,South,West|</t>
  </si>
  <si>
    <t>Window to Wall Ratio East</t>
  </si>
  <si>
    <t>East WWR</t>
  </si>
  <si>
    <t>East</t>
  </si>
  <si>
    <t>Add Overhangs by Projection Factor</t>
  </si>
  <si>
    <t>AddOverhangsByProjectionFactor</t>
  </si>
  <si>
    <t>South Projection Factor</t>
  </si>
  <si>
    <t>projection_factor</t>
  </si>
  <si>
    <t>West PF</t>
  </si>
  <si>
    <t>Cardinal Direction</t>
  </si>
  <si>
    <t>South</t>
  </si>
  <si>
    <t>Remove Existing Space Shading Surfaces From the Model?</t>
  </si>
  <si>
    <t>remove_ext_space_shading</t>
  </si>
  <si>
    <t>Optionally Choose a Construction for the Overhangs.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</si>
  <si>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</si>
  <si>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</si>
  <si>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</si>
  <si>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</si>
  <si>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</si>
  <si>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</si>
  <si>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</si>
  <si>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</si>
  <si>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</si>
  <si>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Set Chilled Water Loop Temperature</t>
  </si>
  <si>
    <t>SetChilledWaterLoopTemperature</t>
  </si>
  <si>
    <t>Desired chilled water setpoint (F)</t>
  </si>
  <si>
    <t>cw_temp_f</t>
  </si>
  <si>
    <t>Set Hot Water Loop Temperature</t>
  </si>
  <si>
    <t>SetHotWaterLoopTemperature</t>
  </si>
  <si>
    <t>Desired hot water setpoint (F)</t>
  </si>
  <si>
    <t>hw_temp_f</t>
  </si>
  <si>
    <t>Xcel EDA Tariff Selection and Model Setup</t>
  </si>
  <si>
    <t>XcelEDATariffSelectionandModelSetup</t>
  </si>
  <si>
    <t>EnergyPlusMeasure</t>
  </si>
  <si>
    <t>Select an Electricity Tariff.</t>
  </si>
  <si>
    <t>elec_tar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</si>
  <si>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</si>
  <si>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</si>
  <si>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Select a Gas Tariff.</t>
  </si>
  <si>
    <t>gas_tar</t>
  </si>
  <si>
    <t>Large CG</t>
  </si>
  <si>
    <t>|Residential Gas,Small CG,Large CG,Interruptible Industrial G,Non-Xcel Gas Firm,Non-Xcel Gas Interruptible|</t>
  </si>
  <si>
    <t>Will push a user-customized report to MongoDB</t>
  </si>
  <si>
    <t>push_custom_results_to_mongo_db</t>
  </si>
  <si>
    <t>PushCustomResultsToMongoDB</t>
  </si>
  <si>
    <t>Geometry Profile</t>
  </si>
  <si>
    <t>geometry_profile</t>
  </si>
  <si>
    <t>String</t>
  </si>
  <si>
    <t>{
  "geometryProfile": [
    {
      "SPEED_Demo0.osm": [
        {
          "WWR": [
            0.5
          ]
        },
        {
          "Orientation": [
            0.0
          ]
        }
      ]
    },
    {
      "SPEED_Demo1.osm": [
        {
          "WWR": [
            0.6
          ]
        },
        {
          "Orientation": [
            0.0
          ]
        }
      ]
    },
    {
      "SPEED_Demo2.osm": [
        {
          "WWR": [
            0.3
          ]
        },
        {
          "Orientation": [
            90.0
          ]
        }
      ]
    },
    {
      "SPEED_Demo3.osm": [
        {
          "WWR": [
            0.5
          ]
        },
        {
          "Orientation": [
            90.0
          ]
        }
      ]
    },
    {
      "SPEED_Demo4.osm": [
        {
          "WWR": [
            0.6
          ]
        },
        {
          "Orientation": [
            90.0
          ]
        }
      ]
    },
    {
      "SPEED_Demo5.osm": [
        {
          "WWR": [
            0.3
          ]
        },
        {
          "Orientation": [
            0.0
          ]
        }
      ]
    }
  ]
}</t>
  </si>
  <si>
    <t>OS Model Name</t>
  </si>
  <si>
    <t>os_model</t>
  </si>
  <si>
    <t>multi-model-run</t>
  </si>
  <si>
    <t>User ID</t>
  </si>
  <si>
    <t>user_id</t>
  </si>
  <si>
    <t>595eecb6889f2d002abc3d69</t>
  </si>
  <si>
    <t>Job ID</t>
  </si>
  <si>
    <t>job_id</t>
  </si>
  <si>
    <t>USAE-001</t>
  </si>
  <si>
    <t>ASHRAE Climate Zone</t>
  </si>
  <si>
    <t>ashrae_climate_zone</t>
  </si>
  <si>
    <t>5A</t>
  </si>
  <si>
    <t>Building Type</t>
  </si>
  <si>
    <t>building_type</t>
  </si>
  <si>
    <t>Office</t>
  </si>
  <si>
    <t>Outputs</t>
  </si>
  <si>
    <t>Variable Display Name</t>
  </si>
  <si>
    <t>Short Display Name</t>
  </si>
  <si>
    <t>Taxonomy Identifier</t>
  </si>
  <si>
    <t>Name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</si>
  <si>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</si>
  <si>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</si>
  <si>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</si>
  <si>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</si>
  <si>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</si>
  <si>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</si>
  <si>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</si>
  <si>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Short display names are used for plots and exported to metadata</t>
  </si>
  <si>
    <t>Machine Name thats Link to Dencity Taxonomy</t>
  </si>
  <si>
    <t>Measure/Variable Unique Name</t>
  </si>
  <si>
    <t>double, integer, bool</t>
  </si>
  <si>
    <t>true/false</t>
  </si>
  <si>
    <t>double</t>
  </si>
  <si>
    <t>integer</t>
  </si>
  <si>
    <t>Total Site Energy Intensity</t>
  </si>
  <si>
    <t>EUI_Site</t>
  </si>
  <si>
    <t>total_site_energy_intensity</t>
  </si>
  <si>
    <t>standard_report_legacy.total_energy</t>
  </si>
  <si>
    <t>MJ/m2</t>
  </si>
  <si>
    <t>Total Source Energy Intensity</t>
  </si>
  <si>
    <t>EUI_Source</t>
  </si>
  <si>
    <t>total_source_energy_intensity</t>
  </si>
  <si>
    <t>standard_report_legacy.total_source_energy</t>
  </si>
  <si>
    <t>Total Natural Gas Intensity</t>
  </si>
  <si>
    <t>EUI_NatGas</t>
  </si>
  <si>
    <t>total_natural_gas_intensity</t>
  </si>
  <si>
    <t>standard_report_legacy.total_natural_gas</t>
  </si>
  <si>
    <t>Total Electricity Intensity</t>
  </si>
  <si>
    <t>EUI_Elec</t>
  </si>
  <si>
    <t>total_electricity_intensity</t>
  </si>
  <si>
    <t>standard_report_legacy.total_electricity</t>
  </si>
  <si>
    <t>Unmet Cooling Hours</t>
  </si>
  <si>
    <t>Unmet_Hrs_Clg</t>
  </si>
  <si>
    <t>standard_reports.time_setpoint_not_met_during_occupied_cooling</t>
  </si>
  <si>
    <t>hrs</t>
  </si>
  <si>
    <t>Unmet Heating Hours</t>
  </si>
  <si>
    <t>Unmet_Hrs_Htg</t>
  </si>
  <si>
    <t>standard_reports.time_setpoint_not_met_during_occupied_heating</t>
  </si>
  <si>
    <t>Total Unmet Hours</t>
  </si>
  <si>
    <t>Unmet_Hrs_Total</t>
  </si>
  <si>
    <t>standard_reports.time_setpoint_not_met_during_occupied_hours</t>
  </si>
  <si>
    <t>Building Area</t>
  </si>
  <si>
    <t>BuildingArea</t>
  </si>
  <si>
    <t>standard_reports.total_building_area</t>
  </si>
  <si>
    <t>m2</t>
  </si>
  <si>
    <t>Cooling Electricity Intensity</t>
  </si>
  <si>
    <t>EUI_Clg_Elec</t>
  </si>
  <si>
    <t>standard_report_legacy.cooling_electricity</t>
  </si>
  <si>
    <t>Interior Lighting Electricity Intensity</t>
  </si>
  <si>
    <t>EUI_Int_Lgt_Elec</t>
  </si>
  <si>
    <t>standard_report_legacy.interior_lighting_electricity</t>
  </si>
  <si>
    <t>Exterior Lighting Electricity Intensity</t>
  </si>
  <si>
    <t>EUI_Ext_Lgt_Elec</t>
  </si>
  <si>
    <t>standard_report_legacy.exterior_lighting_electricity</t>
  </si>
  <si>
    <t>Equipment Electricity Intensity</t>
  </si>
  <si>
    <t>EUI_Equip_Elec</t>
  </si>
  <si>
    <t>standard_report_legacy.interior_equipment_electricity</t>
  </si>
  <si>
    <t>Equipment Natural Gas Intensity</t>
  </si>
  <si>
    <t>EUI_Equip_Gas</t>
  </si>
  <si>
    <t>standard_report_legacy.interior_equipment_natural_gas</t>
  </si>
  <si>
    <t>Fans Electricity Intensity</t>
  </si>
  <si>
    <t>EUI_Fans_Elec</t>
  </si>
  <si>
    <t>standard_report_legacy.fans_electricity</t>
  </si>
  <si>
    <t>Pumps Electricity Intensity</t>
  </si>
  <si>
    <t>EUI_Pumps_Elec</t>
  </si>
  <si>
    <t>standard_report_legacy.pumps_electricity</t>
  </si>
  <si>
    <t>Heat Rejection Electricity Intensity</t>
  </si>
  <si>
    <t>EUI_HeatReject_Elec</t>
  </si>
  <si>
    <t>standard_report_legacy.heat_rejection_electricity</t>
  </si>
  <si>
    <t>Humidification Electricity Intensity</t>
  </si>
  <si>
    <t>EUI_Humid_Elec</t>
  </si>
  <si>
    <t>standard_report_legacy.humidification_electricity</t>
  </si>
  <si>
    <t>Water Systems Electricity Intensity</t>
  </si>
  <si>
    <t>EUI_Water_Elec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</si>
  <si>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</si>
  <si>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</si>
  <si>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</si>
  <si>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</si>
  <si>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EUI_Refrig_Elec</t>
  </si>
  <si>
    <t>standard_report_legacy.refrigeration_electricity</t>
  </si>
  <si>
    <t>Total Life Cycle Cost</t>
  </si>
  <si>
    <t>TotalLifeCycleCost</t>
  </si>
  <si>
    <t>standard_report.total_life_cycle_cost</t>
  </si>
  <si>
    <t>$</t>
  </si>
  <si>
    <t>Add Cost per Area to Construction</t>
  </si>
  <si>
    <t>AddCostPerAreaToConstruction</t>
  </si>
  <si>
    <t>Choose a Construction to Add Costs to.</t>
  </si>
  <si>
    <t>static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</si>
  <si>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</si>
  <si>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</si>
  <si>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</si>
  <si>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</si>
  <si>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</si>
  <si>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</si>
  <si>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Building - Life Cycle Costs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</si>
  <si>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</si>
  <si>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</si>
  <si>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</si>
  <si>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</si>
  <si>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</si>
  <si>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</si>
  <si>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</si>
  <si>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</si>
  <si>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</si>
  <si>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</si>
  <si>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</si>
  <si>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</si>
  <si>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</si>
  <si>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</si>
  <si>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</si>
  <si>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</si>
  <si>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</si>
  <si>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</si>
  <si>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</si>
  <si>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</si>
  <si>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</si>
  <si>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</si>
  <si>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**All Air Loops**</t>
  </si>
  <si>
    <t>|**All Air Loops**|</t>
  </si>
  <si>
    <t>Material and Installation Costs per Component ($).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</si>
  <si>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</si>
  <si>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</si>
  <si>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</si>
  <si>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</si>
  <si>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</si>
  <si>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</si>
  <si>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</si>
  <si>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</si>
  <si>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</si>
  <si>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Continuous/Off</t>
  </si>
  <si>
    <t>|None,Continuous,Stepped,Continuous/Off|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</si>
  <si>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</si>
  <si>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</si>
  <si>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</si>
  <si>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</si>
  <si>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</si>
  <si>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</si>
  <si>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</si>
  <si>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</si>
  <si>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</si>
  <si>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</si>
  <si>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</si>
  <si>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</si>
  <si>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</si>
  <si>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</si>
  <si>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</si>
  <si>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Exterior Facade Lighting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</si>
  <si>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</si>
  <si>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</si>
  <si>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</si>
  <si>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</si>
  <si>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</si>
  <si>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</si>
  <si>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</si>
  <si>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Ouput Diagnostic Value.</t>
  </si>
  <si>
    <t>outputDiagnostic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</si>
  <si>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</si>
  <si>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</si>
  <si>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</si>
  <si>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</si>
  <si>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</si>
  <si>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</si>
  <si>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</si>
  <si>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</si>
  <si>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hourly</t>
  </si>
  <si>
    <t>|detailed,timestep,hourly,daily,monthly|</t>
  </si>
  <si>
    <t>Projection Factor (overhang depth / window height)</t>
  </si>
  <si>
    <t>Add Simple PV to Shading Surfaces By Type</t>
  </si>
  <si>
    <t>AddSimplePvToShadingSurfacesByType</t>
  </si>
  <si>
    <t>Choose the Type of Shading Surfaces to add PV to</t>
  </si>
  <si>
    <t>shading_type</t>
  </si>
  <si>
    <t>Building Shading</t>
  </si>
  <si>
    <t>|Site Shading,Building Shading,Space/Zone Shading|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</si>
  <si>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</si>
  <si>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</si>
  <si>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</si>
  <si>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</si>
  <si>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</si>
  <si>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</si>
  <si>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</si>
  <si>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</si>
  <si>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</si>
  <si>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</si>
  <si>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</si>
  <si>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</si>
  <si>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</si>
  <si>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</si>
  <si>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</si>
  <si>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</si>
  <si>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</si>
  <si>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</si>
  <si>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</si>
  <si>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</si>
  <si>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</si>
  <si>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</si>
  <si>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</si>
  <si>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*All Air Loops*</t>
  </si>
  <si>
    <t>|*All Air Loops*|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</si>
  <si>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</si>
  <si>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</si>
  <si>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</si>
  <si>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</si>
  <si>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</si>
  <si>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</si>
  <si>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</si>
  <si>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</si>
  <si>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</si>
  <si>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</si>
  <si>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</si>
  <si>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</si>
  <si>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</si>
  <si>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</si>
  <si>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</si>
  <si>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</si>
  <si>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</si>
  <si>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</si>
  <si>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</si>
  <si>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</si>
  <si>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</si>
  <si>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</si>
  <si>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</si>
  <si>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</si>
  <si>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</si>
  <si>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</si>
  <si>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</si>
  <si>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</si>
  <si>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replace this text</t>
  </si>
  <si>
    <t>Type the text you want to add in place of the found text</t>
  </si>
  <si>
    <t>new_string</t>
  </si>
  <si>
    <t>with this text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</si>
  <si>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</si>
  <si>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</si>
  <si>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</si>
  <si>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</si>
  <si>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</si>
  <si>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</si>
  <si>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</si>
  <si>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</si>
  <si>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</si>
  <si>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</si>
  <si>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</si>
  <si>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*All Plant and Air Loops*</t>
  </si>
  <si>
    <t>|*All Plant and Air Loops*|</t>
  </si>
  <si>
    <t>Set Motor Efficiency(%).</t>
  </si>
  <si>
    <t>Remove Baseline Costs From Effected Fans and Pumps?</t>
  </si>
  <si>
    <t>Insulation R-value (ft^2*h*R/Btu).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</si>
  <si>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</si>
  <si>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</si>
  <si>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</si>
  <si>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</si>
  <si>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</si>
  <si>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</si>
  <si>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</si>
  <si>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</si>
  <si>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</si>
  <si>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</si>
  <si>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</si>
  <si>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</si>
  <si>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ZoneAveraged</t>
  </si>
  <si>
    <t>|ZoneAveraged,SurfaceWeighted|</t>
  </si>
  <si>
    <t>Choose a Work Efficiency Schedule.</t>
  </si>
  <si>
    <t>workEfficiencySchedule</t>
  </si>
  <si>
    <t>Choose a Clothing Insulation Schedule.</t>
  </si>
  <si>
    <t>clothingSchedule</t>
  </si>
  <si>
    <t>clothing_schedule_display_names[0]</t>
  </si>
  <si>
    <t>|clothing_schedule_display_names[0]|</t>
  </si>
  <si>
    <t>Choose an Air Velocity Schedule.</t>
  </si>
  <si>
    <t>airVelocitySchedule</t>
  </si>
  <si>
    <t>airVelocity_schedule_display_names[0]</t>
  </si>
  <si>
    <t>|airVelocity_schedule_display_names[0]|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</si>
  <si>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</si>
  <si>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</si>
  <si>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</si>
  <si>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</si>
  <si>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</si>
  <si>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</si>
  <si>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</si>
  <si>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</si>
  <si>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</si>
  <si>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</si>
  <si>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</si>
  <si>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</si>
  <si>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</si>
  <si>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</si>
  <si>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</si>
  <si>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</si>
  <si>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</si>
  <si>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</si>
  <si>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</si>
  <si>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</si>
  <si>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</si>
  <si>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</si>
  <si>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</si>
  <si>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</si>
  <si>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</si>
  <si>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</si>
  <si>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</si>
  <si>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</si>
  <si>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</si>
  <si>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</si>
  <si>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</si>
  <si>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</si>
  <si>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</si>
  <si>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</si>
  <si>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</si>
  <si>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</si>
  <si>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</si>
  <si>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</si>
  <si>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</si>
  <si>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</si>
  <si>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</si>
  <si>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ReduceSpaceInfiltrationByPercentage</t>
  </si>
  <si>
    <t>Space Infiltration Power Reduction (%).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</si>
  <si>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</si>
  <si>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</si>
  <si>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</si>
  <si>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</si>
  <si>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</si>
  <si>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</si>
  <si>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</si>
  <si>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</si>
  <si>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</si>
  <si>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</si>
  <si>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</si>
  <si>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</si>
  <si>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</si>
  <si>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</si>
  <si>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</si>
  <si>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</si>
  <si>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</si>
  <si>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</si>
  <si>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</si>
  <si>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</si>
  <si>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</si>
  <si>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</si>
  <si>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</si>
  <si>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</si>
  <si>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</si>
  <si>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</si>
  <si>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</si>
  <si>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</si>
  <si>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</si>
  <si>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</si>
  <si>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</si>
  <si>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</si>
  <si>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</si>
  <si>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</si>
  <si>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</si>
  <si>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</si>
  <si>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</si>
  <si>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</si>
  <si>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</si>
  <si>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</si>
  <si>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</si>
  <si>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</si>
  <si>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</si>
  <si>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</si>
  <si>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</si>
  <si>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</si>
  <si>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</si>
  <si>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</si>
  <si>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</si>
  <si>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</si>
  <si>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*All Ruleset Schedules*</t>
  </si>
  <si>
    <t>|*All Ruleset Schedules*|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</si>
  <si>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</si>
  <si>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</si>
  <si>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</si>
  <si>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</si>
  <si>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</si>
  <si>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</si>
  <si>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</si>
  <si>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</si>
  <si>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</si>
  <si>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</si>
  <si>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</si>
  <si>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</si>
  <si>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</si>
  <si>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</si>
  <si>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</si>
  <si>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</si>
  <si>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</si>
  <si>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</si>
  <si>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</si>
  <si>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</si>
  <si>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</si>
  <si>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</si>
  <si>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</si>
  <si>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</si>
  <si>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</si>
  <si>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</si>
  <si>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</si>
  <si>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</si>
  <si>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</si>
  <si>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</si>
  <si>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</si>
  <si>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</si>
  <si>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</si>
  <si>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</si>
  <si>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</si>
  <si>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</si>
  <si>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</si>
  <si>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</si>
  <si>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</si>
  <si>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</si>
  <si>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</si>
  <si>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</si>
  <si>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</si>
  <si>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</si>
  <si>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</si>
  <si>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</si>
  <si>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</si>
  <si>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</si>
  <si>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</si>
  <si>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*All chillers*</t>
  </si>
  <si>
    <t>|*All chillers*|</t>
  </si>
  <si>
    <t>Chiller Rated COP (more than 0)</t>
  </si>
  <si>
    <t>chiller_thermal_efficiency</t>
  </si>
  <si>
    <t>triangle_uncertain</t>
  </si>
  <si>
    <t>Set Minimum VAV Terminal Flow Fraction</t>
  </si>
  <si>
    <t>SetMinimumVAVTerminalFlowFraction</t>
  </si>
  <si>
    <t>Minimum VAV Terminal Flow Fraction (%)</t>
  </si>
  <si>
    <t>min_vav_frac</t>
  </si>
  <si>
    <t>Set Heating and Cooling Sizing Factors</t>
  </si>
  <si>
    <t>SetHeatingandCoolingSizingFactors</t>
  </si>
  <si>
    <t>Heating Sizing Factor (eg 1.25 = 125% of required heating capacity.</t>
  </si>
  <si>
    <t>htg_sz_factor</t>
  </si>
  <si>
    <t>Coolinig Sizing Factor (eg 1.15 = 115% of required cooling capacity.</t>
  </si>
  <si>
    <t>clg_sz_factor</t>
  </si>
  <si>
    <t>lhs</t>
  </si>
  <si>
    <t>Instances</t>
  </si>
  <si>
    <t>Number of Cores</t>
  </si>
  <si>
    <t>Cost</t>
  </si>
  <si>
    <t>Storage</t>
  </si>
  <si>
    <t>m3.medium</t>
  </si>
  <si>
    <t>1 Cores</t>
  </si>
  <si>
    <t>$0.07/hour</t>
  </si>
  <si>
    <t>4 GB</t>
  </si>
  <si>
    <t>Use only for cluster configuration testing</t>
  </si>
  <si>
    <t>m3.large</t>
  </si>
  <si>
    <t>2 Cores</t>
  </si>
  <si>
    <t>$0.14/hour</t>
  </si>
  <si>
    <t>32 GB</t>
  </si>
  <si>
    <t>4 Cores</t>
  </si>
  <si>
    <t>40 GB</t>
  </si>
  <si>
    <t>m3.2xlarge</t>
  </si>
  <si>
    <t>8 Cores</t>
  </si>
  <si>
    <t>$0.56/hour</t>
  </si>
  <si>
    <t>80 GB</t>
  </si>
  <si>
    <t>c3.large</t>
  </si>
  <si>
    <t>$0.11/hour</t>
  </si>
  <si>
    <t>16 GB</t>
  </si>
  <si>
    <t>Can be used as worker</t>
  </si>
  <si>
    <t>c3.xlarge</t>
  </si>
  <si>
    <t>$0.21/hour</t>
  </si>
  <si>
    <t>c3.2xlarge</t>
  </si>
  <si>
    <t>$0.42/hour</t>
  </si>
  <si>
    <t>c3.4xlarge</t>
  </si>
  <si>
    <t>16 Cores</t>
  </si>
  <si>
    <t>$0.84/hour</t>
  </si>
  <si>
    <t>160 GB</t>
  </si>
  <si>
    <t>32 Cores</t>
  </si>
  <si>
    <t>320 GB</t>
  </si>
  <si>
    <t>SensitivityType</t>
  </si>
  <si>
    <t>TrueFalse</t>
  </si>
  <si>
    <t>Workflow</t>
  </si>
  <si>
    <t>Simulation</t>
  </si>
  <si>
    <t>individual_variables</t>
  </si>
  <si>
    <t>run_openstudio_workflow.rb</t>
  </si>
  <si>
    <t>all_variables</t>
  </si>
  <si>
    <t>AnalysisType</t>
  </si>
  <si>
    <t>batch_run</t>
  </si>
  <si>
    <t>morris</t>
  </si>
  <si>
    <t>Optim</t>
  </si>
  <si>
    <t>Rgenoud</t>
  </si>
  <si>
    <t>Nsga</t>
  </si>
  <si>
    <t>preflight</t>
  </si>
  <si>
    <t>single_run</t>
  </si>
  <si>
    <t>repeat_run</t>
  </si>
  <si>
    <t>baseline_perturbation</t>
  </si>
  <si>
    <t>r</t>
  </si>
  <si>
    <t>integer giving the number of repetitions of the design</t>
  </si>
  <si>
    <t>Sample Method</t>
  </si>
  <si>
    <t>individual_variables / all_variables</t>
  </si>
  <si>
    <t>epsilonGradient</t>
  </si>
  <si>
    <t>epsilon in gradient calculation</t>
  </si>
  <si>
    <t>popSize</t>
  </si>
  <si>
    <t>Size of initial population</t>
  </si>
  <si>
    <t>Number of Runs</t>
  </si>
  <si>
    <t>positive integer (if individual, total simulations is this times each variable)</t>
  </si>
  <si>
    <t>in_measure_combinations</t>
  </si>
  <si>
    <t>(TRUE/FALSE) Run full factorial search over in-measure variable combinations</t>
  </si>
  <si>
    <t>levels</t>
  </si>
  <si>
    <t>integer specifying the number of levels of the design</t>
  </si>
  <si>
    <t>pgtol</t>
  </si>
  <si>
    <t>tolerance on the projected gradient</t>
  </si>
  <si>
    <t>Generations</t>
  </si>
  <si>
    <t>Number of generations</t>
  </si>
  <si>
    <t>include_baseline_in_combinations</t>
  </si>
  <si>
    <t>(TRUE/FALSE) If in_measure_combinations are TRUE, sets if static values be included in combinations</t>
  </si>
  <si>
    <t>grid_jump</t>
  </si>
  <si>
    <t>factr</t>
  </si>
  <si>
    <t>Tolerance on delta_F</t>
  </si>
  <si>
    <t>waitGenerations</t>
  </si>
  <si>
    <t>If no improvement in waitGenerations of generations, then exit</t>
  </si>
  <si>
    <t>cprob</t>
  </si>
  <si>
    <t>Crossover probability [0,1]</t>
  </si>
  <si>
    <t>optim</t>
  </si>
  <si>
    <t>oat</t>
  </si>
  <si>
    <t>maxit</t>
  </si>
  <si>
    <t>Maximum number of iterations</t>
  </si>
  <si>
    <t>bfgsburnin</t>
  </si>
  <si>
    <t>The number of generations which are run before the BFGS is ﬁrst used</t>
  </si>
  <si>
    <t>XoverDistIdx</t>
  </si>
  <si>
    <t>Crossover Distribution Index (large values give higher probabilities of offspring close to parent)</t>
  </si>
  <si>
    <t>rgenoud</t>
  </si>
  <si>
    <t>normType</t>
  </si>
  <si>
    <t>minkowski</t>
  </si>
  <si>
    <t>gradientcheck</t>
  </si>
  <si>
    <t>0 false / 1 true</t>
  </si>
  <si>
    <t>MuDistIdx</t>
  </si>
  <si>
    <t>Mutation Distribution Index (large values give higher probabilities of offspring close to parent)</t>
  </si>
  <si>
    <t>nsga_nrel</t>
  </si>
  <si>
    <t>pPower</t>
  </si>
  <si>
    <t>Lp norm power</t>
  </si>
  <si>
    <t>solutionTolerance</t>
  </si>
  <si>
    <t>Numbers within solutionTolerance are considered equal</t>
  </si>
  <si>
    <t>mprob</t>
  </si>
  <si>
    <t>Mutation probability [0,1]</t>
  </si>
  <si>
    <t>Exit On Guideline14</t>
  </si>
  <si>
    <t>0 false / 1 true (for use with calibration report)</t>
  </si>
  <si>
    <t>toursize</t>
  </si>
  <si>
    <t>Tournament Size</t>
  </si>
  <si>
    <t>balance</t>
  </si>
  <si>
    <t>0 false / 1 true (load balancing)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</si>
</sst>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b val="1"/>
      <sz val="14"/>
      <color indexed="8"/>
      <name val="Calibri"/>
    </font>
    <font>
      <i val="1"/>
      <sz val="12"/>
      <color indexed="8"/>
      <name val="Calibri"/>
    </font>
    <font>
      <sz val="12"/>
      <color indexed="8"/>
      <name val="Calibri"/>
    </font>
  </fonts>
  <fills count="1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 style="thin">
        <color indexed="10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horizontal="left"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 wrapText="1"/>
    </xf>
    <xf numFmtId="49" fontId="0" fillId="2" borderId="2" applyNumberFormat="1" applyFont="1" applyFill="1" applyBorder="1" applyAlignment="1" applyProtection="0">
      <alignment vertical="bottom" wrapText="1"/>
    </xf>
    <xf numFmtId="0" fontId="0" fillId="3" borderId="3" applyNumberFormat="1" applyFont="1" applyFill="1" applyBorder="1" applyAlignment="1" applyProtection="0">
      <alignment vertical="bottom"/>
    </xf>
    <xf numFmtId="0" fontId="0" fillId="3" borderId="4" applyNumberFormat="1" applyFont="1" applyFill="1" applyBorder="1" applyAlignment="1" applyProtection="0">
      <alignment vertical="bottom"/>
    </xf>
    <xf numFmtId="49" fontId="0" fillId="4" borderId="5" applyNumberFormat="1" applyFont="1" applyFill="1" applyBorder="1" applyAlignment="1" applyProtection="0">
      <alignment vertical="bottom" wrapText="1"/>
    </xf>
    <xf numFmtId="0" fontId="0" fillId="4" borderId="6" applyNumberFormat="1" applyFont="1" applyFill="1" applyBorder="1" applyAlignment="1" applyProtection="0">
      <alignment horizontal="left" vertical="bottom" wrapText="1"/>
    </xf>
    <xf numFmtId="0" fontId="0" fillId="4" borderId="6" applyNumberFormat="1" applyFont="1" applyFill="1" applyBorder="1" applyAlignment="1" applyProtection="0">
      <alignment vertical="bottom" wrapText="1"/>
    </xf>
    <xf numFmtId="49" fontId="0" fillId="3" borderId="7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horizontal="left" vertical="bottom"/>
    </xf>
    <xf numFmtId="0" fontId="0" fillId="3" borderId="7" applyNumberFormat="1" applyFont="1" applyFill="1" applyBorder="1" applyAlignment="1" applyProtection="0">
      <alignment vertical="bottom"/>
    </xf>
    <xf numFmtId="0" fontId="0" fillId="3" borderId="7" applyNumberFormat="1" applyFont="1" applyFill="1" applyBorder="1" applyAlignment="1" applyProtection="0">
      <alignment vertical="bottom" wrapText="1"/>
    </xf>
    <xf numFmtId="49" fontId="0" fillId="3" borderId="9" applyNumberFormat="1" applyFont="1" applyFill="1" applyBorder="1" applyAlignment="1" applyProtection="0">
      <alignment vertical="bottom"/>
    </xf>
    <xf numFmtId="49" fontId="0" fillId="5" borderId="6" applyNumberFormat="1" applyFont="1" applyFill="1" applyBorder="1" applyAlignment="1" applyProtection="0">
      <alignment horizontal="left" vertical="bottom"/>
    </xf>
    <xf numFmtId="0" fontId="0" fillId="3" borderId="4" applyNumberFormat="1" applyFont="1" applyFill="1" applyBorder="1" applyAlignment="1" applyProtection="0">
      <alignment vertical="bottom" wrapText="1"/>
    </xf>
    <xf numFmtId="49" fontId="0" fillId="3" borderId="4" applyNumberFormat="1" applyFont="1" applyFill="1" applyBorder="1" applyAlignment="1" applyProtection="0">
      <alignment vertical="bottom" wrapText="1"/>
    </xf>
    <xf numFmtId="49" fontId="0" fillId="6" borderId="6" applyNumberFormat="1" applyFont="1" applyFill="1" applyBorder="1" applyAlignment="1" applyProtection="0">
      <alignment horizontal="left" vertical="bottom"/>
    </xf>
    <xf numFmtId="49" fontId="0" fillId="3" borderId="3" applyNumberFormat="1" applyFont="1" applyFill="1" applyBorder="1" applyAlignment="1" applyProtection="0">
      <alignment horizontal="right" vertical="bottom" wrapText="1"/>
    </xf>
    <xf numFmtId="49" fontId="0" fillId="3" borderId="4" applyNumberFormat="1" applyFont="1" applyFill="1" applyBorder="1" applyAlignment="1" applyProtection="0">
      <alignment horizontal="right" vertical="bottom" wrapText="1"/>
    </xf>
    <xf numFmtId="49" fontId="0" fillId="3" borderId="4" applyNumberFormat="1" applyFont="1" applyFill="1" applyBorder="1" applyAlignment="1" applyProtection="0">
      <alignment vertical="bottom"/>
    </xf>
    <xf numFmtId="0" fontId="0" fillId="6" borderId="6" applyNumberFormat="1" applyFont="1" applyFill="1" applyBorder="1" applyAlignment="1" applyProtection="0">
      <alignment horizontal="left" vertical="bottom"/>
    </xf>
    <xf numFmtId="0" fontId="0" fillId="3" borderId="3" applyNumberFormat="1" applyFont="1" applyFill="1" applyBorder="1" applyAlignment="1" applyProtection="0">
      <alignment horizontal="right" vertical="bottom"/>
    </xf>
    <xf numFmtId="0" fontId="0" fillId="3" borderId="10" applyNumberFormat="1" applyFont="1" applyFill="1" applyBorder="1" applyAlignment="1" applyProtection="0">
      <alignment vertical="bottom"/>
    </xf>
    <xf numFmtId="0" fontId="0" fillId="3" borderId="8" applyNumberFormat="1" applyFont="1" applyFill="1" applyBorder="1" applyAlignment="1" applyProtection="0">
      <alignment vertical="bottom"/>
    </xf>
    <xf numFmtId="0" fontId="0" fillId="3" borderId="10" applyNumberFormat="1" applyFont="1" applyFill="1" applyBorder="1" applyAlignment="1" applyProtection="0">
      <alignment vertical="bottom" wrapText="1"/>
    </xf>
    <xf numFmtId="49" fontId="0" fillId="3" borderId="11" applyNumberFormat="1" applyFont="1" applyFill="1" applyBorder="1" applyAlignment="1" applyProtection="0">
      <alignment vertical="bottom"/>
    </xf>
    <xf numFmtId="0" fontId="0" fillId="3" borderId="12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horizontal="left" vertical="bottom"/>
    </xf>
    <xf numFmtId="49" fontId="0" fillId="3" borderId="4" applyNumberFormat="1" applyFont="1" applyFill="1" applyBorder="1" applyAlignment="1" applyProtection="0">
      <alignment horizontal="left" vertical="bottom"/>
    </xf>
    <xf numFmtId="49" fontId="0" fillId="4" borderId="6" applyNumberFormat="1" applyFont="1" applyFill="1" applyBorder="1" applyAlignment="1" applyProtection="0">
      <alignment horizontal="left" vertical="bottom" wrapText="1"/>
    </xf>
    <xf numFmtId="49" fontId="0" fillId="4" borderId="6" applyNumberFormat="1" applyFont="1" applyFill="1" applyBorder="1" applyAlignment="1" applyProtection="0">
      <alignment vertical="bottom" wrapText="1"/>
    </xf>
    <xf numFmtId="0" fontId="0" fillId="3" borderId="8" applyNumberFormat="1" applyFont="1" applyFill="1" applyBorder="1" applyAlignment="1" applyProtection="0">
      <alignment horizontal="left" vertical="bottom"/>
    </xf>
    <xf numFmtId="49" fontId="0" fillId="3" borderId="11" applyNumberFormat="1" applyFont="1" applyFill="1" applyBorder="1" applyAlignment="1" applyProtection="0">
      <alignment horizontal="left" vertical="bottom" wrapText="1"/>
    </xf>
    <xf numFmtId="0" fontId="0" fillId="6" borderId="6" applyNumberFormat="1" applyFont="1" applyFill="1" applyBorder="1" applyAlignment="1" applyProtection="0">
      <alignment horizontal="right" vertical="bottom" wrapText="1"/>
    </xf>
    <xf numFmtId="0" fontId="0" fillId="3" borderId="4" applyNumberFormat="1" applyFont="1" applyFill="1" applyBorder="1" applyAlignment="1" applyProtection="0">
      <alignment horizontal="left" vertical="bottom"/>
    </xf>
    <xf numFmtId="49" fontId="0" fillId="3" borderId="9" applyNumberFormat="1" applyFont="1" applyFill="1" applyBorder="1" applyAlignment="1" applyProtection="0">
      <alignment horizontal="left" vertical="bottom" wrapText="1"/>
    </xf>
    <xf numFmtId="0" fontId="0" fillId="3" borderId="3" applyNumberFormat="1" applyFont="1" applyFill="1" applyBorder="1" applyAlignment="1" applyProtection="0">
      <alignment vertical="bottom" wrapText="1"/>
    </xf>
    <xf numFmtId="49" fontId="0" fillId="3" borderId="4" applyNumberFormat="1" applyFont="1" applyFill="1" applyBorder="1" applyAlignment="1" applyProtection="0">
      <alignment horizontal="left" vertical="bottom" wrapText="1"/>
    </xf>
    <xf numFmtId="49" fontId="0" fillId="3" borderId="10" applyNumberFormat="1" applyFont="1" applyFill="1" applyBorder="1" applyAlignment="1" applyProtection="0">
      <alignment vertical="bottom"/>
    </xf>
    <xf numFmtId="49" fontId="0" fillId="3" borderId="10" applyNumberFormat="1" applyFont="1" applyFill="1" applyBorder="1" applyAlignment="1" applyProtection="0">
      <alignment horizontal="left" vertical="bottom"/>
    </xf>
    <xf numFmtId="49" fontId="0" fillId="3" borderId="10" applyNumberFormat="1" applyFont="1" applyFill="1" applyBorder="1" applyAlignment="1" applyProtection="0">
      <alignment horizontal="left" vertical="bottom" wrapText="1"/>
    </xf>
    <xf numFmtId="49" fontId="0" fillId="6" borderId="6" applyNumberFormat="1" applyFont="1" applyFill="1" applyBorder="1" applyAlignment="1" applyProtection="0">
      <alignment vertical="bottom"/>
    </xf>
    <xf numFmtId="49" fontId="0" fillId="5" borderId="6" applyNumberFormat="1" applyFont="1" applyFill="1" applyBorder="1" applyAlignment="1" applyProtection="0">
      <alignment vertical="bottom"/>
    </xf>
    <xf numFmtId="0" fontId="0" fillId="3" borderId="12" applyNumberFormat="1" applyFont="1" applyFill="1" applyBorder="1" applyAlignment="1" applyProtection="0">
      <alignment vertical="bottom" wrapText="1"/>
    </xf>
    <xf numFmtId="49" fontId="0" fillId="3" borderId="7" applyNumberFormat="1" applyFont="1" applyFill="1" applyBorder="1" applyAlignment="1" applyProtection="0">
      <alignment vertical="bottom" wrapText="1"/>
    </xf>
    <xf numFmtId="0" fontId="0" fillId="3" borderId="8" applyNumberFormat="1" applyFont="1" applyFill="1" applyBorder="1" applyAlignment="1" applyProtection="0">
      <alignment vertical="bottom" wrapText="1"/>
    </xf>
    <xf numFmtId="49" fontId="0" fillId="5" borderId="5" applyNumberFormat="1" applyFont="1" applyFill="1" applyBorder="1" applyAlignment="1" applyProtection="0">
      <alignment vertical="bottom"/>
    </xf>
    <xf numFmtId="0" fontId="0" fillId="3" borderId="7" applyNumberFormat="1" applyFont="1" applyFill="1" applyBorder="1" applyAlignment="1" applyProtection="0">
      <alignment horizontal="left" vertical="bottom" wrapText="1"/>
    </xf>
    <xf numFmtId="0" fontId="0" fillId="3" borderId="10" applyNumberFormat="1" applyFont="1" applyFill="1" applyBorder="1" applyAlignment="1" applyProtection="0">
      <alignment horizontal="left" vertical="bottom"/>
    </xf>
    <xf numFmtId="49" fontId="0" fillId="4" borderId="11" applyNumberFormat="1" applyFont="1" applyFill="1" applyBorder="1" applyAlignment="1" applyProtection="0">
      <alignment vertical="bottom" wrapText="1"/>
    </xf>
    <xf numFmtId="49" fontId="0" fillId="4" borderId="13" applyNumberFormat="1" applyFont="1" applyFill="1" applyBorder="1" applyAlignment="1" applyProtection="0">
      <alignment horizontal="left" vertical="bottom" wrapText="1"/>
    </xf>
    <xf numFmtId="49" fontId="0" fillId="4" borderId="13" applyNumberFormat="1" applyFont="1" applyFill="1" applyBorder="1" applyAlignment="1" applyProtection="0">
      <alignment vertical="bottom" wrapText="1"/>
    </xf>
    <xf numFmtId="0" fontId="0" fillId="4" borderId="13" applyNumberFormat="1" applyFont="1" applyFill="1" applyBorder="1" applyAlignment="1" applyProtection="0">
      <alignment horizontal="left" vertical="bottom" wrapText="1"/>
    </xf>
    <xf numFmtId="0" fontId="0" applyNumberFormat="1" applyFont="1" applyFill="0" applyBorder="0" applyAlignment="1" applyProtection="0">
      <alignment vertical="bottom"/>
    </xf>
    <xf numFmtId="0" fontId="0" fillId="7" borderId="1" applyNumberFormat="1" applyFont="1" applyFill="1" applyBorder="1" applyAlignment="1" applyProtection="0">
      <alignment vertical="bottom"/>
    </xf>
    <xf numFmtId="0" fontId="0" fillId="7" borderId="2" applyNumberFormat="1" applyFont="1" applyFill="1" applyBorder="1" applyAlignment="1" applyProtection="0">
      <alignment vertical="bottom"/>
    </xf>
    <xf numFmtId="49" fontId="3" fillId="7" borderId="2" applyNumberFormat="1" applyFont="1" applyFill="1" applyBorder="1" applyAlignment="1" applyProtection="0">
      <alignment vertical="bottom"/>
    </xf>
    <xf numFmtId="0" fontId="0" fillId="7" borderId="2" applyNumberFormat="1" applyFont="1" applyFill="1" applyBorder="1" applyAlignment="1" applyProtection="0">
      <alignment horizontal="left" vertical="bottom"/>
    </xf>
    <xf numFmtId="49" fontId="3" fillId="8" borderId="2" applyNumberFormat="1" applyFont="1" applyFill="1" applyBorder="1" applyAlignment="1" applyProtection="0">
      <alignment vertical="bottom"/>
    </xf>
    <xf numFmtId="0" fontId="3" fillId="8" borderId="2" applyNumberFormat="1" applyFont="1" applyFill="1" applyBorder="1" applyAlignment="1" applyProtection="0">
      <alignment vertical="bottom"/>
    </xf>
    <xf numFmtId="49" fontId="3" fillId="9" borderId="2" applyNumberFormat="1" applyFont="1" applyFill="1" applyBorder="1" applyAlignment="1" applyProtection="0">
      <alignment vertical="bottom"/>
    </xf>
    <xf numFmtId="0" fontId="3" fillId="9" borderId="2" applyNumberFormat="1" applyFont="1" applyFill="1" applyBorder="1" applyAlignment="1" applyProtection="0">
      <alignment vertical="bottom"/>
    </xf>
    <xf numFmtId="49" fontId="3" fillId="10" borderId="2" applyNumberFormat="1" applyFont="1" applyFill="1" applyBorder="1" applyAlignment="1" applyProtection="0">
      <alignment horizontal="center" vertical="bottom"/>
    </xf>
    <xf numFmtId="0" fontId="3" fillId="10" borderId="2" applyNumberFormat="1" applyFont="1" applyFill="1" applyBorder="1" applyAlignment="1" applyProtection="0">
      <alignment horizontal="center" vertical="bottom"/>
    </xf>
    <xf numFmtId="49" fontId="4" fillId="3" borderId="8" applyNumberFormat="1" applyFont="1" applyFill="1" applyBorder="1" applyAlignment="1" applyProtection="0">
      <alignment vertical="bottom"/>
    </xf>
    <xf numFmtId="0" fontId="4" fillId="3" borderId="8" applyNumberFormat="1" applyFont="1" applyFill="1" applyBorder="1" applyAlignment="1" applyProtection="0">
      <alignment vertical="bottom"/>
    </xf>
    <xf numFmtId="0" fontId="4" fillId="3" borderId="8" applyNumberFormat="1" applyFont="1" applyFill="1" applyBorder="1" applyAlignment="1" applyProtection="0">
      <alignment horizontal="left" vertical="bottom"/>
    </xf>
    <xf numFmtId="49" fontId="4" fillId="11" borderId="5" applyNumberFormat="1" applyFont="1" applyFill="1" applyBorder="1" applyAlignment="1" applyProtection="0">
      <alignment horizontal="center" vertical="bottom" wrapText="1"/>
    </xf>
    <xf numFmtId="49" fontId="4" fillId="11" borderId="6" applyNumberFormat="1" applyFont="1" applyFill="1" applyBorder="1" applyAlignment="1" applyProtection="0">
      <alignment horizontal="center" vertical="bottom" wrapText="1"/>
    </xf>
    <xf numFmtId="49" fontId="4" fillId="11" borderId="6" applyNumberFormat="1" applyFont="1" applyFill="1" applyBorder="1" applyAlignment="1" applyProtection="0">
      <alignment horizontal="left" vertical="bottom" wrapText="1"/>
    </xf>
    <xf numFmtId="0" fontId="0" fillId="12" borderId="5" applyNumberFormat="0" applyFont="1" applyFill="1" applyBorder="1" applyAlignment="1" applyProtection="0">
      <alignment vertical="bottom"/>
    </xf>
    <xf numFmtId="49" fontId="0" fillId="12" borderId="6" applyNumberFormat="1" applyFont="1" applyFill="1" applyBorder="1" applyAlignment="1" applyProtection="0">
      <alignment vertical="bottom"/>
    </xf>
    <xf numFmtId="0" fontId="0" fillId="12" borderId="6" applyNumberFormat="1" applyFont="1" applyFill="1" applyBorder="1" applyAlignment="1" applyProtection="0">
      <alignment vertical="bottom"/>
    </xf>
    <xf numFmtId="0" fontId="5" fillId="3" borderId="8" applyNumberFormat="1" applyFont="1" applyFill="1" applyBorder="1" applyAlignment="1" applyProtection="0">
      <alignment vertical="bottom"/>
    </xf>
    <xf numFmtId="49" fontId="5" fillId="3" borderId="8" applyNumberFormat="1" applyFont="1" applyFill="1" applyBorder="1" applyAlignment="1" applyProtection="0">
      <alignment vertical="bottom"/>
    </xf>
    <xf numFmtId="49" fontId="5" fillId="3" borderId="5" applyNumberFormat="1" applyFont="1" applyFill="1" applyBorder="1" applyAlignment="1" applyProtection="0">
      <alignment vertical="bottom"/>
    </xf>
    <xf numFmtId="49" fontId="5" fillId="5" borderId="6" applyNumberFormat="1" applyFont="1" applyFill="1" applyBorder="1" applyAlignment="1" applyProtection="0">
      <alignment vertical="bottom"/>
    </xf>
    <xf numFmtId="0" fontId="4" fillId="3" borderId="6" applyNumberFormat="1" applyFont="1" applyFill="1" applyBorder="1" applyAlignment="1" applyProtection="0">
      <alignment vertical="bottom" wrapText="1"/>
    </xf>
    <xf numFmtId="49" fontId="5" fillId="3" borderId="6" applyNumberFormat="1" applyFont="1" applyFill="1" applyBorder="1" applyAlignment="1" applyProtection="0">
      <alignment vertical="bottom"/>
    </xf>
    <xf numFmtId="0" fontId="0" fillId="5" borderId="6" applyNumberFormat="1" applyFont="1" applyFill="1" applyBorder="1" applyAlignment="1" applyProtection="0">
      <alignment vertical="bottom"/>
    </xf>
    <xf numFmtId="49" fontId="5" fillId="3" borderId="14" applyNumberFormat="1" applyFont="1" applyFill="1" applyBorder="1" applyAlignment="1" applyProtection="0">
      <alignment vertical="bottom"/>
    </xf>
    <xf numFmtId="0" fontId="0" fillId="12" borderId="6" applyNumberFormat="1" applyFont="1" applyFill="1" applyBorder="1" applyAlignment="1" applyProtection="0">
      <alignment horizontal="left" vertical="bottom"/>
    </xf>
    <xf numFmtId="0" fontId="0" fillId="12" borderId="6" applyNumberFormat="1" applyFont="1" applyFill="1" applyBorder="1" applyAlignment="1" applyProtection="0">
      <alignment horizontal="right" vertical="bottom"/>
    </xf>
    <xf numFmtId="0" fontId="4" fillId="3" borderId="3" applyNumberFormat="1" applyFont="1" applyFill="1" applyBorder="1" applyAlignment="1" applyProtection="0">
      <alignment vertical="bottom"/>
    </xf>
    <xf numFmtId="49" fontId="5" fillId="3" borderId="8" applyNumberFormat="1" applyFont="1" applyFill="1" applyBorder="1" applyAlignment="1" applyProtection="0">
      <alignment horizontal="left" vertical="bottom"/>
    </xf>
    <xf numFmtId="49" fontId="0" fillId="3" borderId="8" applyNumberFormat="1" applyFont="1" applyFill="1" applyBorder="1" applyAlignment="1" applyProtection="0">
      <alignment vertical="bottom"/>
    </xf>
    <xf numFmtId="0" fontId="0" fillId="3" borderId="8" applyNumberFormat="1" applyFont="1" applyFill="1" applyBorder="1" applyAlignment="1" applyProtection="0">
      <alignment horizontal="right" vertical="bottom"/>
    </xf>
    <xf numFmtId="0" fontId="0" fillId="13" borderId="5" applyNumberFormat="1" applyFont="1" applyFill="1" applyBorder="1" applyAlignment="1" applyProtection="0">
      <alignment vertical="bottom"/>
    </xf>
    <xf numFmtId="49" fontId="0" fillId="13" borderId="6" applyNumberFormat="1" applyFont="1" applyFill="1" applyBorder="1" applyAlignment="1" applyProtection="0">
      <alignment vertical="bottom"/>
    </xf>
    <xf numFmtId="0" fontId="0" fillId="13" borderId="6" applyNumberFormat="1" applyFont="1" applyFill="1" applyBorder="1" applyAlignment="1" applyProtection="0">
      <alignment vertical="bottom"/>
    </xf>
    <xf numFmtId="0" fontId="0" fillId="13" borderId="6" applyNumberFormat="1" applyFont="1" applyFill="1" applyBorder="1" applyAlignment="1" applyProtection="0">
      <alignment horizontal="left" vertical="bottom"/>
    </xf>
    <xf numFmtId="0" fontId="0" fillId="13" borderId="6" applyNumberFormat="1" applyFont="1" applyFill="1" applyBorder="1" applyAlignment="1" applyProtection="0">
      <alignment horizontal="right" vertical="bottom"/>
    </xf>
    <xf numFmtId="49" fontId="5" fillId="3" borderId="7" applyNumberFormat="1" applyFont="1" applyFill="1" applyBorder="1" applyAlignment="1" applyProtection="0">
      <alignment vertical="bottom"/>
    </xf>
    <xf numFmtId="0" fontId="5" fillId="3" borderId="7" applyNumberFormat="1" applyFont="1" applyFill="1" applyBorder="1" applyAlignment="1" applyProtection="0">
      <alignment vertical="bottom"/>
    </xf>
    <xf numFmtId="0" fontId="5" fillId="3" borderId="7" applyNumberFormat="1" applyFont="1" applyFill="1" applyBorder="1" applyAlignment="1" applyProtection="0">
      <alignment horizontal="left" vertical="bottom"/>
    </xf>
    <xf numFmtId="0" fontId="0" fillId="3" borderId="7" applyNumberFormat="1" applyFont="1" applyFill="1" applyBorder="1" applyAlignment="1" applyProtection="0">
      <alignment horizontal="right" vertical="bottom"/>
    </xf>
    <xf numFmtId="49" fontId="5" fillId="3" borderId="4" applyNumberFormat="1" applyFont="1" applyFill="1" applyBorder="1" applyAlignment="1" applyProtection="0">
      <alignment vertical="bottom"/>
    </xf>
    <xf numFmtId="0" fontId="5" fillId="3" borderId="4" applyNumberFormat="1" applyFont="1" applyFill="1" applyBorder="1" applyAlignment="1" applyProtection="0">
      <alignment vertical="bottom"/>
    </xf>
    <xf numFmtId="0" fontId="5" fillId="3" borderId="4" applyNumberFormat="1" applyFont="1" applyFill="1" applyBorder="1" applyAlignment="1" applyProtection="0">
      <alignment horizontal="left" vertical="bottom"/>
    </xf>
    <xf numFmtId="0" fontId="0" fillId="3" borderId="4" applyNumberFormat="1" applyFont="1" applyFill="1" applyBorder="1" applyAlignment="1" applyProtection="0">
      <alignment horizontal="right" vertical="bottom"/>
    </xf>
    <xf numFmtId="0" fontId="5" fillId="3" borderId="4" applyNumberFormat="0" applyFont="1" applyFill="1" applyBorder="1" applyAlignment="1" applyProtection="0">
      <alignment horizontal="left" vertical="bottom"/>
    </xf>
    <xf numFmtId="49" fontId="5" fillId="3" borderId="10" applyNumberFormat="1" applyFont="1" applyFill="1" applyBorder="1" applyAlignment="1" applyProtection="0">
      <alignment vertical="bottom"/>
    </xf>
    <xf numFmtId="0" fontId="5" fillId="3" borderId="10" applyNumberFormat="1" applyFont="1" applyFill="1" applyBorder="1" applyAlignment="1" applyProtection="0">
      <alignment vertical="bottom"/>
    </xf>
    <xf numFmtId="0" fontId="5" fillId="3" borderId="10" applyNumberFormat="1" applyFont="1" applyFill="1" applyBorder="1" applyAlignment="1" applyProtection="0">
      <alignment horizontal="left" vertical="bottom"/>
    </xf>
    <xf numFmtId="0" fontId="0" fillId="3" borderId="10" applyNumberFormat="1" applyFont="1" applyFill="1" applyBorder="1" applyAlignment="1" applyProtection="0">
      <alignment horizontal="right" vertical="bottom"/>
    </xf>
    <xf numFmtId="0" fontId="0" fillId="3" borderId="13" applyNumberFormat="1" applyFont="1" applyFill="1" applyBorder="1" applyAlignment="1" applyProtection="0">
      <alignment vertical="bottom"/>
    </xf>
    <xf numFmtId="0" fontId="0" fillId="3" borderId="11" applyNumberFormat="1" applyFont="1" applyFill="1" applyBorder="1" applyAlignment="1" applyProtection="0">
      <alignment vertical="bottom"/>
    </xf>
    <xf numFmtId="0" fontId="5" fillId="3" borderId="7" applyNumberFormat="0" applyFont="1" applyFill="1" applyBorder="1" applyAlignment="1" applyProtection="0">
      <alignment horizontal="left" vertical="bottom"/>
    </xf>
    <xf numFmtId="0" fontId="0" fillId="3" borderId="7" applyNumberFormat="1" applyFont="1" applyFill="1" applyBorder="1" applyAlignment="1" applyProtection="0">
      <alignment horizontal="left" vertical="bottom"/>
    </xf>
    <xf numFmtId="0" fontId="0" fillId="3" borderId="4" applyNumberFormat="0" applyFont="1" applyFill="1" applyBorder="1" applyAlignment="1" applyProtection="0">
      <alignment horizontal="left" vertical="bottom"/>
    </xf>
    <xf numFmtId="49" fontId="5" fillId="3" borderId="10" applyNumberFormat="1" applyFont="1" applyFill="1" applyBorder="1" applyAlignment="1" applyProtection="0">
      <alignment horizontal="left" vertical="bottom"/>
    </xf>
    <xf numFmtId="0" fontId="5" fillId="3" borderId="8" applyNumberFormat="0" applyFont="1" applyFill="1" applyBorder="1" applyAlignment="1" applyProtection="0">
      <alignment horizontal="left" vertical="bottom"/>
    </xf>
    <xf numFmtId="49" fontId="5" fillId="3" borderId="7" applyNumberFormat="1" applyFont="1" applyFill="1" applyBorder="1" applyAlignment="1" applyProtection="0">
      <alignment horizontal="left" vertical="bottom"/>
    </xf>
    <xf numFmtId="49" fontId="0" fillId="5" borderId="6" applyNumberFormat="1" applyFont="1" applyFill="1" applyBorder="1" applyAlignment="1" applyProtection="0">
      <alignment vertical="bottom" wrapText="1"/>
    </xf>
    <xf numFmtId="0" fontId="5" fillId="3" borderId="12" applyNumberFormat="1" applyFont="1" applyFill="1" applyBorder="1" applyAlignment="1" applyProtection="0">
      <alignment vertical="bottom"/>
    </xf>
    <xf numFmtId="49" fontId="5" fillId="3" borderId="4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0" fontId="3" fillId="7" borderId="2" applyNumberFormat="1" applyFont="1" applyFill="1" applyBorder="1" applyAlignment="1" applyProtection="0">
      <alignment vertical="bottom"/>
    </xf>
    <xf numFmtId="0" fontId="0" fillId="3" borderId="15" applyNumberFormat="1" applyFont="1" applyFill="1" applyBorder="1" applyAlignment="1" applyProtection="0">
      <alignment vertical="bottom"/>
    </xf>
    <xf numFmtId="49" fontId="4" fillId="11" borderId="5" applyNumberFormat="1" applyFont="1" applyFill="1" applyBorder="1" applyAlignment="1" applyProtection="0">
      <alignment vertical="bottom" wrapText="1"/>
    </xf>
    <xf numFmtId="49" fontId="4" fillId="11" borderId="6" applyNumberFormat="1" applyFont="1" applyFill="1" applyBorder="1" applyAlignment="1" applyProtection="0">
      <alignment vertical="bottom" wrapText="1"/>
    </xf>
    <xf numFmtId="0" fontId="4" fillId="11" borderId="14" applyNumberFormat="1" applyFont="1" applyFill="1" applyBorder="1" applyAlignment="1" applyProtection="0">
      <alignment vertical="bottom" wrapText="1"/>
    </xf>
    <xf numFmtId="0" fontId="4" fillId="11" borderId="6" applyNumberFormat="1" applyFont="1" applyFill="1" applyBorder="1" applyAlignment="1" applyProtection="0">
      <alignment vertical="bottom" wrapText="1"/>
    </xf>
    <xf numFmtId="0" fontId="0" fillId="3" borderId="7" applyNumberFormat="0" applyFont="1" applyFill="1" applyBorder="1" applyAlignment="1" applyProtection="0">
      <alignment vertical="bottom"/>
    </xf>
    <xf numFmtId="0" fontId="4" fillId="3" borderId="7" applyNumberFormat="1" applyFont="1" applyFill="1" applyBorder="1" applyAlignment="1" applyProtection="0">
      <alignment horizontal="left" vertical="bottom" wrapText="1"/>
    </xf>
    <xf numFmtId="0" fontId="4" fillId="3" borderId="7" applyNumberFormat="1" applyFont="1" applyFill="1" applyBorder="1" applyAlignment="1" applyProtection="0">
      <alignment vertical="bottom" wrapText="1"/>
    </xf>
    <xf numFmtId="0" fontId="0" fillId="3" borderId="4" applyNumberFormat="0" applyFont="1" applyFill="1" applyBorder="1" applyAlignment="1" applyProtection="0">
      <alignment vertical="bottom"/>
    </xf>
    <xf numFmtId="0" fontId="4" fillId="3" borderId="4" applyNumberFormat="1" applyFont="1" applyFill="1" applyBorder="1" applyAlignment="1" applyProtection="0">
      <alignment horizontal="left" vertical="bottom" wrapText="1"/>
    </xf>
    <xf numFmtId="0" fontId="4" fillId="3" borderId="4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0" fontId="5" fillId="3" borderId="4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3" borderId="4" applyNumberFormat="1" applyFont="1" applyFill="1" applyBorder="1" applyAlignment="1" applyProtection="0">
      <alignment horizontal="right" vertical="bottom"/>
    </xf>
    <xf numFmtId="11" fontId="0" fillId="3" borderId="4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748c42"/>
      <rgbColor rgb="ffaaaaaa"/>
      <rgbColor rgb="ffffffff"/>
      <rgbColor rgb="ffc2d69b"/>
      <rgbColor rgb="ffffff00"/>
      <rgbColor rgb="fffde9d9"/>
      <rgbColor rgb="fffcd5b4"/>
      <rgbColor rgb="ffc5d9f1"/>
      <rgbColor rgb="ffebf1de"/>
      <rgbColor rgb="ffe26b0a"/>
      <rgbColor rgb="ff92d050"/>
      <rgbColor rgb="ff92cddc"/>
      <rgbColor rgb="ffd8d8d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48"/>
  <sheetViews>
    <sheetView workbookViewId="0" showGridLines="0" defaultGridColor="1"/>
  </sheetViews>
  <sheetFormatPr defaultColWidth="10.6667" defaultRowHeight="14.4" customHeight="1" outlineLevelRow="0" outlineLevelCol="0"/>
  <cols>
    <col min="1" max="1" width="25.6719" style="1" customWidth="1"/>
    <col min="2" max="2" width="72.3516" style="1" customWidth="1"/>
    <col min="3" max="3" width="79.3516" style="1" customWidth="1"/>
    <col min="4" max="4" width="33.1719" style="1" customWidth="1"/>
    <col min="5" max="5" width="33.1719" style="1" customWidth="1"/>
    <col min="6" max="6" width="61.6719" style="1" customWidth="1"/>
    <col min="7" max="7" width="10.6719" style="1" customWidth="1"/>
    <col min="8" max="8" width="10.6719" style="1" customWidth="1"/>
    <col min="9" max="256" width="10.6719" style="1" customWidth="1"/>
  </cols>
  <sheetData>
    <row r="1" ht="15" customHeight="1">
      <c r="A1" s="2"/>
      <c r="B1" s="3"/>
      <c r="C1" s="4"/>
      <c r="D1" s="5"/>
      <c r="E1" s="5"/>
      <c r="F1" t="s" s="6">
        <v>0</v>
      </c>
      <c r="G1" s="7"/>
      <c r="H1" s="8"/>
    </row>
    <row r="2" ht="15" customHeight="1">
      <c r="A2" t="s" s="9">
        <v>1</v>
      </c>
      <c r="B2" s="10"/>
      <c r="C2" s="11"/>
      <c r="D2" s="11"/>
      <c r="E2" s="11"/>
      <c r="F2" s="11"/>
      <c r="G2" s="7"/>
      <c r="H2" s="8"/>
    </row>
    <row r="3" ht="15" customHeight="1">
      <c r="A3" t="s" s="12">
        <v>2</v>
      </c>
      <c r="B3" t="s" s="13">
        <v>3</v>
      </c>
      <c r="C3" s="14"/>
      <c r="D3" s="15"/>
      <c r="E3" s="15"/>
      <c r="F3" t="s" s="12">
        <v>4</v>
      </c>
      <c r="G3" s="8"/>
      <c r="H3" s="8"/>
    </row>
    <row r="4" ht="28.8" customHeight="1">
      <c r="A4" t="s" s="16">
        <v>5</v>
      </c>
      <c r="B4" t="s" s="17">
        <v>6</v>
      </c>
      <c r="C4" s="7"/>
      <c r="D4" s="18"/>
      <c r="E4" s="18"/>
      <c r="F4" t="s" s="19">
        <v>7</v>
      </c>
      <c r="G4" s="8"/>
      <c r="H4" s="8"/>
    </row>
    <row r="5" ht="72" customHeight="1">
      <c r="A5" t="s" s="16">
        <v>8</v>
      </c>
      <c r="B5" t="s" s="17">
        <v>9</v>
      </c>
      <c r="C5" s="7"/>
      <c r="D5" s="18"/>
      <c r="E5" s="18"/>
      <c r="F5" t="s" s="19">
        <v>10</v>
      </c>
      <c r="G5" s="8"/>
      <c r="H5" s="8"/>
    </row>
    <row r="6" ht="46.2" customHeight="1">
      <c r="A6" t="s" s="16">
        <v>11</v>
      </c>
      <c r="B6" t="s" s="20">
        <v>12</v>
      </c>
      <c r="C6" s="7"/>
      <c r="D6" s="18"/>
      <c r="E6" s="18"/>
      <c r="F6" t="s" s="19">
        <v>13</v>
      </c>
      <c r="G6" s="8"/>
      <c r="H6" s="8"/>
    </row>
    <row r="7" ht="15" customHeight="1">
      <c r="A7" t="s" s="16">
        <v>14</v>
      </c>
      <c r="B7" t="s" s="20">
        <v>15</v>
      </c>
      <c r="C7" t="s" s="21">
        <f>VLOOKUP($B7,'Lookups'!$A$2:$E$10,5,FALSE)</f>
        <v>16</v>
      </c>
      <c r="D7" t="s" s="22">
        <f>VLOOKUP($B7,'Lookups'!$A$2:$E$10,2,FALSE)&amp;" with "&amp;VLOOKUP($B7,'Lookups'!$A$2:$E$10,4,FALSE)</f>
        <v>17</v>
      </c>
      <c r="E7" t="s" s="22">
        <f>VLOOKUP($B7,'Lookups'!$A$2:$E$10,3,FALSE)</f>
        <v>18</v>
      </c>
      <c r="F7" t="s" s="23">
        <v>19</v>
      </c>
      <c r="G7" s="8"/>
      <c r="H7" s="8"/>
    </row>
    <row r="8" ht="28.8" customHeight="1">
      <c r="A8" t="s" s="16">
        <v>20</v>
      </c>
      <c r="B8" t="s" s="20">
        <v>21</v>
      </c>
      <c r="C8" t="s" s="21">
        <f>VLOOKUP($B8,'Lookups'!$A$2:$E$10,5,FALSE)</f>
        <v>22</v>
      </c>
      <c r="D8" t="s" s="22">
        <f>VLOOKUP($B8,'Lookups'!$A$2:$E$10,2,FALSE)&amp;" with "&amp;VLOOKUP($B8,'Lookups'!$A$2:$E$10,4,FALSE)</f>
        <v>23</v>
      </c>
      <c r="E8" t="s" s="22">
        <f>VLOOKUP($B8,'Lookups'!$A$2:$E$10,3,FALSE)</f>
        <v>24</v>
      </c>
      <c r="F8" t="s" s="19">
        <v>25</v>
      </c>
      <c r="G8" s="8"/>
      <c r="H8" s="8"/>
    </row>
    <row r="9" ht="28.8" customHeight="1">
      <c r="A9" t="s" s="16">
        <v>26</v>
      </c>
      <c r="B9" s="24">
        <v>1</v>
      </c>
      <c r="C9" s="25"/>
      <c r="D9" t="s" s="22">
        <v>27</v>
      </c>
      <c r="E9" t="s" s="22">
        <f>"$"&amp;VALUE(LEFT(E7,5))+B9*VALUE(LEFT(E8,5))&amp;"/hour"</f>
        <v>28</v>
      </c>
      <c r="F9" t="s" s="19">
        <v>29</v>
      </c>
      <c r="G9" s="8"/>
      <c r="H9" s="8"/>
    </row>
    <row r="10" ht="15" customHeight="1">
      <c r="A10" s="26"/>
      <c r="B10" s="27"/>
      <c r="C10" s="26"/>
      <c r="D10" s="28"/>
      <c r="E10" s="28"/>
      <c r="F10" s="26"/>
      <c r="G10" s="8"/>
      <c r="H10" s="8"/>
    </row>
    <row r="11" ht="15" customHeight="1">
      <c r="A11" t="s" s="9">
        <v>30</v>
      </c>
      <c r="B11" s="10"/>
      <c r="C11" s="11"/>
      <c r="D11" s="11"/>
      <c r="E11" s="11"/>
      <c r="F11" s="11"/>
      <c r="G11" s="7"/>
      <c r="H11" s="8"/>
    </row>
    <row r="12" ht="15" customHeight="1">
      <c r="A12" t="s" s="29">
        <v>31</v>
      </c>
      <c r="B12" t="s" s="17">
        <v>32</v>
      </c>
      <c r="C12" s="30"/>
      <c r="D12" s="15"/>
      <c r="E12" s="15"/>
      <c r="F12" t="s" s="12">
        <v>33</v>
      </c>
      <c r="G12" s="8"/>
      <c r="H12" s="8"/>
    </row>
    <row r="13" ht="15" customHeight="1">
      <c r="A13" t="s" s="16">
        <v>34</v>
      </c>
      <c r="B13" t="s" s="20">
        <v>35</v>
      </c>
      <c r="C13" s="7"/>
      <c r="D13" s="18"/>
      <c r="E13" s="18"/>
      <c r="F13" t="s" s="23">
        <v>36</v>
      </c>
      <c r="G13" s="8"/>
      <c r="H13" s="8"/>
    </row>
    <row r="14" ht="15" customHeight="1">
      <c r="A14" t="s" s="16">
        <v>37</v>
      </c>
      <c r="B14" t="s" s="20">
        <v>38</v>
      </c>
      <c r="C14" s="7"/>
      <c r="D14" s="18"/>
      <c r="E14" s="18"/>
      <c r="F14" t="s" s="23">
        <v>36</v>
      </c>
      <c r="G14" s="8"/>
      <c r="H14" s="8"/>
    </row>
    <row r="15" ht="15" customHeight="1">
      <c r="A15" t="s" s="23">
        <v>39</v>
      </c>
      <c r="B15" t="s" s="31">
        <v>40</v>
      </c>
      <c r="C15" s="8"/>
      <c r="D15" s="18"/>
      <c r="E15" s="18"/>
      <c r="F15" t="s" s="23">
        <v>4</v>
      </c>
      <c r="G15" s="8"/>
      <c r="H15" s="8"/>
    </row>
    <row r="16" ht="15" customHeight="1">
      <c r="A16" t="s" s="23">
        <v>41</v>
      </c>
      <c r="B16" t="s" s="32">
        <v>42</v>
      </c>
      <c r="C16" s="8"/>
      <c r="D16" s="18"/>
      <c r="E16" s="18"/>
      <c r="F16" t="s" s="23">
        <v>4</v>
      </c>
      <c r="G16" s="8"/>
      <c r="H16" s="8"/>
    </row>
    <row r="17" ht="15" customHeight="1">
      <c r="A17" s="26"/>
      <c r="B17" s="26"/>
      <c r="C17" s="26"/>
      <c r="D17" s="28"/>
      <c r="E17" s="28"/>
      <c r="F17" s="26"/>
      <c r="G17" s="8"/>
      <c r="H17" s="8"/>
    </row>
    <row r="18" ht="57.6" customHeight="1">
      <c r="A18" t="s" s="9">
        <v>43</v>
      </c>
      <c r="B18" t="s" s="33">
        <v>44</v>
      </c>
      <c r="C18" s="11"/>
      <c r="D18" s="11"/>
      <c r="E18" s="11"/>
      <c r="F18" t="s" s="34">
        <v>45</v>
      </c>
      <c r="G18" s="7"/>
      <c r="H18" s="8"/>
    </row>
    <row r="19" ht="15" customHeight="1">
      <c r="A19" t="s" s="29">
        <v>46</v>
      </c>
      <c r="B19" t="s" s="20">
        <v>47</v>
      </c>
      <c r="C19" s="30"/>
      <c r="D19" s="15"/>
      <c r="E19" s="15"/>
      <c r="F19" s="14"/>
      <c r="G19" s="8"/>
      <c r="H19" s="8"/>
    </row>
    <row r="20" ht="15" customHeight="1">
      <c r="A20" s="26"/>
      <c r="B20" s="35"/>
      <c r="C20" s="26"/>
      <c r="D20" s="28"/>
      <c r="E20" s="28"/>
      <c r="F20" s="26"/>
      <c r="G20" s="8"/>
      <c r="H20" s="8"/>
    </row>
    <row r="21" ht="57.6" customHeight="1">
      <c r="A21" t="s" s="9">
        <v>48</v>
      </c>
      <c r="B21" t="s" s="33">
        <v>49</v>
      </c>
      <c r="C21" t="s" s="34">
        <v>50</v>
      </c>
      <c r="D21" t="s" s="34">
        <v>51</v>
      </c>
      <c r="E21" s="11"/>
      <c r="F21" t="s" s="34">
        <v>45</v>
      </c>
      <c r="G21" s="7"/>
      <c r="H21" s="8"/>
    </row>
    <row r="22" ht="15" customHeight="1">
      <c r="A22" t="s" s="12">
        <f>IF(LEN(INDEX('Lookups'!$C$19:$AI$28,1,3*MATCH($B19,'Lookups'!$A$19:$A$30,0)-2))=0,"",INDEX('Lookups'!$C$19:$AI$28,1,3*MATCH($B19,'Lookups'!$A$19:$A$30,0)-2))</f>
        <v>52</v>
      </c>
      <c r="B22" t="s" s="31">
        <f>IF(D22&lt;&gt;"",D22,IF(LEN(INDEX('Lookups'!$C$19:$AI$28,1,3*MATCH($B19,'Lookups'!$A$19:$A$30,0)-1))=0,"",INDEX('Lookups'!$C$19:$AI$28,1,3*MATCH($B19,'Lookups'!$A$19:$A$30,0)-1)))</f>
        <v>53</v>
      </c>
      <c r="C22" t="s" s="36">
        <f>IF(LEN(INDEX('Lookups'!$C$19:$AI$28,1,3*MATCH($B19,'Lookups'!$A$19:$A$30,0)))=0,"",INDEX('Lookups'!$C$19:$AI$28,1,3*MATCH($B19,'Lookups'!$A$19:$A$29,0)))</f>
        <v>53</v>
      </c>
      <c r="D22" s="37"/>
      <c r="E22" s="30"/>
      <c r="F22" s="14"/>
      <c r="G22" s="8"/>
      <c r="H22" s="8"/>
    </row>
    <row r="23" ht="15" customHeight="1">
      <c r="A23" t="s" s="23">
        <f>IF(LEN(INDEX('Lookups'!$C$19:$AI$28,2,3*MATCH($B19,'Lookups'!$A$19:$A$30,0)-2))=0,"",INDEX('Lookups'!$C$19:$AI$28,2,3*MATCH($B19,'Lookups'!$A$19:$A$30,0)-2))</f>
        <v>54</v>
      </c>
      <c r="B23" s="38">
        <f>IF(D23&lt;&gt;"",D23,IF(LEN(INDEX('Lookups'!$C$19:$AI$28,2,3*MATCH($B19,'Lookups'!$A$19:$A$30,0)-1))=0,"",INDEX('Lookups'!$C$19:$AI$28,2,3*MATCH($B19,'Lookups'!$A$19:$A$30,0)-1)))</f>
        <v>40</v>
      </c>
      <c r="C23" t="s" s="39">
        <f>IF(LEN(INDEX('Lookups'!$C$19:$AI$28,2,3*MATCH($B19,'Lookups'!$A$19:$A$30,0)))=0,"",INDEX('Lookups'!$C$19:$AI$28,2,3*MATCH($B19,'Lookups'!$A$19:$A$29,0)))</f>
        <v>55</v>
      </c>
      <c r="D23" s="37">
        <v>40</v>
      </c>
      <c r="E23" s="7"/>
      <c r="F23" s="8"/>
      <c r="G23" s="8"/>
      <c r="H23" s="8"/>
    </row>
    <row r="24" ht="15" customHeight="1">
      <c r="A24" t="s" s="23">
        <f>IF(LEN(INDEX('Lookups'!$C$19:$AI$28,3,3*MATCH($B19,'Lookups'!$A$19:$A$30,0)-2))=0,"",INDEX('Lookups'!$C$19:$AI$28,3,3*MATCH($B19,'Lookups'!$A$19:$A$30,0)-2))</f>
      </c>
      <c r="B24" t="s" s="32">
        <f>IF(D24&lt;&gt;"",D24,IF(LEN(INDEX('Lookups'!$C$19:$AI$28,3,3*MATCH($B19,'Lookups'!$A$19:$A$30,0)-1))=0,"",INDEX('Lookups'!$C$19:$AI$28,3,3*MATCH($B19,'Lookups'!$A$19:$A$30,0)-1)))</f>
      </c>
      <c r="C24" t="s" s="39">
        <f>IF(LEN(INDEX('Lookups'!$C$19:$AI$28,3,3*MATCH($B19,'Lookups'!$A$19:$A$30,0)))=0,"",INDEX('Lookups'!$C$19:$AI$28,3,3*MATCH($B19,'Lookups'!$A$19:$A$29,0)))</f>
      </c>
      <c r="D24" s="37"/>
      <c r="E24" s="7"/>
      <c r="F24" s="8"/>
      <c r="G24" s="8"/>
      <c r="H24" s="8"/>
    </row>
    <row r="25" ht="15" customHeight="1">
      <c r="A25" t="s" s="23">
        <f>IF(LEN(INDEX('Lookups'!$C$19:$AI$28,4,3*MATCH($B19,'Lookups'!$A$19:$A$30,0)-2))=0,"",INDEX('Lookups'!$C$19:$AI$28,4,3*MATCH($B19,'Lookups'!$A$19:$A$30,0)-2))</f>
      </c>
      <c r="B25" t="s" s="32">
        <f>IF(D25&lt;&gt;"",D25,IF(LEN(INDEX('Lookups'!$C$19:$AI$28,4,3*MATCH($B19,'Lookups'!$A$19:$A$30,0)-1))=0,"",INDEX('Lookups'!$C$19:$AI$28,4,3*MATCH($B19,'Lookups'!$A$19:$A$30,0)-1)))</f>
      </c>
      <c r="C25" t="s" s="39">
        <f>IF(LEN(INDEX('Lookups'!$C$19:$AI$28,4,3*MATCH($B19,'Lookups'!$A$19:$A$30,0)))=0,"",INDEX('Lookups'!$C$19:$AI$28,4,3*MATCH($B19,'Lookups'!$A$19:$A$29,0)))</f>
      </c>
      <c r="D25" s="37"/>
      <c r="E25" s="40"/>
      <c r="F25" s="8"/>
      <c r="G25" s="8"/>
      <c r="H25" s="8"/>
    </row>
    <row r="26" ht="15" customHeight="1">
      <c r="A26" t="s" s="23">
        <f>IF(LEN(INDEX('Lookups'!$C$19:$AI$28,5,3*MATCH($B19,'Lookups'!$A$19:$A$30,0)-2))=0,"",INDEX('Lookups'!$C$19:$AI$28,5,3*MATCH($B19,'Lookups'!$A$19:$A$30,0)-2))</f>
      </c>
      <c r="B26" t="s" s="32">
        <f>IF(D26&lt;&gt;"",D26,IF(LEN(INDEX('Lookups'!$C$19:$AI$28,5,3*MATCH($B19,'Lookups'!$A$19:$A$30,0)-1))=0,"",INDEX('Lookups'!$C$19:$AI$28,5,3*MATCH($B19,'Lookups'!$A$19:$A$30,0)-1)))</f>
      </c>
      <c r="C26" t="s" s="39">
        <f>IF(LEN(INDEX('Lookups'!$C$19:$AI$28,5,3*MATCH($B19,'Lookups'!$A$19:$A$30,0)))=0,"",INDEX('Lookups'!$C$19:$AI$28,5,3*MATCH($B19,'Lookups'!$A$19:$A$29,0)))</f>
      </c>
      <c r="D26" s="37"/>
      <c r="E26" s="40"/>
      <c r="F26" s="8"/>
      <c r="G26" s="8"/>
      <c r="H26" s="8"/>
    </row>
    <row r="27" ht="15" customHeight="1">
      <c r="A27" t="s" s="23">
        <f>IF(LEN(INDEX('Lookups'!$C$19:$AI$28,6,3*MATCH($B19,'Lookups'!$A$19:$A$30,0)-2))=0,"",INDEX('Lookups'!$C$19:$AI$28,6,3*MATCH($B19,'Lookups'!$A$19:$A$30,0)-2))</f>
      </c>
      <c r="B27" t="s" s="32">
        <f>IF(D27&lt;&gt;"",D27,IF(LEN(INDEX('Lookups'!$C$19:$AI$28,6,3*MATCH($B19,'Lookups'!$A$19:$A$30,0)-1))=0,"",INDEX('Lookups'!$C$19:$AI$28,6,3*MATCH($B19,'Lookups'!$A$19:$A$30,0)-1)))</f>
      </c>
      <c r="C27" t="s" s="39">
        <f>IF(LEN(INDEX('Lookups'!$C$19:$AI$28,6,3*MATCH($B19,'Lookups'!$A$19:$A$30,0)))=0,"",INDEX('Lookups'!$C$19:$AI$28,6,3*MATCH($B19,'Lookups'!$A$19:$A$29,0)))</f>
      </c>
      <c r="D27" s="37"/>
      <c r="E27" s="40"/>
      <c r="F27" s="8"/>
      <c r="G27" s="8"/>
      <c r="H27" s="8"/>
    </row>
    <row r="28" ht="15" customHeight="1">
      <c r="A28" t="s" s="23">
        <f>IF(LEN(INDEX('Lookups'!$C$19:$AI$28,7,3*MATCH($B19,'Lookups'!$A$19:$A$30,0)-2))=0,"",INDEX('Lookups'!$C$19:$AI$28,7,3*MATCH($B19,'Lookups'!$A$19:$A$30,0)-2))</f>
      </c>
      <c r="B28" t="s" s="32">
        <f>IF(D28&lt;&gt;"",D28,IF(LEN(INDEX('Lookups'!$C$19:$AI$28,7,3*MATCH($B19,'Lookups'!$A$19:$A$30,0)-1))=0,"",INDEX('Lookups'!$C$19:$AI$28,7,3*MATCH($B19,'Lookups'!$A$19:$A$30,0)-1)))</f>
      </c>
      <c r="C28" t="s" s="39">
        <f>IF(LEN(INDEX('Lookups'!$C$19:$AI$28,7,3*MATCH($B19,'Lookups'!$A$19:$A$30,0)))=0,"",INDEX('Lookups'!$C$19:$AI$28,7,3*MATCH($B19,'Lookups'!$A$19:$A$29,0)))</f>
      </c>
      <c r="D28" s="37"/>
      <c r="E28" s="40"/>
      <c r="F28" s="8"/>
      <c r="G28" s="8"/>
      <c r="H28" s="8"/>
    </row>
    <row r="29" ht="15" customHeight="1">
      <c r="A29" t="s" s="23">
        <f>IF(LEN(INDEX('Lookups'!$C$19:$AI$28,8,3*MATCH($B19,'Lookups'!$A$19:$A$30,0)-2))=0,"",INDEX('Lookups'!$C$19:$AI$28,8,3*MATCH($B19,'Lookups'!$A$19:$A$30,0)-2))</f>
      </c>
      <c r="B29" t="s" s="32">
        <f>IF(D29&lt;&gt;"",D29,IF(LEN(INDEX('Lookups'!$C$19:$AI$28,8,3*MATCH($B19,'Lookups'!$A$19:$A$30,0)-1))=0,"",INDEX('Lookups'!$C$19:$AI$28,8,3*MATCH($B19,'Lookups'!$A$19:$A$30,0)-1)))</f>
      </c>
      <c r="C29" t="s" s="39">
        <f>IF(LEN(INDEX('Lookups'!$C$19:$AI$28,8,3*MATCH($B19,'Lookups'!$A$19:$A$30,0)))=0,"",INDEX('Lookups'!$C$19:$AI$28,8,3*MATCH($B19,'Lookups'!$A$19:$A$29,0)))</f>
      </c>
      <c r="D29" s="37"/>
      <c r="E29" s="40"/>
      <c r="F29" s="8"/>
      <c r="G29" s="8"/>
      <c r="H29" s="8"/>
    </row>
    <row r="30" ht="15" customHeight="1">
      <c r="A30" t="s" s="23">
        <f>IF(LEN(INDEX('Lookups'!$C$19:$AI$28,9,3*MATCH($B19,'Lookups'!$A$19:$A$30,0)-2))=0,"",INDEX('Lookups'!$C$19:$AI$28,9,3*MATCH($B19,'Lookups'!$A$19:$A$30,0)-2))</f>
      </c>
      <c r="B30" t="s" s="32">
        <f>IF(D30&lt;&gt;"",D30,IF(LEN(INDEX('Lookups'!$C$19:$AI$28,9,3*MATCH($B19,'Lookups'!$A$19:$A$30,0)-1))=0,"",INDEX('Lookups'!$C$19:$AI$28,9,3*MATCH($B19,'Lookups'!$A$19:$A$30,0)-1)))</f>
      </c>
      <c r="C30" t="s" s="39">
        <f>IF(LEN(INDEX('Lookups'!$C$19:$AI$28,9,3*MATCH($B19,'Lookups'!$A$19:$A$30,0)))=0,"",INDEX('Lookups'!$C$19:$AI$28,9,3*MATCH($B19,'Lookups'!$A$19:$A$29,0)))</f>
      </c>
      <c r="D30" s="37"/>
      <c r="E30" s="40"/>
      <c r="F30" s="8"/>
      <c r="G30" s="8"/>
      <c r="H30" s="8"/>
    </row>
    <row r="31" ht="15" customHeight="1">
      <c r="A31" t="s" s="23">
        <f>IF(LEN(INDEX('Lookups'!$C$19:$AI$28,10,3*MATCH($B19,'Lookups'!$A$19:$A$30,0)-2))=0,"",INDEX('Lookups'!$C$19:$AI$28,10,3*MATCH($B19,'Lookups'!$A$19:$A$30,0)-2))</f>
      </c>
      <c r="B31" t="s" s="32">
        <f>IF(D31&lt;&gt;"",D31,IF(LEN(INDEX('Lookups'!$C$19:$AI$28,10,3*MATCH($B19,'Lookups'!$A$19:$A$30,0)-1))=0,"",INDEX('Lookups'!$C$19:$AI$28,10,3*MATCH($B19,'Lookups'!$A$19:$A$30,0)-1)))</f>
      </c>
      <c r="C31" t="s" s="39">
        <f>IF(LEN(INDEX('Lookups'!$C$19:$AI$28,10,3*MATCH($B19,'Lookups'!$A$19:$A$30,0)))=0,"",INDEX('Lookups'!$C$19:$AI$28,10,3*MATCH($B19,'Lookups'!$A$19:$A$29,0)))</f>
      </c>
      <c r="D31" s="37"/>
      <c r="E31" s="7"/>
      <c r="F31" s="8"/>
      <c r="G31" s="8"/>
      <c r="H31" s="8"/>
    </row>
    <row r="32" ht="15" customHeight="1">
      <c r="A32" t="s" s="23">
        <f>IF(LEN(INDEX('Lookups'!$C$19:$AI$32,11,3*MATCH($B19,'Lookups'!$A$19:$A$30,0)-2))=0,"",INDEX('Lookups'!$C$19:$AI$32,11,3*MATCH($B19,'Lookups'!$A$19:$A$30,0)-2))</f>
      </c>
      <c r="B32" t="s" s="32">
        <f>IF(D32&lt;&gt;"",D32,IF(LEN(INDEX('Lookups'!$C$19:$AI$29,11,3*MATCH($B19,'Lookups'!$A$19:$A$30,0)-1))=0,"",INDEX('Lookups'!$C$19:$AI$29,11,3*MATCH($B19,'Lookups'!$A$19:$A$30,0)-1)))</f>
      </c>
      <c r="C32" t="s" s="39">
        <f>IF(LEN(INDEX('Lookups'!$C$19:$AI$32,11,3*MATCH($B19,'Lookups'!$A$19:$A$30,0)))=0,"",INDEX('Lookups'!$C$19:$AI$32,11,3*MATCH($B19,'Lookups'!$A$19:$A$29,0)))</f>
      </c>
      <c r="D32" s="37"/>
      <c r="E32" s="40"/>
      <c r="F32" s="8"/>
      <c r="G32" s="8"/>
      <c r="H32" s="8"/>
    </row>
    <row r="33" ht="15" customHeight="1">
      <c r="A33" t="s" s="23">
        <f>IF(LEN(INDEX('Lookups'!$C$19:$AI$32,12,3*MATCH($B19,'Lookups'!$A$19:$A$30,0)-2))=0,"",INDEX('Lookups'!$C$19:$AI$32,12,3*MATCH($B19,'Lookups'!$A$19:$A$30,0)-2))</f>
      </c>
      <c r="B33" t="s" s="32">
        <f>IF(D33&lt;&gt;"",D33,IF(LEN(INDEX('Lookups'!$C$19:$AI$32,12,3*MATCH($B19,'Lookups'!$A$19:$A$30,0)-1))=0,"",INDEX('Lookups'!$C$19:$AI$32,12,3*MATCH($B19,'Lookups'!$A$19:$A$30,0)-1)))</f>
      </c>
      <c r="C33" t="s" s="41">
        <f>IF(LEN(INDEX('Lookups'!$C$19:$AI$32,12,3*MATCH($B19,'Lookups'!$A$19:$A$30,0)))=0,"",INDEX('Lookups'!$C$19:$AI$32,12,3*MATCH($B19,'Lookups'!$A$19:$A$29,0)))</f>
      </c>
      <c r="D33" s="15"/>
      <c r="E33" s="18"/>
      <c r="F33" s="8"/>
      <c r="G33" s="8"/>
      <c r="H33" s="8"/>
    </row>
    <row r="34" ht="15" customHeight="1">
      <c r="A34" t="s" s="23">
        <f>IF(LEN(INDEX('Lookups'!$C$19:$AI$32,13,3*MATCH($B19,'Lookups'!$A$19:$A$30,0)-2))=0,"",INDEX('Lookups'!$C$19:$AI$32,13,3*MATCH($B19,'Lookups'!$A$19:$A$30,0)-2))</f>
      </c>
      <c r="B34" t="s" s="32">
        <f>IF(D34&lt;&gt;"",D34,IF(LEN(INDEX('Lookups'!$C$19:$AI$32,13,3*MATCH($B19,'Lookups'!$A$19:$A$30,0)-1))=0,"",INDEX('Lookups'!$C$19:$AI$32,13,3*MATCH($B19,'Lookups'!$A$19:$A$30,0)-1)))</f>
      </c>
      <c r="C34" t="s" s="41">
        <f>IF(LEN(INDEX('Lookups'!$C$19:$AI$32,13,3*MATCH($B19,'Lookups'!$A$19:$A$30,0)))=0,"",INDEX('Lookups'!$C$19:$AI$32,13,3*MATCH($B19,'Lookups'!$A$19:$A$29,0)))</f>
      </c>
      <c r="D34" s="18"/>
      <c r="E34" s="18"/>
      <c r="F34" s="8"/>
      <c r="G34" s="8"/>
      <c r="H34" s="8"/>
    </row>
    <row r="35" ht="15" customHeight="1">
      <c r="A35" t="s" s="42">
        <f>IF(LEN(INDEX('Lookups'!$C$19:$AI$32,14,3*MATCH($B19,'Lookups'!$A$19:$A$30,0)-2))=0,"",INDEX('Lookups'!$C$19:$AI$32,14,3*MATCH($B19,'Lookups'!$A$19:$A$30,0)-2))</f>
      </c>
      <c r="B35" t="s" s="43">
        <f>IF(D35&lt;&gt;"",D35,IF(LEN(INDEX('Lookups'!$C$19:$AI$32,14,3*MATCH($B19,'Lookups'!$A$19:$A$30,0)-1))=0,"",INDEX('Lookups'!$C$19:$AI$32,14,3*MATCH($B19,'Lookups'!$A$19:$A$30,0)-1)))</f>
      </c>
      <c r="C35" t="s" s="44">
        <f>IF(LEN(INDEX('Lookups'!$C$19:$AI$32,14,3*MATCH($B19,'Lookups'!$A$19:$A$30,0)))=0,"",INDEX('Lookups'!$C$19:$AI$32,14,3*MATCH($B19,'Lookups'!$A$19:$A$29,0)))</f>
      </c>
      <c r="D35" s="28"/>
      <c r="E35" s="28"/>
      <c r="F35" s="26"/>
      <c r="G35" s="8"/>
      <c r="H35" s="8"/>
    </row>
    <row r="36" ht="15" customHeight="1">
      <c r="A36" t="s" s="9">
        <v>56</v>
      </c>
      <c r="B36" t="s" s="33">
        <v>57</v>
      </c>
      <c r="C36" t="s" s="34">
        <v>58</v>
      </c>
      <c r="D36" s="11"/>
      <c r="E36" s="11"/>
      <c r="F36" s="11"/>
      <c r="G36" s="7"/>
      <c r="H36" s="8"/>
    </row>
    <row r="37" ht="15" customHeight="1">
      <c r="A37" t="s" s="29">
        <v>59</v>
      </c>
      <c r="B37" t="s" s="17">
        <v>60</v>
      </c>
      <c r="C37" s="30"/>
      <c r="D37" s="15"/>
      <c r="E37" s="15"/>
      <c r="F37" s="14"/>
      <c r="G37" s="8"/>
      <c r="H37" s="8"/>
    </row>
    <row r="38" ht="15" customHeight="1">
      <c r="A38" s="26"/>
      <c r="B38" s="27"/>
      <c r="C38" s="26"/>
      <c r="D38" s="28"/>
      <c r="E38" s="28"/>
      <c r="F38" s="26"/>
      <c r="G38" s="8"/>
      <c r="H38" s="8"/>
    </row>
    <row r="39" ht="28.8" customHeight="1">
      <c r="A39" t="s" s="9">
        <v>61</v>
      </c>
      <c r="B39" t="s" s="33">
        <v>62</v>
      </c>
      <c r="C39" t="s" s="34">
        <v>63</v>
      </c>
      <c r="D39" t="s" s="34">
        <v>57</v>
      </c>
      <c r="E39" s="11"/>
      <c r="F39" t="s" s="34">
        <v>64</v>
      </c>
      <c r="G39" s="7"/>
      <c r="H39" s="8"/>
    </row>
    <row r="40" ht="28.8" customHeight="1">
      <c r="A40" t="s" s="29">
        <v>65</v>
      </c>
      <c r="B40" s="24"/>
      <c r="C40" t="s" s="45">
        <v>66</v>
      </c>
      <c r="D40" t="s" s="46">
        <v>67</v>
      </c>
      <c r="E40" s="47"/>
      <c r="F40" t="s" s="48">
        <v>68</v>
      </c>
      <c r="G40" s="8"/>
      <c r="H40" s="8"/>
    </row>
    <row r="41" ht="15" customHeight="1">
      <c r="A41" s="26"/>
      <c r="B41" s="27"/>
      <c r="C41" s="27"/>
      <c r="D41" s="49"/>
      <c r="E41" s="28"/>
      <c r="F41" s="26"/>
      <c r="G41" s="8"/>
      <c r="H41" s="8"/>
    </row>
    <row r="42" ht="43.2" customHeight="1">
      <c r="A42" t="s" s="9">
        <v>69</v>
      </c>
      <c r="B42" t="s" s="33">
        <v>70</v>
      </c>
      <c r="C42" t="s" s="34">
        <v>71</v>
      </c>
      <c r="D42" s="11"/>
      <c r="E42" s="11"/>
      <c r="F42" t="s" s="34">
        <v>72</v>
      </c>
      <c r="G42" s="7"/>
      <c r="H42" s="8"/>
    </row>
    <row r="43" ht="15" customHeight="1">
      <c r="A43" t="s" s="50">
        <v>73</v>
      </c>
      <c r="B43" t="s" s="17">
        <v>74</v>
      </c>
      <c r="C43" t="s" s="46">
        <v>75</v>
      </c>
      <c r="D43" s="47"/>
      <c r="E43" s="15"/>
      <c r="F43" s="14"/>
      <c r="G43" s="8"/>
      <c r="H43" s="8"/>
    </row>
    <row r="44" ht="15" customHeight="1">
      <c r="A44" s="27"/>
      <c r="B44" s="27"/>
      <c r="C44" s="27"/>
      <c r="D44" s="28"/>
      <c r="E44" s="28"/>
      <c r="F44" s="26"/>
      <c r="G44" s="8"/>
      <c r="H44" s="8"/>
    </row>
    <row r="45" ht="57.6" customHeight="1">
      <c r="A45" t="s" s="9">
        <v>76</v>
      </c>
      <c r="B45" t="s" s="33">
        <v>77</v>
      </c>
      <c r="C45" t="s" s="34">
        <v>78</v>
      </c>
      <c r="D45" s="10"/>
      <c r="E45" s="10"/>
      <c r="F45" t="s" s="34">
        <v>79</v>
      </c>
      <c r="G45" s="7"/>
      <c r="H45" s="8"/>
    </row>
    <row r="46" ht="15" customHeight="1">
      <c r="A46" s="14"/>
      <c r="B46" s="51"/>
      <c r="C46" s="14"/>
      <c r="D46" s="51"/>
      <c r="E46" s="51"/>
      <c r="F46" s="15"/>
      <c r="G46" s="8"/>
      <c r="H46" s="8"/>
    </row>
    <row r="47" ht="15" customHeight="1">
      <c r="A47" s="26"/>
      <c r="B47" s="52"/>
      <c r="C47" s="26"/>
      <c r="D47" s="28"/>
      <c r="E47" s="28"/>
      <c r="F47" s="26"/>
      <c r="G47" s="8"/>
      <c r="H47" s="8"/>
    </row>
    <row r="48" ht="43.2" customHeight="1">
      <c r="A48" t="s" s="53">
        <v>80</v>
      </c>
      <c r="B48" t="s" s="54">
        <v>81</v>
      </c>
      <c r="C48" t="s" s="55">
        <v>78</v>
      </c>
      <c r="D48" s="56"/>
      <c r="E48" s="56"/>
      <c r="F48" t="s" s="55">
        <v>82</v>
      </c>
      <c r="G48" s="7"/>
      <c r="H48" s="8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Z91"/>
  <sheetViews>
    <sheetView workbookViewId="0" showGridLines="0" defaultGridColor="1"/>
  </sheetViews>
  <sheetFormatPr defaultColWidth="11.5" defaultRowHeight="14.4" customHeight="1" outlineLevelRow="0" outlineLevelCol="0"/>
  <cols>
    <col min="1" max="1" width="17.6719" style="57" customWidth="1"/>
    <col min="2" max="2" width="106" style="57" customWidth="1"/>
    <col min="3" max="3" width="67.1719" style="57" customWidth="1"/>
    <col min="4" max="4" width="90.6719" style="57" customWidth="1"/>
    <col min="5" max="5" width="35.5" style="57" customWidth="1"/>
    <col min="6" max="6" width="24.1719" style="57" customWidth="1"/>
    <col min="7" max="7" width="9.67188" style="57" customWidth="1"/>
    <col min="8" max="8" width="15.3516" style="57" customWidth="1"/>
    <col min="9" max="9" width="19.1719" style="57" customWidth="1"/>
    <col min="10" max="10" width="18.8516" style="57" customWidth="1"/>
    <col min="11" max="11" width="7.17188" style="57" customWidth="1"/>
    <col min="12" max="12" width="29.8516" style="57" customWidth="1"/>
    <col min="13" max="13" width="6.67188" style="57" customWidth="1"/>
    <col min="14" max="14" width="7.67188" style="57" customWidth="1"/>
    <col min="15" max="15" width="7.67188" style="57" customWidth="1"/>
    <col min="16" max="16" width="144.352" style="57" customWidth="1"/>
    <col min="17" max="17" width="15.6719" style="57" customWidth="1"/>
    <col min="18" max="18" width="15.6719" style="57" customWidth="1"/>
    <col min="19" max="19" width="11.5" style="57" customWidth="1"/>
    <col min="20" max="20" width="12.5" style="57" customWidth="1"/>
    <col min="21" max="21" width="22.5" style="57" customWidth="1"/>
    <col min="22" max="22" width="11.5" style="57" customWidth="1"/>
    <col min="23" max="23" width="11.5" style="57" customWidth="1"/>
    <col min="24" max="24" width="13.3516" style="57" customWidth="1"/>
    <col min="25" max="25" width="11.5" style="57" customWidth="1"/>
    <col min="26" max="26" width="11.5" style="57" customWidth="1"/>
    <col min="27" max="256" width="11.5" style="57" customWidth="1"/>
  </cols>
  <sheetData>
    <row r="1" ht="18" customHeight="1">
      <c r="A1" s="58"/>
      <c r="B1" s="59"/>
      <c r="C1" s="59"/>
      <c r="D1" t="s" s="60">
        <v>83</v>
      </c>
      <c r="E1" s="59"/>
      <c r="F1" s="59"/>
      <c r="G1" s="59"/>
      <c r="H1" s="59"/>
      <c r="I1" s="61"/>
      <c r="J1" s="59"/>
      <c r="K1" t="s" s="62">
        <v>84</v>
      </c>
      <c r="L1" s="63"/>
      <c r="M1" s="63"/>
      <c r="N1" s="63"/>
      <c r="O1" s="63"/>
      <c r="P1" t="s" s="64">
        <v>85</v>
      </c>
      <c r="Q1" s="65"/>
      <c r="R1" s="65"/>
      <c r="S1" s="59"/>
      <c r="T1" s="59"/>
      <c r="U1" t="s" s="66">
        <v>86</v>
      </c>
      <c r="V1" s="67"/>
      <c r="W1" s="67"/>
      <c r="X1" s="67"/>
      <c r="Y1" s="67"/>
      <c r="Z1" s="7"/>
    </row>
    <row r="2" ht="15.6" customHeight="1">
      <c r="A2" t="s" s="68">
        <v>87</v>
      </c>
      <c r="B2" t="s" s="68">
        <v>88</v>
      </c>
      <c r="C2" t="s" s="68">
        <v>89</v>
      </c>
      <c r="D2" t="s" s="68">
        <v>90</v>
      </c>
      <c r="E2" s="69"/>
      <c r="F2" s="69"/>
      <c r="G2" s="69"/>
      <c r="H2" s="69"/>
      <c r="I2" s="70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8"/>
    </row>
    <row r="3" ht="31.2" customHeight="1">
      <c r="A3" t="s" s="71">
        <v>91</v>
      </c>
      <c r="B3" t="s" s="72">
        <v>92</v>
      </c>
      <c r="C3" t="s" s="72">
        <v>34</v>
      </c>
      <c r="D3" t="s" s="72">
        <v>93</v>
      </c>
      <c r="E3" t="s" s="72">
        <v>94</v>
      </c>
      <c r="F3" t="s" s="72">
        <v>95</v>
      </c>
      <c r="G3" t="s" s="72">
        <v>96</v>
      </c>
      <c r="H3" t="s" s="72">
        <v>97</v>
      </c>
      <c r="I3" t="s" s="73">
        <v>98</v>
      </c>
      <c r="J3" t="s" s="72">
        <v>99</v>
      </c>
      <c r="K3" t="s" s="72">
        <v>100</v>
      </c>
      <c r="L3" t="s" s="72">
        <v>101</v>
      </c>
      <c r="M3" t="s" s="72">
        <v>102</v>
      </c>
      <c r="N3" t="s" s="72">
        <v>103</v>
      </c>
      <c r="O3" t="s" s="72">
        <v>104</v>
      </c>
      <c r="P3" t="s" s="72">
        <v>105</v>
      </c>
      <c r="Q3" t="s" s="72">
        <v>106</v>
      </c>
      <c r="R3" t="s" s="72">
        <v>107</v>
      </c>
      <c r="S3" t="s" s="72">
        <v>108</v>
      </c>
      <c r="T3" t="s" s="72">
        <v>0</v>
      </c>
      <c r="U3" t="s" s="72">
        <v>109</v>
      </c>
      <c r="V3" t="s" s="72">
        <v>110</v>
      </c>
      <c r="W3" t="s" s="72">
        <v>111</v>
      </c>
      <c r="X3" t="s" s="72">
        <v>112</v>
      </c>
      <c r="Y3" t="s" s="72">
        <v>113</v>
      </c>
      <c r="Z3" s="7"/>
    </row>
    <row r="4" ht="15.6" customHeight="1">
      <c r="A4" t="b" s="74">
        <v>1</v>
      </c>
      <c r="B4" t="s" s="75">
        <v>114</v>
      </c>
      <c r="C4" t="s" s="75">
        <v>115</v>
      </c>
      <c r="D4" t="s" s="75">
        <v>116</v>
      </c>
      <c r="E4" t="s" s="75">
        <v>117</v>
      </c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"/>
    </row>
    <row r="5" ht="15.6" customHeight="1">
      <c r="A5" s="77"/>
      <c r="B5" t="s" s="78">
        <v>118</v>
      </c>
      <c r="C5" s="77"/>
      <c r="D5" t="s" s="78">
        <v>119</v>
      </c>
      <c r="E5" t="s" s="78">
        <v>120</v>
      </c>
      <c r="F5" s="79"/>
      <c r="G5" t="s" s="80">
        <v>121</v>
      </c>
      <c r="H5" s="81"/>
      <c r="I5" t="s" s="80">
        <v>122</v>
      </c>
      <c r="J5" s="82"/>
      <c r="K5" s="83">
        <v>0</v>
      </c>
      <c r="L5" s="83">
        <v>1</v>
      </c>
      <c r="M5" s="83">
        <v>1</v>
      </c>
      <c r="N5" s="83">
        <v>1</v>
      </c>
      <c r="O5" s="82"/>
      <c r="P5" t="s" s="80">
        <v>123</v>
      </c>
      <c r="Q5" s="82"/>
      <c r="R5" t="s" s="80">
        <v>124</v>
      </c>
      <c r="S5" s="84"/>
      <c r="T5" s="27"/>
      <c r="U5" s="27"/>
      <c r="V5" s="27"/>
      <c r="W5" s="27"/>
      <c r="X5" s="27"/>
      <c r="Y5" s="27"/>
      <c r="Z5" s="8"/>
    </row>
    <row r="6" ht="15.6" customHeight="1">
      <c r="A6" t="b" s="74">
        <v>0</v>
      </c>
      <c r="B6" t="s" s="75">
        <v>125</v>
      </c>
      <c r="C6" t="s" s="75">
        <v>126</v>
      </c>
      <c r="D6" t="s" s="75">
        <v>126</v>
      </c>
      <c r="E6" t="s" s="75">
        <v>117</v>
      </c>
      <c r="F6" s="76"/>
      <c r="G6" s="76"/>
      <c r="H6" s="76"/>
      <c r="I6" s="85"/>
      <c r="J6" s="76"/>
      <c r="K6" s="86"/>
      <c r="L6" s="86"/>
      <c r="M6" s="86"/>
      <c r="N6" s="86"/>
      <c r="O6" s="86"/>
      <c r="P6" s="86"/>
      <c r="Q6" s="86"/>
      <c r="R6" s="76"/>
      <c r="S6" s="76"/>
      <c r="T6" s="76"/>
      <c r="U6" s="76"/>
      <c r="V6" s="76"/>
      <c r="W6" s="76"/>
      <c r="X6" s="76"/>
      <c r="Y6" s="76"/>
      <c r="Z6" s="87"/>
    </row>
    <row r="7" ht="15.6" customHeight="1">
      <c r="A7" s="27"/>
      <c r="B7" t="s" s="78">
        <v>127</v>
      </c>
      <c r="C7" s="27"/>
      <c r="D7" t="s" s="78">
        <v>128</v>
      </c>
      <c r="E7" t="s" s="78">
        <v>129</v>
      </c>
      <c r="F7" s="77"/>
      <c r="G7" t="s" s="78">
        <v>121</v>
      </c>
      <c r="H7" s="77"/>
      <c r="I7" t="s" s="88">
        <v>130</v>
      </c>
      <c r="J7" t="s" s="89">
        <v>131</v>
      </c>
      <c r="K7" s="27"/>
      <c r="L7" s="27"/>
      <c r="M7" s="90"/>
      <c r="N7" s="90"/>
      <c r="O7" s="90"/>
      <c r="P7" s="90"/>
      <c r="Q7" s="90"/>
      <c r="R7" s="90"/>
      <c r="S7" s="27"/>
      <c r="T7" s="27"/>
      <c r="U7" s="27"/>
      <c r="V7" s="27"/>
      <c r="W7" s="27"/>
      <c r="X7" s="27"/>
      <c r="Y7" s="27"/>
      <c r="Z7" s="8"/>
    </row>
    <row r="8" ht="15.6" customHeight="1">
      <c r="A8" s="91"/>
      <c r="B8" t="s" s="92">
        <v>132</v>
      </c>
      <c r="C8" s="93"/>
      <c r="D8" t="s" s="92">
        <v>133</v>
      </c>
      <c r="E8" t="s" s="92">
        <v>134</v>
      </c>
      <c r="F8" t="s" s="92">
        <v>135</v>
      </c>
      <c r="G8" t="s" s="92">
        <v>136</v>
      </c>
      <c r="H8" s="93"/>
      <c r="I8" s="94">
        <v>1</v>
      </c>
      <c r="J8" s="93"/>
      <c r="K8" s="83">
        <v>0</v>
      </c>
      <c r="L8" s="83">
        <v>1</v>
      </c>
      <c r="M8" s="83">
        <v>1</v>
      </c>
      <c r="N8" s="83">
        <v>1</v>
      </c>
      <c r="O8" s="95"/>
      <c r="P8" t="s" s="17">
        <v>137</v>
      </c>
      <c r="Q8" s="95"/>
      <c r="R8" t="s" s="46">
        <v>124</v>
      </c>
      <c r="S8" s="93"/>
      <c r="T8" s="93"/>
      <c r="U8" s="93"/>
      <c r="V8" s="93"/>
      <c r="W8" s="93"/>
      <c r="X8" s="93"/>
      <c r="Y8" s="93"/>
      <c r="Z8" s="7"/>
    </row>
    <row r="9" ht="15.6" customHeight="1">
      <c r="A9" s="14"/>
      <c r="B9" t="s" s="96">
        <v>127</v>
      </c>
      <c r="C9" s="14"/>
      <c r="D9" t="s" s="96">
        <v>138</v>
      </c>
      <c r="E9" t="s" s="96">
        <v>139</v>
      </c>
      <c r="F9" s="97"/>
      <c r="G9" t="s" s="96">
        <v>136</v>
      </c>
      <c r="H9" s="97"/>
      <c r="I9" s="98">
        <v>0</v>
      </c>
      <c r="J9" s="97"/>
      <c r="K9" s="14"/>
      <c r="L9" s="99"/>
      <c r="M9" s="99"/>
      <c r="N9" s="99"/>
      <c r="O9" s="99"/>
      <c r="P9" s="99"/>
      <c r="Q9" s="99"/>
      <c r="R9" s="99"/>
      <c r="S9" s="14"/>
      <c r="T9" s="14"/>
      <c r="U9" s="14"/>
      <c r="V9" s="14"/>
      <c r="W9" s="14"/>
      <c r="X9" s="14"/>
      <c r="Y9" s="14"/>
      <c r="Z9" s="8"/>
    </row>
    <row r="10" ht="15.6" customHeight="1">
      <c r="A10" s="8"/>
      <c r="B10" t="s" s="100">
        <v>127</v>
      </c>
      <c r="C10" s="8"/>
      <c r="D10" t="s" s="100">
        <v>140</v>
      </c>
      <c r="E10" t="s" s="100">
        <v>141</v>
      </c>
      <c r="F10" s="101"/>
      <c r="G10" t="s" s="100">
        <v>136</v>
      </c>
      <c r="H10" s="101"/>
      <c r="I10" s="102">
        <v>0</v>
      </c>
      <c r="J10" s="101"/>
      <c r="K10" s="8"/>
      <c r="L10" s="103"/>
      <c r="M10" s="103"/>
      <c r="N10" s="103"/>
      <c r="O10" s="103"/>
      <c r="P10" s="103"/>
      <c r="Q10" s="103"/>
      <c r="R10" s="103"/>
      <c r="S10" s="8"/>
      <c r="T10" s="8"/>
      <c r="U10" s="8"/>
      <c r="V10" s="8"/>
      <c r="W10" s="8"/>
      <c r="X10" s="8"/>
      <c r="Y10" s="8"/>
      <c r="Z10" s="8"/>
    </row>
    <row r="11" ht="15.6" customHeight="1">
      <c r="A11" s="8"/>
      <c r="B11" t="s" s="100">
        <v>127</v>
      </c>
      <c r="C11" s="8"/>
      <c r="D11" t="s" s="100">
        <v>142</v>
      </c>
      <c r="E11" t="s" s="100">
        <v>143</v>
      </c>
      <c r="F11" s="101"/>
      <c r="G11" t="s" s="100">
        <v>144</v>
      </c>
      <c r="H11" s="101"/>
      <c r="I11" s="102">
        <v>0</v>
      </c>
      <c r="J11" s="101"/>
      <c r="K11" s="8"/>
      <c r="L11" s="103"/>
      <c r="M11" s="103"/>
      <c r="N11" s="103"/>
      <c r="O11" s="103"/>
      <c r="P11" s="103"/>
      <c r="Q11" s="103"/>
      <c r="R11" s="103"/>
      <c r="S11" s="8"/>
      <c r="T11" s="8"/>
      <c r="U11" s="8"/>
      <c r="V11" s="8"/>
      <c r="W11" s="8"/>
      <c r="X11" s="8"/>
      <c r="Y11" s="8"/>
      <c r="Z11" s="8"/>
    </row>
    <row r="12" ht="15.6" customHeight="1">
      <c r="A12" s="8"/>
      <c r="B12" t="s" s="100">
        <v>127</v>
      </c>
      <c r="C12" s="8"/>
      <c r="D12" t="s" s="100">
        <v>145</v>
      </c>
      <c r="E12" t="s" s="100">
        <v>146</v>
      </c>
      <c r="F12" s="101"/>
      <c r="G12" t="s" s="100">
        <v>147</v>
      </c>
      <c r="H12" s="101"/>
      <c r="I12" t="b" s="104">
        <v>0</v>
      </c>
      <c r="J12" s="101"/>
      <c r="K12" s="8"/>
      <c r="L12" s="103"/>
      <c r="M12" s="103"/>
      <c r="N12" s="103"/>
      <c r="O12" s="103"/>
      <c r="P12" s="103"/>
      <c r="Q12" s="103"/>
      <c r="R12" s="103"/>
      <c r="S12" s="8"/>
      <c r="T12" s="8"/>
      <c r="U12" s="8"/>
      <c r="V12" s="8"/>
      <c r="W12" s="8"/>
      <c r="X12" s="8"/>
      <c r="Y12" s="8"/>
      <c r="Z12" s="8"/>
    </row>
    <row r="13" ht="15.6" customHeight="1">
      <c r="A13" s="8"/>
      <c r="B13" t="s" s="100">
        <v>127</v>
      </c>
      <c r="C13" s="8"/>
      <c r="D13" t="s" s="100">
        <v>148</v>
      </c>
      <c r="E13" t="s" s="100">
        <v>149</v>
      </c>
      <c r="F13" s="101"/>
      <c r="G13" t="s" s="100">
        <v>144</v>
      </c>
      <c r="H13" s="101"/>
      <c r="I13" s="102">
        <v>20</v>
      </c>
      <c r="J13" s="101"/>
      <c r="K13" s="8"/>
      <c r="L13" s="103"/>
      <c r="M13" s="103"/>
      <c r="N13" s="103"/>
      <c r="O13" s="103"/>
      <c r="P13" s="103"/>
      <c r="Q13" s="103"/>
      <c r="R13" s="103"/>
      <c r="S13" s="8"/>
      <c r="T13" s="8"/>
      <c r="U13" s="8"/>
      <c r="V13" s="8"/>
      <c r="W13" s="8"/>
      <c r="X13" s="8"/>
      <c r="Y13" s="8"/>
      <c r="Z13" s="8"/>
    </row>
    <row r="14" ht="15.6" customHeight="1">
      <c r="A14" s="8"/>
      <c r="B14" t="s" s="100">
        <v>127</v>
      </c>
      <c r="C14" s="8"/>
      <c r="D14" t="s" s="100">
        <v>150</v>
      </c>
      <c r="E14" t="s" s="100">
        <v>151</v>
      </c>
      <c r="F14" s="101"/>
      <c r="G14" t="s" s="100">
        <v>136</v>
      </c>
      <c r="H14" s="101"/>
      <c r="I14" s="102">
        <v>0</v>
      </c>
      <c r="J14" s="101"/>
      <c r="K14" s="8"/>
      <c r="L14" s="103"/>
      <c r="M14" s="103"/>
      <c r="N14" s="103"/>
      <c r="O14" s="103"/>
      <c r="P14" s="103"/>
      <c r="Q14" s="103"/>
      <c r="R14" s="103"/>
      <c r="S14" s="8"/>
      <c r="T14" s="8"/>
      <c r="U14" s="8"/>
      <c r="V14" s="8"/>
      <c r="W14" s="8"/>
      <c r="X14" s="8"/>
      <c r="Y14" s="8"/>
      <c r="Z14" s="8"/>
    </row>
    <row r="15" ht="15.6" customHeight="1">
      <c r="A15" s="26"/>
      <c r="B15" t="s" s="105">
        <v>127</v>
      </c>
      <c r="C15" s="26"/>
      <c r="D15" t="s" s="105">
        <v>152</v>
      </c>
      <c r="E15" t="s" s="105">
        <v>153</v>
      </c>
      <c r="F15" s="106"/>
      <c r="G15" t="s" s="105">
        <v>144</v>
      </c>
      <c r="H15" s="106"/>
      <c r="I15" s="107">
        <v>1</v>
      </c>
      <c r="J15" s="106"/>
      <c r="K15" s="26"/>
      <c r="L15" s="108"/>
      <c r="M15" s="108"/>
      <c r="N15" s="108"/>
      <c r="O15" s="108"/>
      <c r="P15" s="108"/>
      <c r="Q15" s="108"/>
      <c r="R15" s="108"/>
      <c r="S15" s="26"/>
      <c r="T15" s="26"/>
      <c r="U15" s="26"/>
      <c r="V15" s="26"/>
      <c r="W15" s="26"/>
      <c r="X15" s="26"/>
      <c r="Y15" s="26"/>
      <c r="Z15" s="8"/>
    </row>
    <row r="16" ht="15.6" customHeight="1">
      <c r="A16" t="b" s="74">
        <v>1</v>
      </c>
      <c r="B16" t="s" s="75">
        <v>154</v>
      </c>
      <c r="C16" t="s" s="75">
        <v>155</v>
      </c>
      <c r="D16" t="s" s="75">
        <v>155</v>
      </c>
      <c r="E16" t="s" s="75">
        <v>117</v>
      </c>
      <c r="F16" s="76"/>
      <c r="G16" s="76"/>
      <c r="H16" s="76"/>
      <c r="I16" s="85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"/>
    </row>
    <row r="17" ht="15.6" customHeight="1">
      <c r="A17" s="91"/>
      <c r="B17" t="s" s="92">
        <v>132</v>
      </c>
      <c r="C17" s="93"/>
      <c r="D17" t="s" s="92">
        <v>156</v>
      </c>
      <c r="E17" t="s" s="92">
        <v>157</v>
      </c>
      <c r="F17" t="s" s="92">
        <v>158</v>
      </c>
      <c r="G17" t="s" s="92">
        <v>121</v>
      </c>
      <c r="H17" s="93"/>
      <c r="I17" t="s" s="17">
        <v>159</v>
      </c>
      <c r="J17" s="109"/>
      <c r="K17" s="83">
        <v>0</v>
      </c>
      <c r="L17" s="83">
        <v>1</v>
      </c>
      <c r="M17" s="83">
        <v>1</v>
      </c>
      <c r="N17" s="83">
        <v>1</v>
      </c>
      <c r="O17" s="93"/>
      <c r="P17" t="s" s="46">
        <v>160</v>
      </c>
      <c r="Q17" s="83"/>
      <c r="R17" t="s" s="46">
        <v>124</v>
      </c>
      <c r="S17" s="30"/>
      <c r="T17" s="110"/>
      <c r="U17" s="93"/>
      <c r="V17" s="93"/>
      <c r="W17" s="93"/>
      <c r="X17" s="93"/>
      <c r="Y17" s="93"/>
      <c r="Z17" s="7"/>
    </row>
    <row r="18" ht="15.6" customHeight="1">
      <c r="A18" s="14"/>
      <c r="B18" t="s" s="96">
        <v>127</v>
      </c>
      <c r="C18" s="14"/>
      <c r="D18" t="s" s="96">
        <v>161</v>
      </c>
      <c r="E18" t="s" s="96">
        <v>162</v>
      </c>
      <c r="F18" s="97"/>
      <c r="G18" t="s" s="96">
        <v>147</v>
      </c>
      <c r="H18" s="97"/>
      <c r="I18" t="b" s="111">
        <v>1</v>
      </c>
      <c r="J18" s="8"/>
      <c r="K18" s="14"/>
      <c r="L18" s="99"/>
      <c r="M18" s="99"/>
      <c r="N18" s="99"/>
      <c r="O18" s="99"/>
      <c r="P18" s="99"/>
      <c r="Q18" s="99"/>
      <c r="R18" s="99"/>
      <c r="S18" s="8"/>
      <c r="T18" s="8"/>
      <c r="U18" s="14"/>
      <c r="V18" s="14"/>
      <c r="W18" s="14"/>
      <c r="X18" s="14"/>
      <c r="Y18" s="14"/>
      <c r="Z18" s="8"/>
    </row>
    <row r="19" ht="15.6" customHeight="1">
      <c r="A19" s="8"/>
      <c r="B19" t="s" s="100">
        <v>127</v>
      </c>
      <c r="C19" s="8"/>
      <c r="D19" t="s" s="100">
        <v>163</v>
      </c>
      <c r="E19" t="s" s="100">
        <v>164</v>
      </c>
      <c r="F19" s="101"/>
      <c r="G19" t="s" s="100">
        <v>147</v>
      </c>
      <c r="H19" s="101"/>
      <c r="I19" t="b" s="104">
        <v>1</v>
      </c>
      <c r="J19" s="8"/>
      <c r="K19" s="8"/>
      <c r="L19" s="103"/>
      <c r="M19" s="103"/>
      <c r="N19" s="103"/>
      <c r="O19" s="103"/>
      <c r="P19" s="103"/>
      <c r="Q19" s="103"/>
      <c r="R19" s="103"/>
      <c r="S19" s="8"/>
      <c r="T19" s="8"/>
      <c r="U19" s="8"/>
      <c r="V19" s="8"/>
      <c r="W19" s="8"/>
      <c r="X19" s="8"/>
      <c r="Y19" s="8"/>
      <c r="Z19" s="8"/>
    </row>
    <row r="20" ht="15.6" customHeight="1">
      <c r="A20" s="8"/>
      <c r="B20" t="s" s="100">
        <v>127</v>
      </c>
      <c r="C20" s="8"/>
      <c r="D20" t="s" s="100">
        <v>165</v>
      </c>
      <c r="E20" t="s" s="100">
        <v>166</v>
      </c>
      <c r="F20" s="101"/>
      <c r="G20" t="s" s="100">
        <v>147</v>
      </c>
      <c r="H20" s="101"/>
      <c r="I20" t="b" s="104">
        <v>1</v>
      </c>
      <c r="J20" s="8"/>
      <c r="K20" s="8"/>
      <c r="L20" s="103"/>
      <c r="M20" s="103"/>
      <c r="N20" s="103"/>
      <c r="O20" s="103"/>
      <c r="P20" s="103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6" customHeight="1">
      <c r="A21" s="8"/>
      <c r="B21" t="s" s="100">
        <v>127</v>
      </c>
      <c r="C21" s="8"/>
      <c r="D21" t="s" s="100">
        <v>167</v>
      </c>
      <c r="E21" t="s" s="100">
        <v>168</v>
      </c>
      <c r="F21" s="101"/>
      <c r="G21" t="s" s="100">
        <v>136</v>
      </c>
      <c r="H21" s="101"/>
      <c r="I21" s="102">
        <v>0</v>
      </c>
      <c r="J21" s="8"/>
      <c r="K21" s="8"/>
      <c r="L21" s="103"/>
      <c r="M21" s="103"/>
      <c r="N21" s="103"/>
      <c r="O21" s="103"/>
      <c r="P21" s="103"/>
      <c r="Q21" s="103"/>
      <c r="R21" s="103"/>
      <c r="S21" s="103"/>
      <c r="T21" s="103"/>
      <c r="U21" s="8"/>
      <c r="V21" s="8"/>
      <c r="W21" s="8"/>
      <c r="X21" s="8"/>
      <c r="Y21" s="8"/>
      <c r="Z21" s="8"/>
    </row>
    <row r="22" ht="15.6" customHeight="1">
      <c r="A22" s="8"/>
      <c r="B22" t="s" s="100">
        <v>127</v>
      </c>
      <c r="C22" s="8"/>
      <c r="D22" t="s" s="100">
        <v>169</v>
      </c>
      <c r="E22" t="s" s="100">
        <v>170</v>
      </c>
      <c r="F22" s="101"/>
      <c r="G22" t="s" s="100">
        <v>136</v>
      </c>
      <c r="H22" s="101"/>
      <c r="I22" s="102">
        <v>0</v>
      </c>
      <c r="J22" s="8"/>
      <c r="K22" s="8"/>
      <c r="L22" s="103"/>
      <c r="M22" s="103"/>
      <c r="N22" s="103"/>
      <c r="O22" s="103"/>
      <c r="P22" s="103"/>
      <c r="Q22" s="103"/>
      <c r="R22" s="103"/>
      <c r="S22" s="103"/>
      <c r="T22" s="103"/>
      <c r="U22" s="8"/>
      <c r="V22" s="8"/>
      <c r="W22" s="8"/>
      <c r="X22" s="8"/>
      <c r="Y22" s="8"/>
      <c r="Z22" s="8"/>
    </row>
    <row r="23" ht="15.6" customHeight="1">
      <c r="A23" s="8"/>
      <c r="B23" t="s" s="100">
        <v>127</v>
      </c>
      <c r="C23" s="8"/>
      <c r="D23" t="s" s="100">
        <v>142</v>
      </c>
      <c r="E23" t="s" s="100">
        <v>143</v>
      </c>
      <c r="F23" s="101"/>
      <c r="G23" t="s" s="100">
        <v>144</v>
      </c>
      <c r="H23" s="101"/>
      <c r="I23" s="102">
        <v>0</v>
      </c>
      <c r="J23" s="8"/>
      <c r="K23" s="8"/>
      <c r="L23" s="103"/>
      <c r="M23" s="103"/>
      <c r="N23" s="103"/>
      <c r="O23" s="103"/>
      <c r="P23" s="103"/>
      <c r="Q23" s="103"/>
      <c r="R23" s="103"/>
      <c r="S23" s="103"/>
      <c r="T23" s="103"/>
      <c r="U23" s="8"/>
      <c r="V23" s="8"/>
      <c r="W23" s="8"/>
      <c r="X23" s="8"/>
      <c r="Y23" s="8"/>
      <c r="Z23" s="8"/>
    </row>
    <row r="24" ht="15.6" customHeight="1">
      <c r="A24" s="8"/>
      <c r="B24" t="s" s="100">
        <v>127</v>
      </c>
      <c r="C24" s="8"/>
      <c r="D24" t="s" s="100">
        <v>145</v>
      </c>
      <c r="E24" t="s" s="100">
        <v>146</v>
      </c>
      <c r="F24" s="101"/>
      <c r="G24" t="s" s="100">
        <v>147</v>
      </c>
      <c r="H24" s="101"/>
      <c r="I24" t="b" s="104">
        <v>0</v>
      </c>
      <c r="J24" s="8"/>
      <c r="K24" s="8"/>
      <c r="L24" s="103"/>
      <c r="M24" s="103"/>
      <c r="N24" s="103"/>
      <c r="O24" s="103"/>
      <c r="P24" s="103"/>
      <c r="Q24" s="103"/>
      <c r="R24" s="103"/>
      <c r="S24" s="103"/>
      <c r="T24" s="103"/>
      <c r="U24" s="8"/>
      <c r="V24" s="8"/>
      <c r="W24" s="8"/>
      <c r="X24" s="8"/>
      <c r="Y24" s="8"/>
      <c r="Z24" s="8"/>
    </row>
    <row r="25" ht="15.6" customHeight="1">
      <c r="A25" s="8"/>
      <c r="B25" t="s" s="100">
        <v>127</v>
      </c>
      <c r="C25" s="8"/>
      <c r="D25" t="s" s="100">
        <v>148</v>
      </c>
      <c r="E25" t="s" s="100">
        <v>149</v>
      </c>
      <c r="F25" s="101"/>
      <c r="G25" t="s" s="100">
        <v>144</v>
      </c>
      <c r="H25" s="101"/>
      <c r="I25" s="102">
        <v>20</v>
      </c>
      <c r="J25" s="8"/>
      <c r="K25" s="8"/>
      <c r="L25" s="103"/>
      <c r="M25" s="103"/>
      <c r="N25" s="103"/>
      <c r="O25" s="103"/>
      <c r="P25" s="103"/>
      <c r="Q25" s="103"/>
      <c r="R25" s="103"/>
      <c r="S25" s="103"/>
      <c r="T25" s="103"/>
      <c r="U25" s="8"/>
      <c r="V25" s="8"/>
      <c r="W25" s="8"/>
      <c r="X25" s="8"/>
      <c r="Y25" s="8"/>
      <c r="Z25" s="8"/>
    </row>
    <row r="26" ht="15.6" customHeight="1">
      <c r="A26" s="8"/>
      <c r="B26" t="s" s="100">
        <v>127</v>
      </c>
      <c r="C26" s="8"/>
      <c r="D26" t="s" s="100">
        <v>171</v>
      </c>
      <c r="E26" t="s" s="100">
        <v>172</v>
      </c>
      <c r="F26" s="101"/>
      <c r="G26" t="s" s="100">
        <v>136</v>
      </c>
      <c r="H26" s="101"/>
      <c r="I26" s="102">
        <v>0</v>
      </c>
      <c r="J26" s="8"/>
      <c r="K26" s="8"/>
      <c r="L26" s="103"/>
      <c r="M26" s="103"/>
      <c r="N26" s="103"/>
      <c r="O26" s="103"/>
      <c r="P26" s="103"/>
      <c r="Q26" s="103"/>
      <c r="R26" s="103"/>
      <c r="S26" s="8"/>
      <c r="T26" s="8"/>
      <c r="U26" s="8"/>
      <c r="V26" s="8"/>
      <c r="W26" s="8"/>
      <c r="X26" s="8"/>
      <c r="Y26" s="8"/>
      <c r="Z26" s="8"/>
    </row>
    <row r="27" ht="15.6" customHeight="1">
      <c r="A27" s="26"/>
      <c r="B27" t="s" s="105">
        <v>127</v>
      </c>
      <c r="C27" s="26"/>
      <c r="D27" t="s" s="105">
        <v>152</v>
      </c>
      <c r="E27" t="s" s="105">
        <v>153</v>
      </c>
      <c r="F27" s="106"/>
      <c r="G27" t="s" s="105">
        <v>144</v>
      </c>
      <c r="H27" s="106"/>
      <c r="I27" s="107">
        <v>1</v>
      </c>
      <c r="J27" s="26"/>
      <c r="K27" s="26"/>
      <c r="L27" s="108"/>
      <c r="M27" s="108"/>
      <c r="N27" s="108"/>
      <c r="O27" s="108"/>
      <c r="P27" s="108"/>
      <c r="Q27" s="108"/>
      <c r="R27" s="108"/>
      <c r="S27" s="26"/>
      <c r="T27" s="26"/>
      <c r="U27" s="26"/>
      <c r="V27" s="26"/>
      <c r="W27" s="26"/>
      <c r="X27" s="26"/>
      <c r="Y27" s="26"/>
      <c r="Z27" s="8"/>
    </row>
    <row r="28" ht="15.6" customHeight="1">
      <c r="A28" t="b" s="74">
        <v>1</v>
      </c>
      <c r="B28" t="s" s="75">
        <v>173</v>
      </c>
      <c r="C28" t="s" s="75">
        <v>174</v>
      </c>
      <c r="D28" t="s" s="75">
        <v>174</v>
      </c>
      <c r="E28" t="s" s="75">
        <v>117</v>
      </c>
      <c r="F28" s="76"/>
      <c r="G28" s="76"/>
      <c r="H28" s="76"/>
      <c r="I28" s="85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"/>
    </row>
    <row r="29" ht="15.6" customHeight="1">
      <c r="A29" s="91"/>
      <c r="B29" t="s" s="92">
        <v>132</v>
      </c>
      <c r="C29" s="93"/>
      <c r="D29" t="s" s="92">
        <v>175</v>
      </c>
      <c r="E29" t="s" s="92">
        <v>176</v>
      </c>
      <c r="F29" t="s" s="92">
        <v>177</v>
      </c>
      <c r="G29" t="s" s="92">
        <v>136</v>
      </c>
      <c r="H29" s="93"/>
      <c r="I29" s="94">
        <v>13</v>
      </c>
      <c r="J29" s="93"/>
      <c r="K29" s="83">
        <v>0</v>
      </c>
      <c r="L29" s="83">
        <v>1</v>
      </c>
      <c r="M29" s="83">
        <v>1</v>
      </c>
      <c r="N29" s="83">
        <v>1</v>
      </c>
      <c r="O29" s="93"/>
      <c r="P29" t="s" s="46">
        <v>178</v>
      </c>
      <c r="Q29" s="93"/>
      <c r="R29" t="s" s="46">
        <v>124</v>
      </c>
      <c r="S29" s="93"/>
      <c r="T29" s="93"/>
      <c r="U29" s="93"/>
      <c r="V29" s="93"/>
      <c r="W29" s="93"/>
      <c r="X29" s="93"/>
      <c r="Y29" s="93"/>
      <c r="Z29" s="7"/>
    </row>
    <row r="30" ht="15.6" customHeight="1">
      <c r="A30" s="97"/>
      <c r="B30" t="s" s="96">
        <v>127</v>
      </c>
      <c r="C30" s="97"/>
      <c r="D30" t="s" s="96">
        <v>179</v>
      </c>
      <c r="E30" t="s" s="96">
        <v>180</v>
      </c>
      <c r="F30" s="97"/>
      <c r="G30" t="s" s="96">
        <v>136</v>
      </c>
      <c r="H30" s="97"/>
      <c r="I30" s="98">
        <v>0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8"/>
    </row>
    <row r="31" ht="15.6" customHeight="1">
      <c r="A31" s="101"/>
      <c r="B31" t="s" s="100">
        <v>127</v>
      </c>
      <c r="C31" s="101"/>
      <c r="D31" t="s" s="100">
        <v>181</v>
      </c>
      <c r="E31" t="s" s="100">
        <v>182</v>
      </c>
      <c r="F31" s="101"/>
      <c r="G31" t="s" s="100">
        <v>136</v>
      </c>
      <c r="H31" s="101"/>
      <c r="I31" s="102">
        <v>0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6" customHeight="1">
      <c r="A32" s="106"/>
      <c r="B32" t="s" s="105">
        <v>127</v>
      </c>
      <c r="C32" s="106"/>
      <c r="D32" t="s" s="105">
        <v>183</v>
      </c>
      <c r="E32" t="s" s="105">
        <v>184</v>
      </c>
      <c r="F32" s="106"/>
      <c r="G32" t="s" s="105">
        <v>144</v>
      </c>
      <c r="H32" s="106"/>
      <c r="I32" s="107">
        <v>0</v>
      </c>
      <c r="J32" s="10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8"/>
    </row>
    <row r="33" ht="15" customHeight="1">
      <c r="A33" t="b" s="74">
        <v>1</v>
      </c>
      <c r="B33" t="s" s="75">
        <v>185</v>
      </c>
      <c r="C33" t="s" s="75">
        <v>186</v>
      </c>
      <c r="D33" t="s" s="75">
        <v>186</v>
      </c>
      <c r="E33" t="s" s="75">
        <v>117</v>
      </c>
      <c r="F33" s="76"/>
      <c r="G33" s="76"/>
      <c r="H33" s="76"/>
      <c r="I33" s="85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"/>
    </row>
    <row r="34" ht="15" customHeight="1">
      <c r="A34" s="27"/>
      <c r="B34" t="s" s="89">
        <v>127</v>
      </c>
      <c r="C34" s="27"/>
      <c r="D34" t="s" s="89">
        <v>187</v>
      </c>
      <c r="E34" t="s" s="89">
        <v>129</v>
      </c>
      <c r="F34" s="27"/>
      <c r="G34" t="s" s="89">
        <v>121</v>
      </c>
      <c r="H34" s="27"/>
      <c r="I34" t="s" s="13">
        <v>130</v>
      </c>
      <c r="J34" t="s" s="89">
        <v>131</v>
      </c>
      <c r="K34" s="27"/>
      <c r="L34" s="90"/>
      <c r="M34" s="90"/>
      <c r="N34" s="90"/>
      <c r="O34" s="90"/>
      <c r="P34" s="90"/>
      <c r="Q34" s="90"/>
      <c r="R34" s="27"/>
      <c r="S34" s="27"/>
      <c r="T34" s="27"/>
      <c r="U34" s="27"/>
      <c r="V34" s="27"/>
      <c r="W34" s="27"/>
      <c r="X34" s="27"/>
      <c r="Y34" s="27"/>
      <c r="Z34" s="8"/>
    </row>
    <row r="35" ht="15" customHeight="1">
      <c r="A35" s="91"/>
      <c r="B35" t="s" s="92">
        <v>132</v>
      </c>
      <c r="C35" s="93"/>
      <c r="D35" t="s" s="92">
        <v>188</v>
      </c>
      <c r="E35" t="s" s="92">
        <v>189</v>
      </c>
      <c r="F35" s="93"/>
      <c r="G35" t="s" s="92">
        <v>136</v>
      </c>
      <c r="H35" s="93"/>
      <c r="I35" s="94">
        <v>20</v>
      </c>
      <c r="J35" s="93"/>
      <c r="K35" s="83">
        <v>0</v>
      </c>
      <c r="L35" s="83">
        <v>1</v>
      </c>
      <c r="M35" s="83">
        <v>1</v>
      </c>
      <c r="N35" s="83">
        <v>1</v>
      </c>
      <c r="O35" s="93"/>
      <c r="P35" t="s" s="17">
        <v>190</v>
      </c>
      <c r="Q35" s="93"/>
      <c r="R35" t="s" s="46">
        <v>124</v>
      </c>
      <c r="S35" s="93"/>
      <c r="T35" s="93"/>
      <c r="U35" s="93"/>
      <c r="V35" s="93"/>
      <c r="W35" s="93"/>
      <c r="X35" s="93"/>
      <c r="Y35" s="93"/>
      <c r="Z35" s="7"/>
    </row>
    <row r="36" ht="15" customHeight="1">
      <c r="A36" s="14"/>
      <c r="B36" t="s" s="12">
        <v>127</v>
      </c>
      <c r="C36" s="112"/>
      <c r="D36" t="s" s="31">
        <v>191</v>
      </c>
      <c r="E36" t="s" s="12">
        <v>192</v>
      </c>
      <c r="F36" s="14"/>
      <c r="G36" t="s" s="12">
        <v>136</v>
      </c>
      <c r="H36" s="14"/>
      <c r="I36" s="112">
        <v>150</v>
      </c>
      <c r="J36" s="14"/>
      <c r="K36" s="99"/>
      <c r="L36" s="99"/>
      <c r="M36" s="99"/>
      <c r="N36" s="99"/>
      <c r="O36" s="99"/>
      <c r="P36" s="99"/>
      <c r="Q36" s="99"/>
      <c r="R36" s="14"/>
      <c r="S36" s="14"/>
      <c r="T36" s="14"/>
      <c r="U36" s="14"/>
      <c r="V36" s="14"/>
      <c r="W36" s="14"/>
      <c r="X36" s="14"/>
      <c r="Y36" s="14"/>
      <c r="Z36" s="8"/>
    </row>
    <row r="37" ht="15" customHeight="1">
      <c r="A37" s="8"/>
      <c r="B37" t="s" s="23">
        <v>127</v>
      </c>
      <c r="C37" s="8"/>
      <c r="D37" t="s" s="23">
        <v>193</v>
      </c>
      <c r="E37" t="s" s="23">
        <v>141</v>
      </c>
      <c r="F37" s="8"/>
      <c r="G37" t="s" s="23">
        <v>136</v>
      </c>
      <c r="H37" s="8"/>
      <c r="I37" s="38">
        <v>0</v>
      </c>
      <c r="J37" s="8"/>
      <c r="K37" s="103"/>
      <c r="L37" s="103"/>
      <c r="M37" s="103"/>
      <c r="N37" s="103"/>
      <c r="O37" s="103"/>
      <c r="P37" s="103"/>
      <c r="Q37" s="103"/>
      <c r="R37" s="8"/>
      <c r="S37" s="8"/>
      <c r="T37" s="8"/>
      <c r="U37" s="8"/>
      <c r="V37" s="8"/>
      <c r="W37" s="8"/>
      <c r="X37" s="8"/>
      <c r="Y37" s="8"/>
      <c r="Z37" s="8"/>
    </row>
    <row r="38" ht="15.6" customHeight="1">
      <c r="A38" s="8"/>
      <c r="B38" t="s" s="23">
        <v>127</v>
      </c>
      <c r="C38" s="8"/>
      <c r="D38" t="s" s="23">
        <v>142</v>
      </c>
      <c r="E38" t="s" s="100">
        <v>143</v>
      </c>
      <c r="F38" s="8"/>
      <c r="G38" t="s" s="23">
        <v>144</v>
      </c>
      <c r="H38" s="8"/>
      <c r="I38" s="38">
        <v>0</v>
      </c>
      <c r="J38" s="8"/>
      <c r="K38" s="103"/>
      <c r="L38" s="103"/>
      <c r="M38" s="103"/>
      <c r="N38" s="103"/>
      <c r="O38" s="103"/>
      <c r="P38" s="103"/>
      <c r="Q38" s="103"/>
      <c r="R38" s="8"/>
      <c r="S38" s="8"/>
      <c r="T38" s="8"/>
      <c r="U38" s="8"/>
      <c r="V38" s="8"/>
      <c r="W38" s="8"/>
      <c r="X38" s="8"/>
      <c r="Y38" s="8"/>
      <c r="Z38" s="8"/>
    </row>
    <row r="39" ht="15" customHeight="1">
      <c r="A39" s="8"/>
      <c r="B39" t="s" s="23">
        <v>127</v>
      </c>
      <c r="C39" s="8"/>
      <c r="D39" t="s" s="23">
        <v>145</v>
      </c>
      <c r="E39" t="s" s="23">
        <v>146</v>
      </c>
      <c r="F39" s="8"/>
      <c r="G39" t="s" s="23">
        <v>147</v>
      </c>
      <c r="H39" s="8"/>
      <c r="I39" t="b" s="113">
        <v>0</v>
      </c>
      <c r="J39" s="8"/>
      <c r="K39" s="103"/>
      <c r="L39" s="103"/>
      <c r="M39" s="103"/>
      <c r="N39" s="103"/>
      <c r="O39" s="103"/>
      <c r="P39" s="103"/>
      <c r="Q39" s="103"/>
      <c r="R39" s="8"/>
      <c r="S39" s="8"/>
      <c r="T39" s="8"/>
      <c r="U39" s="8"/>
      <c r="V39" s="8"/>
      <c r="W39" s="8"/>
      <c r="X39" s="8"/>
      <c r="Y39" s="8"/>
      <c r="Z39" s="8"/>
    </row>
    <row r="40" ht="15" customHeight="1">
      <c r="A40" s="8"/>
      <c r="B40" t="s" s="23">
        <v>127</v>
      </c>
      <c r="C40" s="8"/>
      <c r="D40" t="s" s="23">
        <v>148</v>
      </c>
      <c r="E40" t="s" s="23">
        <v>149</v>
      </c>
      <c r="F40" s="8"/>
      <c r="G40" t="s" s="23">
        <v>144</v>
      </c>
      <c r="H40" s="8"/>
      <c r="I40" s="38">
        <v>15</v>
      </c>
      <c r="J40" s="8"/>
      <c r="K40" s="103"/>
      <c r="L40" s="103"/>
      <c r="M40" s="103"/>
      <c r="N40" s="103"/>
      <c r="O40" s="103"/>
      <c r="P40" s="103"/>
      <c r="Q40" s="103"/>
      <c r="R40" s="8"/>
      <c r="S40" s="8"/>
      <c r="T40" s="8"/>
      <c r="U40" s="8"/>
      <c r="V40" s="8"/>
      <c r="W40" s="8"/>
      <c r="X40" s="8"/>
      <c r="Y40" s="8"/>
      <c r="Z40" s="8"/>
    </row>
    <row r="41" ht="15" customHeight="1">
      <c r="A41" s="8"/>
      <c r="B41" t="s" s="23">
        <v>127</v>
      </c>
      <c r="C41" s="8"/>
      <c r="D41" t="s" s="23">
        <v>194</v>
      </c>
      <c r="E41" t="s" s="23">
        <v>151</v>
      </c>
      <c r="F41" s="8"/>
      <c r="G41" t="s" s="23">
        <v>136</v>
      </c>
      <c r="H41" s="8"/>
      <c r="I41" s="38">
        <v>0</v>
      </c>
      <c r="J41" s="8"/>
      <c r="K41" s="103"/>
      <c r="L41" s="103"/>
      <c r="M41" s="103"/>
      <c r="N41" s="103"/>
      <c r="O41" s="103"/>
      <c r="P41" s="103"/>
      <c r="Q41" s="103"/>
      <c r="R41" s="8"/>
      <c r="S41" s="8"/>
      <c r="T41" s="8"/>
      <c r="U41" s="8"/>
      <c r="V41" s="8"/>
      <c r="W41" s="8"/>
      <c r="X41" s="8"/>
      <c r="Y41" s="8"/>
      <c r="Z41" s="8"/>
    </row>
    <row r="42" ht="15" customHeight="1">
      <c r="A42" s="26"/>
      <c r="B42" t="s" s="42">
        <v>127</v>
      </c>
      <c r="C42" s="26"/>
      <c r="D42" t="s" s="42">
        <v>152</v>
      </c>
      <c r="E42" t="s" s="42">
        <v>153</v>
      </c>
      <c r="F42" s="26"/>
      <c r="G42" t="s" s="42">
        <v>144</v>
      </c>
      <c r="H42" s="26"/>
      <c r="I42" s="52">
        <v>1</v>
      </c>
      <c r="J42" s="26"/>
      <c r="K42" s="108"/>
      <c r="L42" s="108"/>
      <c r="M42" s="108"/>
      <c r="N42" s="108"/>
      <c r="O42" s="108"/>
      <c r="P42" s="108"/>
      <c r="Q42" s="108"/>
      <c r="R42" s="26"/>
      <c r="S42" s="26"/>
      <c r="T42" s="26"/>
      <c r="U42" s="26"/>
      <c r="V42" s="26"/>
      <c r="W42" s="26"/>
      <c r="X42" s="26"/>
      <c r="Y42" s="26"/>
      <c r="Z42" s="8"/>
    </row>
    <row r="43" ht="15" customHeight="1">
      <c r="A43" t="b" s="74">
        <v>0</v>
      </c>
      <c r="B43" t="s" s="75">
        <v>195</v>
      </c>
      <c r="C43" t="s" s="75">
        <v>196</v>
      </c>
      <c r="D43" t="s" s="75">
        <v>196</v>
      </c>
      <c r="E43" t="s" s="75">
        <v>117</v>
      </c>
      <c r="F43" s="76"/>
      <c r="G43" s="76"/>
      <c r="H43" s="76"/>
      <c r="I43" s="85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"/>
    </row>
    <row r="44" ht="15" customHeight="1">
      <c r="A44" s="91"/>
      <c r="B44" t="s" s="92">
        <v>132</v>
      </c>
      <c r="C44" s="93"/>
      <c r="D44" t="s" s="92">
        <v>197</v>
      </c>
      <c r="E44" t="s" s="92">
        <v>198</v>
      </c>
      <c r="F44" s="93"/>
      <c r="G44" t="s" s="92">
        <v>136</v>
      </c>
      <c r="H44" s="93"/>
      <c r="I44" s="94">
        <v>0</v>
      </c>
      <c r="J44" s="93"/>
      <c r="K44" s="93">
        <v>0</v>
      </c>
      <c r="L44" s="93">
        <v>359</v>
      </c>
      <c r="M44" s="93">
        <v>180</v>
      </c>
      <c r="N44" s="93">
        <v>59.83333333</v>
      </c>
      <c r="O44" s="93"/>
      <c r="P44" t="s" s="92">
        <v>199</v>
      </c>
      <c r="Q44" s="93"/>
      <c r="R44" t="s" s="92">
        <v>124</v>
      </c>
      <c r="S44" s="93"/>
      <c r="T44" s="93"/>
      <c r="U44" s="93"/>
      <c r="V44" s="93"/>
      <c r="W44" s="93"/>
      <c r="X44" s="93"/>
      <c r="Y44" s="93"/>
      <c r="Z44" s="7"/>
    </row>
    <row r="45" ht="15" customHeight="1">
      <c r="A45" t="b" s="74">
        <v>0</v>
      </c>
      <c r="B45" t="s" s="75">
        <v>200</v>
      </c>
      <c r="C45" t="s" s="75">
        <v>201</v>
      </c>
      <c r="D45" t="s" s="75">
        <v>201</v>
      </c>
      <c r="E45" t="s" s="75">
        <v>117</v>
      </c>
      <c r="F45" s="76"/>
      <c r="G45" s="76"/>
      <c r="H45" s="76"/>
      <c r="I45" s="85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"/>
    </row>
    <row r="46" ht="15" customHeight="1">
      <c r="A46" s="91"/>
      <c r="B46" t="s" s="92">
        <v>132</v>
      </c>
      <c r="C46" s="93"/>
      <c r="D46" t="s" s="92">
        <v>202</v>
      </c>
      <c r="E46" t="s" s="92">
        <v>176</v>
      </c>
      <c r="F46" s="93"/>
      <c r="G46" t="s" s="92">
        <v>136</v>
      </c>
      <c r="H46" s="93"/>
      <c r="I46" s="94">
        <v>10</v>
      </c>
      <c r="J46" s="93"/>
      <c r="K46" s="93">
        <v>10</v>
      </c>
      <c r="L46" s="93">
        <v>80</v>
      </c>
      <c r="M46" s="93">
        <v>50</v>
      </c>
      <c r="N46" s="93">
        <v>10</v>
      </c>
      <c r="O46" s="93"/>
      <c r="P46" t="s" s="92">
        <v>203</v>
      </c>
      <c r="Q46" t="s" s="92">
        <v>204</v>
      </c>
      <c r="R46" t="s" s="92">
        <v>205</v>
      </c>
      <c r="S46" s="93"/>
      <c r="T46" s="93"/>
      <c r="U46" s="93"/>
      <c r="V46" s="93"/>
      <c r="W46" s="93"/>
      <c r="X46" s="93"/>
      <c r="Y46" s="93"/>
      <c r="Z46" s="7"/>
    </row>
    <row r="47" ht="15.6" customHeight="1">
      <c r="A47" s="97"/>
      <c r="B47" t="s" s="96">
        <v>127</v>
      </c>
      <c r="C47" s="97"/>
      <c r="D47" t="s" s="96">
        <v>179</v>
      </c>
      <c r="E47" t="s" s="96">
        <v>180</v>
      </c>
      <c r="F47" s="97"/>
      <c r="G47" t="s" s="96">
        <v>136</v>
      </c>
      <c r="H47" s="97"/>
      <c r="I47" s="98">
        <v>0</v>
      </c>
      <c r="J47" s="97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8"/>
    </row>
    <row r="48" ht="15.6" customHeight="1">
      <c r="A48" s="101"/>
      <c r="B48" t="s" s="100">
        <v>127</v>
      </c>
      <c r="C48" s="101"/>
      <c r="D48" t="s" s="100">
        <v>181</v>
      </c>
      <c r="E48" t="s" s="100">
        <v>182</v>
      </c>
      <c r="F48" s="101"/>
      <c r="G48" t="s" s="100">
        <v>136</v>
      </c>
      <c r="H48" s="101"/>
      <c r="I48" s="102">
        <v>0</v>
      </c>
      <c r="J48" s="101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6" customHeight="1">
      <c r="A49" s="106"/>
      <c r="B49" t="s" s="105">
        <v>127</v>
      </c>
      <c r="C49" s="106"/>
      <c r="D49" t="s" s="105">
        <v>183</v>
      </c>
      <c r="E49" t="s" s="105">
        <v>184</v>
      </c>
      <c r="F49" s="106"/>
      <c r="G49" t="s" s="105">
        <v>144</v>
      </c>
      <c r="H49" s="106"/>
      <c r="I49" s="107">
        <v>0</v>
      </c>
      <c r="J49" s="10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8"/>
    </row>
    <row r="50" ht="15" customHeight="1">
      <c r="A50" t="b" s="74">
        <v>0</v>
      </c>
      <c r="B50" t="s" s="75">
        <v>206</v>
      </c>
      <c r="C50" t="s" s="75">
        <v>207</v>
      </c>
      <c r="D50" t="s" s="75">
        <v>207</v>
      </c>
      <c r="E50" t="s" s="75">
        <v>117</v>
      </c>
      <c r="F50" s="76"/>
      <c r="G50" s="76"/>
      <c r="H50" s="76"/>
      <c r="I50" s="85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"/>
    </row>
    <row r="51" ht="15" customHeight="1">
      <c r="A51" s="91"/>
      <c r="B51" t="s" s="92">
        <v>132</v>
      </c>
      <c r="C51" s="93"/>
      <c r="D51" t="s" s="92">
        <v>208</v>
      </c>
      <c r="E51" t="s" s="92">
        <v>209</v>
      </c>
      <c r="F51" s="93"/>
      <c r="G51" t="s" s="92">
        <v>136</v>
      </c>
      <c r="H51" s="93"/>
      <c r="I51" s="94">
        <v>0.4</v>
      </c>
      <c r="J51" s="93"/>
      <c r="K51" s="93">
        <v>0.05</v>
      </c>
      <c r="L51" s="93">
        <v>0.95</v>
      </c>
      <c r="M51" s="93">
        <v>0.4</v>
      </c>
      <c r="N51" s="93">
        <v>0.15</v>
      </c>
      <c r="O51" s="93"/>
      <c r="P51" s="93"/>
      <c r="Q51" s="93"/>
      <c r="R51" t="s" s="92">
        <v>210</v>
      </c>
      <c r="S51" s="93"/>
      <c r="T51" s="93"/>
      <c r="U51" s="93"/>
      <c r="V51" s="93"/>
      <c r="W51" s="93"/>
      <c r="X51" s="93"/>
      <c r="Y51" s="93"/>
      <c r="Z51" s="7"/>
    </row>
    <row r="52" ht="15.6" customHeight="1">
      <c r="A52" s="97"/>
      <c r="B52" t="s" s="96">
        <v>127</v>
      </c>
      <c r="C52" s="97"/>
      <c r="D52" t="s" s="96">
        <v>211</v>
      </c>
      <c r="E52" t="s" s="96">
        <v>212</v>
      </c>
      <c r="F52" s="97"/>
      <c r="G52" t="s" s="96">
        <v>136</v>
      </c>
      <c r="H52" s="97"/>
      <c r="I52" s="98">
        <v>30</v>
      </c>
      <c r="J52" s="97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8"/>
    </row>
    <row r="53" ht="15.6" customHeight="1">
      <c r="A53" s="106"/>
      <c r="B53" t="s" s="105">
        <v>127</v>
      </c>
      <c r="C53" s="106"/>
      <c r="D53" t="s" s="105">
        <v>213</v>
      </c>
      <c r="E53" t="s" s="105">
        <v>214</v>
      </c>
      <c r="F53" s="106"/>
      <c r="G53" t="s" s="105">
        <v>121</v>
      </c>
      <c r="H53" s="106"/>
      <c r="I53" t="s" s="114">
        <v>215</v>
      </c>
      <c r="J53" t="s" s="105">
        <v>216</v>
      </c>
      <c r="K53" s="106"/>
      <c r="L53" s="10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8"/>
    </row>
    <row r="54" ht="15" customHeight="1">
      <c r="A54" t="b" s="74">
        <v>0</v>
      </c>
      <c r="B54" t="s" s="75">
        <v>217</v>
      </c>
      <c r="C54" t="s" s="75">
        <v>207</v>
      </c>
      <c r="D54" t="s" s="75">
        <v>207</v>
      </c>
      <c r="E54" t="s" s="75">
        <v>117</v>
      </c>
      <c r="F54" s="76"/>
      <c r="G54" s="76"/>
      <c r="H54" s="76"/>
      <c r="I54" s="85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"/>
    </row>
    <row r="55" ht="15" customHeight="1">
      <c r="A55" s="91"/>
      <c r="B55" t="s" s="92">
        <v>132</v>
      </c>
      <c r="C55" s="93"/>
      <c r="D55" t="s" s="92">
        <v>218</v>
      </c>
      <c r="E55" t="s" s="92">
        <v>209</v>
      </c>
      <c r="F55" s="93"/>
      <c r="G55" t="s" s="92">
        <v>136</v>
      </c>
      <c r="H55" s="93"/>
      <c r="I55" s="94">
        <v>0.4</v>
      </c>
      <c r="J55" s="93"/>
      <c r="K55" s="93">
        <v>0.05</v>
      </c>
      <c r="L55" s="93">
        <v>0.95</v>
      </c>
      <c r="M55" s="93">
        <v>0.4</v>
      </c>
      <c r="N55" s="93">
        <v>0.15</v>
      </c>
      <c r="O55" s="93"/>
      <c r="P55" s="93"/>
      <c r="Q55" s="93"/>
      <c r="R55" t="s" s="92">
        <v>210</v>
      </c>
      <c r="S55" s="93"/>
      <c r="T55" s="93"/>
      <c r="U55" s="93"/>
      <c r="V55" s="93"/>
      <c r="W55" s="93"/>
      <c r="X55" s="93"/>
      <c r="Y55" s="93"/>
      <c r="Z55" s="7"/>
    </row>
    <row r="56" ht="15.6" customHeight="1">
      <c r="A56" s="97"/>
      <c r="B56" t="s" s="96">
        <v>127</v>
      </c>
      <c r="C56" s="97"/>
      <c r="D56" t="s" s="96">
        <v>211</v>
      </c>
      <c r="E56" t="s" s="96">
        <v>212</v>
      </c>
      <c r="F56" s="97"/>
      <c r="G56" t="s" s="96">
        <v>136</v>
      </c>
      <c r="H56" s="97"/>
      <c r="I56" s="98">
        <v>30</v>
      </c>
      <c r="J56" s="97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8"/>
    </row>
    <row r="57" ht="15.6" customHeight="1">
      <c r="A57" s="106"/>
      <c r="B57" t="s" s="105">
        <v>127</v>
      </c>
      <c r="C57" s="106"/>
      <c r="D57" t="s" s="105">
        <v>213</v>
      </c>
      <c r="E57" t="s" s="105">
        <v>214</v>
      </c>
      <c r="F57" s="106"/>
      <c r="G57" t="s" s="105">
        <v>121</v>
      </c>
      <c r="H57" s="106"/>
      <c r="I57" t="s" s="114">
        <v>219</v>
      </c>
      <c r="J57" t="s" s="105">
        <v>216</v>
      </c>
      <c r="K57" s="106"/>
      <c r="L57" s="10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8"/>
    </row>
    <row r="58" ht="15" customHeight="1">
      <c r="A58" t="b" s="74">
        <v>0</v>
      </c>
      <c r="B58" t="s" s="75">
        <v>220</v>
      </c>
      <c r="C58" t="s" s="75">
        <v>221</v>
      </c>
      <c r="D58" t="s" s="75">
        <v>221</v>
      </c>
      <c r="E58" t="s" s="75">
        <v>117</v>
      </c>
      <c r="F58" s="76"/>
      <c r="G58" s="76"/>
      <c r="H58" s="76"/>
      <c r="I58" s="85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"/>
    </row>
    <row r="59" ht="15" customHeight="1">
      <c r="A59" s="91"/>
      <c r="B59" t="s" s="92">
        <v>132</v>
      </c>
      <c r="C59" s="93"/>
      <c r="D59" t="s" s="92">
        <v>222</v>
      </c>
      <c r="E59" t="s" s="92">
        <v>223</v>
      </c>
      <c r="F59" t="s" s="92">
        <v>224</v>
      </c>
      <c r="G59" t="s" s="92">
        <v>136</v>
      </c>
      <c r="H59" s="93"/>
      <c r="I59" s="94">
        <v>0.5</v>
      </c>
      <c r="J59" s="93"/>
      <c r="K59" s="93">
        <v>0</v>
      </c>
      <c r="L59" s="93">
        <v>0.8</v>
      </c>
      <c r="M59" s="93">
        <v>0.5</v>
      </c>
      <c r="N59" s="93">
        <v>0.133333333</v>
      </c>
      <c r="O59" s="93"/>
      <c r="P59" s="93"/>
      <c r="Q59" s="93"/>
      <c r="R59" t="s" s="92">
        <v>205</v>
      </c>
      <c r="S59" s="93"/>
      <c r="T59" s="93"/>
      <c r="U59" s="93"/>
      <c r="V59" s="93"/>
      <c r="W59" s="93"/>
      <c r="X59" s="93"/>
      <c r="Y59" s="93"/>
      <c r="Z59" s="7"/>
    </row>
    <row r="60" ht="15" customHeight="1">
      <c r="A60" s="14"/>
      <c r="B60" t="s" s="12">
        <v>127</v>
      </c>
      <c r="C60" s="14"/>
      <c r="D60" t="s" s="12">
        <v>225</v>
      </c>
      <c r="E60" t="s" s="12">
        <v>214</v>
      </c>
      <c r="F60" s="14"/>
      <c r="G60" t="s" s="12">
        <v>121</v>
      </c>
      <c r="H60" s="14"/>
      <c r="I60" t="s" s="31">
        <v>226</v>
      </c>
      <c r="J60" t="s" s="12">
        <v>216</v>
      </c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8"/>
    </row>
    <row r="61" ht="15" customHeight="1">
      <c r="A61" s="8"/>
      <c r="B61" t="s" s="23">
        <v>127</v>
      </c>
      <c r="C61" s="8"/>
      <c r="D61" t="s" s="23">
        <v>227</v>
      </c>
      <c r="E61" t="s" s="23">
        <v>228</v>
      </c>
      <c r="F61" s="8"/>
      <c r="G61" t="s" s="23">
        <v>147</v>
      </c>
      <c r="H61" s="8"/>
      <c r="I61" t="b" s="113">
        <v>0</v>
      </c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" customHeight="1">
      <c r="A62" s="26"/>
      <c r="B62" t="s" s="42">
        <v>127</v>
      </c>
      <c r="C62" s="26"/>
      <c r="D62" t="s" s="42">
        <v>229</v>
      </c>
      <c r="E62" t="s" s="42">
        <v>157</v>
      </c>
      <c r="F62" s="26"/>
      <c r="G62" t="s" s="42">
        <v>121</v>
      </c>
      <c r="H62" s="26"/>
      <c r="I62" s="52"/>
      <c r="J62" t="s" s="42">
        <v>230</v>
      </c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8"/>
    </row>
    <row r="63" ht="15" customHeight="1">
      <c r="A63" t="b" s="74">
        <v>0</v>
      </c>
      <c r="B63" t="s" s="75">
        <v>231</v>
      </c>
      <c r="C63" t="s" s="75">
        <v>232</v>
      </c>
      <c r="D63" t="s" s="75">
        <v>232</v>
      </c>
      <c r="E63" t="s" s="75">
        <v>117</v>
      </c>
      <c r="F63" s="76"/>
      <c r="G63" s="76"/>
      <c r="H63" s="76"/>
      <c r="I63" s="85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"/>
    </row>
    <row r="64" ht="15" customHeight="1">
      <c r="A64" s="91"/>
      <c r="B64" t="s" s="92">
        <v>132</v>
      </c>
      <c r="C64" s="93"/>
      <c r="D64" t="s" s="92">
        <v>233</v>
      </c>
      <c r="E64" t="s" s="92">
        <v>234</v>
      </c>
      <c r="F64" s="93"/>
      <c r="G64" t="s" s="92">
        <v>136</v>
      </c>
      <c r="H64" s="93"/>
      <c r="I64" s="94">
        <v>1</v>
      </c>
      <c r="J64" s="93"/>
      <c r="K64" s="93">
        <v>-2</v>
      </c>
      <c r="L64" s="93">
        <v>2</v>
      </c>
      <c r="M64" s="93">
        <v>0</v>
      </c>
      <c r="N64" s="93">
        <f>(L64-K64)/6</f>
        <v>0.6666666666666666</v>
      </c>
      <c r="O64" s="93">
        <v>1</v>
      </c>
      <c r="P64" s="93"/>
      <c r="Q64" s="93"/>
      <c r="R64" t="s" s="92">
        <v>205</v>
      </c>
      <c r="S64" s="93"/>
      <c r="T64" s="93"/>
      <c r="U64" s="93"/>
      <c r="V64" s="93"/>
      <c r="W64" s="93"/>
      <c r="X64" s="93"/>
      <c r="Y64" s="93"/>
      <c r="Z64" s="7"/>
    </row>
    <row r="65" ht="15" customHeight="1">
      <c r="A65" s="91"/>
      <c r="B65" t="s" s="92">
        <v>132</v>
      </c>
      <c r="C65" s="93"/>
      <c r="D65" t="s" s="92">
        <v>235</v>
      </c>
      <c r="E65" t="s" s="92">
        <v>236</v>
      </c>
      <c r="F65" s="93"/>
      <c r="G65" t="s" s="92">
        <v>136</v>
      </c>
      <c r="H65" s="93"/>
      <c r="I65" s="94">
        <v>-1</v>
      </c>
      <c r="J65" s="93"/>
      <c r="K65" s="93">
        <v>-2</v>
      </c>
      <c r="L65" s="93">
        <v>2</v>
      </c>
      <c r="M65" s="93">
        <v>0</v>
      </c>
      <c r="N65" s="93">
        <f>(L65-K65)/6</f>
        <v>0.6666666666666666</v>
      </c>
      <c r="O65" s="93">
        <v>1</v>
      </c>
      <c r="P65" s="93"/>
      <c r="Q65" s="93"/>
      <c r="R65" t="s" s="92">
        <v>205</v>
      </c>
      <c r="S65" s="93"/>
      <c r="T65" s="93"/>
      <c r="U65" s="93"/>
      <c r="V65" s="93"/>
      <c r="W65" s="93"/>
      <c r="X65" s="93"/>
      <c r="Y65" s="93"/>
      <c r="Z65" s="7"/>
    </row>
    <row r="66" ht="15.6" customHeight="1">
      <c r="A66" s="77"/>
      <c r="B66" t="s" s="78">
        <v>127</v>
      </c>
      <c r="C66" s="77"/>
      <c r="D66" t="s" s="78">
        <v>237</v>
      </c>
      <c r="E66" t="s" s="78">
        <v>238</v>
      </c>
      <c r="F66" s="77"/>
      <c r="G66" t="s" s="78">
        <v>147</v>
      </c>
      <c r="H66" s="77"/>
      <c r="I66" t="b" s="115">
        <v>0</v>
      </c>
      <c r="J66" s="7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8"/>
    </row>
    <row r="67" ht="15" customHeight="1">
      <c r="A67" t="b" s="74">
        <v>0</v>
      </c>
      <c r="B67" t="s" s="75">
        <v>239</v>
      </c>
      <c r="C67" t="s" s="75">
        <v>240</v>
      </c>
      <c r="D67" t="s" s="75">
        <v>240</v>
      </c>
      <c r="E67" t="s" s="75">
        <v>117</v>
      </c>
      <c r="F67" s="76"/>
      <c r="G67" s="76"/>
      <c r="H67" s="76"/>
      <c r="I67" s="85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"/>
    </row>
    <row r="68" ht="15" customHeight="1">
      <c r="A68" s="91"/>
      <c r="B68" t="s" s="92">
        <v>132</v>
      </c>
      <c r="C68" s="93"/>
      <c r="D68" t="s" s="92">
        <v>241</v>
      </c>
      <c r="E68" t="s" s="92">
        <v>242</v>
      </c>
      <c r="F68" s="93"/>
      <c r="G68" t="s" s="92">
        <v>136</v>
      </c>
      <c r="H68" s="93"/>
      <c r="I68" s="94">
        <v>44</v>
      </c>
      <c r="J68" s="93"/>
      <c r="K68" s="93">
        <v>42</v>
      </c>
      <c r="L68" s="93">
        <v>46</v>
      </c>
      <c r="M68" s="93">
        <v>44</v>
      </c>
      <c r="N68" s="93">
        <f>(L68-K68)/6</f>
        <v>0.6666666666666666</v>
      </c>
      <c r="O68" s="93">
        <v>1</v>
      </c>
      <c r="P68" s="93"/>
      <c r="Q68" s="93"/>
      <c r="R68" t="s" s="92">
        <v>210</v>
      </c>
      <c r="S68" s="93"/>
      <c r="T68" s="93"/>
      <c r="U68" s="93"/>
      <c r="V68" s="93"/>
      <c r="W68" s="93"/>
      <c r="X68" s="93"/>
      <c r="Y68" s="93"/>
      <c r="Z68" s="7"/>
    </row>
    <row r="69" ht="15" customHeight="1">
      <c r="A69" t="b" s="74">
        <v>0</v>
      </c>
      <c r="B69" t="s" s="75">
        <v>243</v>
      </c>
      <c r="C69" t="s" s="75">
        <v>244</v>
      </c>
      <c r="D69" t="s" s="75">
        <v>244</v>
      </c>
      <c r="E69" t="s" s="75">
        <v>117</v>
      </c>
      <c r="F69" s="76"/>
      <c r="G69" s="76"/>
      <c r="H69" s="76"/>
      <c r="I69" s="85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"/>
    </row>
    <row r="70" ht="15" customHeight="1">
      <c r="A70" s="91"/>
      <c r="B70" t="s" s="92">
        <v>132</v>
      </c>
      <c r="C70" s="93"/>
      <c r="D70" t="s" s="92">
        <v>245</v>
      </c>
      <c r="E70" t="s" s="92">
        <v>246</v>
      </c>
      <c r="F70" s="93"/>
      <c r="G70" t="s" s="92">
        <v>136</v>
      </c>
      <c r="H70" s="93"/>
      <c r="I70" s="94">
        <v>120</v>
      </c>
      <c r="J70" s="93"/>
      <c r="K70" s="93">
        <v>118</v>
      </c>
      <c r="L70" s="93">
        <v>122</v>
      </c>
      <c r="M70" s="93">
        <v>120</v>
      </c>
      <c r="N70" s="93">
        <f>(L70-K70)/6</f>
        <v>0.6666666666666666</v>
      </c>
      <c r="O70" s="93">
        <v>1</v>
      </c>
      <c r="P70" s="93"/>
      <c r="Q70" s="93"/>
      <c r="R70" t="s" s="92">
        <v>210</v>
      </c>
      <c r="S70" s="93"/>
      <c r="T70" s="93"/>
      <c r="U70" s="93"/>
      <c r="V70" s="93"/>
      <c r="W70" s="93"/>
      <c r="X70" s="93"/>
      <c r="Y70" s="93"/>
      <c r="Z70" s="7"/>
    </row>
    <row r="71" ht="15" customHeight="1">
      <c r="A71" t="b" s="74">
        <v>0</v>
      </c>
      <c r="B71" t="s" s="75">
        <v>247</v>
      </c>
      <c r="C71" t="s" s="75">
        <v>248</v>
      </c>
      <c r="D71" t="s" s="75">
        <v>248</v>
      </c>
      <c r="E71" t="s" s="75">
        <v>249</v>
      </c>
      <c r="F71" s="76"/>
      <c r="G71" s="76"/>
      <c r="H71" s="76"/>
      <c r="I71" s="85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"/>
    </row>
    <row r="72" ht="15.6" customHeight="1">
      <c r="A72" s="97"/>
      <c r="B72" t="s" s="96">
        <v>127</v>
      </c>
      <c r="C72" s="97"/>
      <c r="D72" t="s" s="96">
        <v>250</v>
      </c>
      <c r="E72" t="s" s="96">
        <v>251</v>
      </c>
      <c r="F72" s="97"/>
      <c r="G72" t="s" s="96">
        <v>121</v>
      </c>
      <c r="H72" s="97"/>
      <c r="I72" t="s" s="116">
        <v>252</v>
      </c>
      <c r="J72" t="s" s="96">
        <v>253</v>
      </c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8"/>
    </row>
    <row r="73" ht="15.6" customHeight="1">
      <c r="A73" s="106"/>
      <c r="B73" t="s" s="105">
        <v>127</v>
      </c>
      <c r="C73" s="106"/>
      <c r="D73" t="s" s="105">
        <v>254</v>
      </c>
      <c r="E73" t="s" s="105">
        <v>255</v>
      </c>
      <c r="F73" s="106"/>
      <c r="G73" t="s" s="105">
        <v>121</v>
      </c>
      <c r="H73" s="106"/>
      <c r="I73" t="s" s="114">
        <v>256</v>
      </c>
      <c r="J73" t="s" s="105">
        <v>257</v>
      </c>
      <c r="K73" s="106"/>
      <c r="L73" s="106"/>
      <c r="M73" s="106"/>
      <c r="N73" s="106"/>
      <c r="O73" s="106"/>
      <c r="P73" s="106"/>
      <c r="Q73" s="106"/>
      <c r="R73" s="106"/>
      <c r="S73" s="106"/>
      <c r="T73" s="26"/>
      <c r="U73" s="26"/>
      <c r="V73" s="26"/>
      <c r="W73" s="26"/>
      <c r="X73" s="26"/>
      <c r="Y73" s="26"/>
      <c r="Z73" s="8"/>
    </row>
    <row r="74" ht="15" customHeight="1">
      <c r="A74" t="b" s="74">
        <v>1</v>
      </c>
      <c r="B74" t="s" s="75">
        <v>258</v>
      </c>
      <c r="C74" t="s" s="75">
        <v>259</v>
      </c>
      <c r="D74" t="s" s="75">
        <v>260</v>
      </c>
      <c r="E74" t="s" s="75">
        <v>117</v>
      </c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"/>
    </row>
    <row r="75" ht="409.6" customHeight="1">
      <c r="A75" s="14"/>
      <c r="B75" t="s" s="96">
        <v>127</v>
      </c>
      <c r="C75" s="14"/>
      <c r="D75" t="s" s="12">
        <v>261</v>
      </c>
      <c r="E75" t="s" s="48">
        <v>262</v>
      </c>
      <c r="F75" s="14"/>
      <c r="G75" t="s" s="12">
        <v>263</v>
      </c>
      <c r="H75" s="110"/>
      <c r="I75" t="s" s="117">
        <v>264</v>
      </c>
      <c r="J75" s="118"/>
      <c r="K75" s="14"/>
      <c r="L75" s="97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8"/>
    </row>
    <row r="76" ht="15.6" customHeight="1">
      <c r="A76" s="8"/>
      <c r="B76" t="s" s="100">
        <v>127</v>
      </c>
      <c r="C76" s="8"/>
      <c r="D76" t="s" s="23">
        <v>265</v>
      </c>
      <c r="E76" t="s" s="19">
        <v>266</v>
      </c>
      <c r="F76" s="8"/>
      <c r="G76" t="s" s="23">
        <v>263</v>
      </c>
      <c r="H76" s="8"/>
      <c r="I76" t="s" s="31">
        <v>267</v>
      </c>
      <c r="J76" s="8"/>
      <c r="K76" s="8"/>
      <c r="L76" s="101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6" customHeight="1">
      <c r="A77" s="8"/>
      <c r="B77" t="s" s="100">
        <v>127</v>
      </c>
      <c r="C77" s="8"/>
      <c r="D77" t="s" s="23">
        <v>268</v>
      </c>
      <c r="E77" t="s" s="19">
        <v>269</v>
      </c>
      <c r="F77" s="8"/>
      <c r="G77" t="s" s="23">
        <v>263</v>
      </c>
      <c r="H77" s="8"/>
      <c r="I77" t="s" s="32">
        <v>270</v>
      </c>
      <c r="J77" s="8"/>
      <c r="K77" s="8"/>
      <c r="L77" s="101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6" customHeight="1">
      <c r="A78" s="8"/>
      <c r="B78" t="s" s="100">
        <v>127</v>
      </c>
      <c r="C78" s="8"/>
      <c r="D78" t="s" s="23">
        <v>271</v>
      </c>
      <c r="E78" t="s" s="19">
        <v>272</v>
      </c>
      <c r="F78" s="8"/>
      <c r="G78" t="s" s="23">
        <v>263</v>
      </c>
      <c r="H78" s="8"/>
      <c r="I78" t="s" s="100">
        <v>273</v>
      </c>
      <c r="J78" s="101"/>
      <c r="K78" s="8"/>
      <c r="L78" s="101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6" customHeight="1">
      <c r="A79" s="101"/>
      <c r="B79" t="s" s="100">
        <v>127</v>
      </c>
      <c r="C79" s="101"/>
      <c r="D79" t="s" s="100">
        <v>274</v>
      </c>
      <c r="E79" t="s" s="119">
        <v>275</v>
      </c>
      <c r="F79" s="8"/>
      <c r="G79" t="s" s="23">
        <v>263</v>
      </c>
      <c r="H79" s="8"/>
      <c r="I79" t="s" s="100">
        <v>276</v>
      </c>
      <c r="J79" s="101"/>
      <c r="K79" s="8"/>
      <c r="L79" s="101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6" customHeight="1">
      <c r="A80" s="8"/>
      <c r="B80" t="s" s="100">
        <v>127</v>
      </c>
      <c r="C80" s="101"/>
      <c r="D80" t="s" s="100">
        <v>277</v>
      </c>
      <c r="E80" t="s" s="119">
        <v>278</v>
      </c>
      <c r="F80" s="8"/>
      <c r="G80" t="s" s="23">
        <v>263</v>
      </c>
      <c r="H80" s="8"/>
      <c r="I80" t="s" s="100">
        <v>279</v>
      </c>
      <c r="J80" s="101"/>
      <c r="K80" s="8"/>
      <c r="L80" s="101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6" customHeight="1">
      <c r="A81" s="8"/>
      <c r="B81" s="101"/>
      <c r="C81" s="8"/>
      <c r="D81" s="8"/>
      <c r="E81" s="8"/>
      <c r="F81" s="8"/>
      <c r="G81" s="8"/>
      <c r="H81" s="8"/>
      <c r="I81" s="3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6" customHeight="1">
      <c r="A82" s="101"/>
      <c r="B82" s="101"/>
      <c r="C82" s="101"/>
      <c r="D82" s="101"/>
      <c r="E82" s="101"/>
      <c r="F82" s="101"/>
      <c r="G82" s="101"/>
      <c r="H82" s="101"/>
      <c r="I82" s="102"/>
      <c r="J82" s="101"/>
      <c r="K82" s="101"/>
      <c r="L82" s="101"/>
      <c r="M82" s="103"/>
      <c r="N82" s="103"/>
      <c r="O82" s="103"/>
      <c r="P82" s="103"/>
      <c r="Q82" s="103"/>
      <c r="R82" s="8"/>
      <c r="S82" s="8"/>
      <c r="T82" s="8"/>
      <c r="U82" s="8"/>
      <c r="V82" s="8"/>
      <c r="W82" s="8"/>
      <c r="X82" s="8"/>
      <c r="Y82" s="8"/>
      <c r="Z82" s="8"/>
    </row>
    <row r="83" ht="15.6" customHeight="1">
      <c r="A83" s="8"/>
      <c r="B83" s="101"/>
      <c r="C83" s="101"/>
      <c r="D83" s="101"/>
      <c r="E83" s="101"/>
      <c r="F83" s="101"/>
      <c r="G83" s="101"/>
      <c r="H83" s="101"/>
      <c r="I83" s="102"/>
      <c r="J83" s="101"/>
      <c r="K83" s="101"/>
      <c r="L83" s="101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6" customHeight="1">
      <c r="A84" s="101"/>
      <c r="B84" s="101"/>
      <c r="C84" s="101"/>
      <c r="D84" s="101"/>
      <c r="E84" s="101"/>
      <c r="F84" s="101"/>
      <c r="G84" s="101"/>
      <c r="H84" s="101"/>
      <c r="I84" s="102"/>
      <c r="J84" s="101"/>
      <c r="K84" s="101"/>
      <c r="L84" s="101"/>
      <c r="M84" s="101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6" customHeight="1">
      <c r="A85" s="101"/>
      <c r="B85" s="101"/>
      <c r="C85" s="101"/>
      <c r="D85" s="101"/>
      <c r="E85" s="101"/>
      <c r="F85" s="101"/>
      <c r="G85" s="101"/>
      <c r="H85" s="101"/>
      <c r="I85" s="102"/>
      <c r="J85" s="101"/>
      <c r="K85" s="101"/>
      <c r="L85" s="101"/>
      <c r="M85" s="103"/>
      <c r="N85" s="103"/>
      <c r="O85" s="103"/>
      <c r="P85" s="103"/>
      <c r="Q85" s="103"/>
      <c r="R85" s="8"/>
      <c r="S85" s="8"/>
      <c r="T85" s="8"/>
      <c r="U85" s="8"/>
      <c r="V85" s="8"/>
      <c r="W85" s="8"/>
      <c r="X85" s="8"/>
      <c r="Y85" s="8"/>
      <c r="Z85" s="8"/>
    </row>
    <row r="86" ht="15" customHeight="1">
      <c r="A86" s="8"/>
      <c r="B86" s="8"/>
      <c r="C86" s="8"/>
      <c r="D86" s="8"/>
      <c r="E86" s="8"/>
      <c r="F86" s="8"/>
      <c r="G86" s="8"/>
      <c r="H86" s="8"/>
      <c r="I86" s="3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" customHeight="1">
      <c r="A87" s="8"/>
      <c r="B87" s="8"/>
      <c r="C87" s="8"/>
      <c r="D87" s="8"/>
      <c r="E87" s="8"/>
      <c r="F87" s="8"/>
      <c r="G87" s="8"/>
      <c r="H87" s="8"/>
      <c r="I87" s="3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" customHeight="1">
      <c r="A88" s="8"/>
      <c r="B88" s="8"/>
      <c r="C88" s="8"/>
      <c r="D88" s="8"/>
      <c r="E88" s="8"/>
      <c r="F88" s="8"/>
      <c r="G88" s="8"/>
      <c r="H88" s="8"/>
      <c r="I88" s="3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" customHeight="1">
      <c r="A89" s="8"/>
      <c r="B89" s="8"/>
      <c r="C89" s="8"/>
      <c r="D89" s="8"/>
      <c r="E89" s="8"/>
      <c r="F89" s="8"/>
      <c r="G89" s="8"/>
      <c r="H89" s="8"/>
      <c r="I89" s="38"/>
      <c r="J89" s="8"/>
      <c r="K89" s="8"/>
      <c r="L89" s="8"/>
      <c r="M89" s="8"/>
      <c r="N89" s="8"/>
      <c r="O89" s="103"/>
      <c r="P89" s="103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" customHeight="1">
      <c r="A90" s="8"/>
      <c r="B90" s="8"/>
      <c r="C90" s="8"/>
      <c r="D90" s="8"/>
      <c r="E90" s="8"/>
      <c r="F90" s="8"/>
      <c r="G90" s="8"/>
      <c r="H90" s="8"/>
      <c r="I90" s="3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" customHeight="1">
      <c r="A91" s="8"/>
      <c r="B91" s="8"/>
      <c r="C91" s="8"/>
      <c r="D91" s="8"/>
      <c r="E91" s="8"/>
      <c r="F91" s="8"/>
      <c r="G91" s="8"/>
      <c r="H91" s="8"/>
      <c r="I91" s="3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</sheetData>
  <mergeCells count="1">
    <mergeCell ref="U1:Y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M34"/>
  <sheetViews>
    <sheetView workbookViewId="0" showGridLines="0" defaultGridColor="1"/>
  </sheetViews>
  <sheetFormatPr defaultColWidth="11.5" defaultRowHeight="14.4" customHeight="1" outlineLevelRow="0" outlineLevelCol="0"/>
  <cols>
    <col min="1" max="1" width="40.1719" style="120" customWidth="1"/>
    <col min="2" max="2" width="33.6719" style="120" customWidth="1"/>
    <col min="3" max="3" width="29.1719" style="120" customWidth="1"/>
    <col min="4" max="4" width="69.5" style="120" customWidth="1"/>
    <col min="5" max="5" width="10.5" style="120" customWidth="1"/>
    <col min="6" max="6" width="17" style="120" customWidth="1"/>
    <col min="7" max="7" width="11" style="120" customWidth="1"/>
    <col min="8" max="8" width="11" style="120" customWidth="1"/>
    <col min="9" max="9" width="19.8516" style="120" customWidth="1"/>
    <col min="10" max="10" width="26.5" style="120" customWidth="1"/>
    <col min="11" max="11" width="8.5" style="120" customWidth="1"/>
    <col min="12" max="12" width="26.5" style="120" customWidth="1"/>
    <col min="13" max="13" width="7.5" style="120" customWidth="1"/>
    <col min="14" max="256" width="11.5" style="120" customWidth="1"/>
  </cols>
  <sheetData>
    <row r="1" ht="18" customHeight="1">
      <c r="A1" s="58"/>
      <c r="B1" s="59"/>
      <c r="C1" s="59"/>
      <c r="D1" s="121"/>
      <c r="E1" t="s" s="60">
        <v>280</v>
      </c>
      <c r="F1" s="121"/>
      <c r="G1" s="121"/>
      <c r="H1" s="59"/>
      <c r="I1" s="59"/>
      <c r="J1" s="59"/>
      <c r="K1" s="59"/>
      <c r="L1" s="122"/>
      <c r="M1" s="26"/>
    </row>
    <row r="2" ht="15.6" customHeight="1">
      <c r="A2" t="s" s="123">
        <v>281</v>
      </c>
      <c r="B2" t="s" s="124">
        <v>282</v>
      </c>
      <c r="C2" t="s" s="124">
        <v>283</v>
      </c>
      <c r="D2" t="s" s="124">
        <v>284</v>
      </c>
      <c r="E2" t="s" s="124">
        <v>97</v>
      </c>
      <c r="F2" t="s" s="124">
        <v>96</v>
      </c>
      <c r="G2" t="s" s="124">
        <v>285</v>
      </c>
      <c r="H2" t="s" s="124">
        <v>286</v>
      </c>
      <c r="I2" t="s" s="124">
        <v>287</v>
      </c>
      <c r="J2" t="s" s="124">
        <v>288</v>
      </c>
      <c r="K2" t="s" s="124">
        <v>289</v>
      </c>
      <c r="L2" t="s" s="124">
        <v>290</v>
      </c>
      <c r="M2" s="125"/>
    </row>
    <row r="3" ht="31.2" customHeight="1">
      <c r="A3" t="s" s="123">
        <v>291</v>
      </c>
      <c r="B3" t="s" s="124">
        <v>292</v>
      </c>
      <c r="C3" t="s" s="124">
        <v>293</v>
      </c>
      <c r="D3" t="s" s="124">
        <v>294</v>
      </c>
      <c r="E3" s="126"/>
      <c r="F3" t="s" s="124">
        <v>295</v>
      </c>
      <c r="G3" t="s" s="124">
        <v>296</v>
      </c>
      <c r="H3" t="s" s="124">
        <v>296</v>
      </c>
      <c r="I3" t="s" s="124">
        <v>296</v>
      </c>
      <c r="J3" t="s" s="73">
        <v>297</v>
      </c>
      <c r="K3" t="s" s="124">
        <v>297</v>
      </c>
      <c r="L3" t="s" s="124">
        <v>298</v>
      </c>
      <c r="M3" s="125"/>
    </row>
    <row r="4" ht="15.6" customHeight="1">
      <c r="A4" t="s" s="12">
        <v>299</v>
      </c>
      <c r="B4" t="s" s="12">
        <v>300</v>
      </c>
      <c r="C4" t="s" s="12">
        <v>301</v>
      </c>
      <c r="D4" t="s" s="12">
        <v>302</v>
      </c>
      <c r="E4" t="s" s="12">
        <v>303</v>
      </c>
      <c r="F4" t="s" s="12">
        <v>136</v>
      </c>
      <c r="G4" t="b" s="127">
        <v>0</v>
      </c>
      <c r="H4" t="b" s="127">
        <v>1</v>
      </c>
      <c r="I4" t="b" s="127">
        <v>0</v>
      </c>
      <c r="J4" s="128"/>
      <c r="K4" s="129"/>
      <c r="L4" s="129"/>
      <c r="M4" s="129"/>
    </row>
    <row r="5" ht="15.6" customHeight="1">
      <c r="A5" t="s" s="23">
        <v>304</v>
      </c>
      <c r="B5" t="s" s="23">
        <v>305</v>
      </c>
      <c r="C5" t="s" s="23">
        <v>306</v>
      </c>
      <c r="D5" t="s" s="23">
        <v>307</v>
      </c>
      <c r="E5" t="s" s="23">
        <v>303</v>
      </c>
      <c r="F5" t="s" s="23">
        <v>136</v>
      </c>
      <c r="G5" t="b" s="130">
        <v>0</v>
      </c>
      <c r="H5" t="b" s="130">
        <v>1</v>
      </c>
      <c r="I5" t="b" s="130">
        <v>0</v>
      </c>
      <c r="J5" s="131"/>
      <c r="K5" s="132"/>
      <c r="L5" s="132"/>
      <c r="M5" s="132"/>
    </row>
    <row r="6" ht="15" customHeight="1">
      <c r="A6" t="s" s="23">
        <v>308</v>
      </c>
      <c r="B6" t="s" s="23">
        <v>309</v>
      </c>
      <c r="C6" t="s" s="23">
        <v>310</v>
      </c>
      <c r="D6" t="s" s="23">
        <v>311</v>
      </c>
      <c r="E6" t="s" s="23">
        <v>303</v>
      </c>
      <c r="F6" t="s" s="23">
        <v>136</v>
      </c>
      <c r="G6" t="b" s="130">
        <v>1</v>
      </c>
      <c r="H6" t="b" s="130">
        <v>1</v>
      </c>
      <c r="I6" t="b" s="130">
        <v>1</v>
      </c>
      <c r="J6" s="8"/>
      <c r="K6" s="8"/>
      <c r="L6" s="8"/>
      <c r="M6" s="8"/>
    </row>
    <row r="7" ht="15" customHeight="1">
      <c r="A7" t="s" s="23">
        <v>312</v>
      </c>
      <c r="B7" t="s" s="23">
        <v>313</v>
      </c>
      <c r="C7" t="s" s="23">
        <v>314</v>
      </c>
      <c r="D7" t="s" s="23">
        <v>315</v>
      </c>
      <c r="E7" t="s" s="23">
        <v>303</v>
      </c>
      <c r="F7" t="s" s="23">
        <v>136</v>
      </c>
      <c r="G7" t="b" s="130">
        <v>1</v>
      </c>
      <c r="H7" t="b" s="130">
        <v>1</v>
      </c>
      <c r="I7" t="b" s="130">
        <v>1</v>
      </c>
      <c r="J7" s="8"/>
      <c r="K7" s="8"/>
      <c r="L7" s="8"/>
      <c r="M7" s="8"/>
    </row>
    <row r="8" ht="15" customHeight="1">
      <c r="A8" t="s" s="23">
        <v>316</v>
      </c>
      <c r="B8" t="s" s="23">
        <v>317</v>
      </c>
      <c r="C8" s="8"/>
      <c r="D8" t="s" s="23">
        <v>318</v>
      </c>
      <c r="E8" t="s" s="23">
        <v>319</v>
      </c>
      <c r="F8" t="s" s="23">
        <v>136</v>
      </c>
      <c r="G8" t="b" s="130">
        <v>0</v>
      </c>
      <c r="H8" t="b" s="130">
        <v>1</v>
      </c>
      <c r="I8" t="b" s="130">
        <v>0</v>
      </c>
      <c r="J8" s="8"/>
      <c r="K8" s="8"/>
      <c r="L8" s="8"/>
      <c r="M8" s="8"/>
    </row>
    <row r="9" ht="15" customHeight="1">
      <c r="A9" t="s" s="23">
        <v>320</v>
      </c>
      <c r="B9" t="s" s="23">
        <v>321</v>
      </c>
      <c r="C9" s="8"/>
      <c r="D9" t="s" s="23">
        <v>322</v>
      </c>
      <c r="E9" t="s" s="23">
        <v>319</v>
      </c>
      <c r="F9" t="s" s="23">
        <v>136</v>
      </c>
      <c r="G9" t="b" s="130">
        <v>0</v>
      </c>
      <c r="H9" t="b" s="130">
        <v>1</v>
      </c>
      <c r="I9" t="b" s="130">
        <v>0</v>
      </c>
      <c r="J9" s="8"/>
      <c r="K9" s="8"/>
      <c r="L9" s="8"/>
      <c r="M9" s="8"/>
    </row>
    <row r="10" ht="15" customHeight="1">
      <c r="A10" t="s" s="23">
        <v>323</v>
      </c>
      <c r="B10" t="s" s="23">
        <v>324</v>
      </c>
      <c r="C10" s="8"/>
      <c r="D10" t="s" s="23">
        <v>325</v>
      </c>
      <c r="E10" t="s" s="23">
        <v>319</v>
      </c>
      <c r="F10" t="s" s="23">
        <v>136</v>
      </c>
      <c r="G10" t="b" s="130">
        <v>0</v>
      </c>
      <c r="H10" t="b" s="130">
        <v>1</v>
      </c>
      <c r="I10" t="b" s="130">
        <v>0</v>
      </c>
      <c r="J10" s="8"/>
      <c r="K10" s="8"/>
      <c r="L10" s="8"/>
      <c r="M10" s="8"/>
    </row>
    <row r="11" ht="15" customHeight="1">
      <c r="A11" t="s" s="23">
        <v>326</v>
      </c>
      <c r="B11" t="s" s="23">
        <v>327</v>
      </c>
      <c r="C11" s="8"/>
      <c r="D11" t="s" s="23">
        <v>328</v>
      </c>
      <c r="E11" t="s" s="23">
        <v>329</v>
      </c>
      <c r="F11" t="s" s="23">
        <v>136</v>
      </c>
      <c r="G11" t="b" s="130">
        <v>0</v>
      </c>
      <c r="H11" t="b" s="130">
        <v>1</v>
      </c>
      <c r="I11" t="b" s="130">
        <v>0</v>
      </c>
      <c r="J11" s="8"/>
      <c r="K11" s="8"/>
      <c r="L11" s="8"/>
      <c r="M11" s="8"/>
    </row>
    <row r="12" ht="15" customHeight="1">
      <c r="A12" t="s" s="23">
        <v>330</v>
      </c>
      <c r="B12" t="s" s="23">
        <v>331</v>
      </c>
      <c r="C12" s="8"/>
      <c r="D12" t="s" s="23">
        <v>332</v>
      </c>
      <c r="E12" t="s" s="23">
        <v>303</v>
      </c>
      <c r="F12" t="s" s="23">
        <v>136</v>
      </c>
      <c r="G12" t="b" s="130">
        <v>0</v>
      </c>
      <c r="H12" t="b" s="130">
        <v>1</v>
      </c>
      <c r="I12" t="b" s="130">
        <v>0</v>
      </c>
      <c r="J12" s="8"/>
      <c r="K12" s="8"/>
      <c r="L12" s="8"/>
      <c r="M12" s="8"/>
    </row>
    <row r="13" ht="15" customHeight="1">
      <c r="A13" t="s" s="23">
        <v>333</v>
      </c>
      <c r="B13" t="s" s="23">
        <v>334</v>
      </c>
      <c r="C13" s="8"/>
      <c r="D13" t="s" s="23">
        <v>335</v>
      </c>
      <c r="E13" t="s" s="23">
        <v>303</v>
      </c>
      <c r="F13" t="s" s="23">
        <v>136</v>
      </c>
      <c r="G13" t="b" s="130">
        <v>0</v>
      </c>
      <c r="H13" t="b" s="130">
        <v>1</v>
      </c>
      <c r="I13" t="b" s="130">
        <v>0</v>
      </c>
      <c r="J13" s="8"/>
      <c r="K13" s="8"/>
      <c r="L13" s="8"/>
      <c r="M13" s="8"/>
    </row>
    <row r="14" ht="15" customHeight="1">
      <c r="A14" t="s" s="23">
        <v>336</v>
      </c>
      <c r="B14" t="s" s="23">
        <v>337</v>
      </c>
      <c r="C14" s="8"/>
      <c r="D14" t="s" s="23">
        <v>338</v>
      </c>
      <c r="E14" t="s" s="23">
        <v>303</v>
      </c>
      <c r="F14" t="s" s="23">
        <v>136</v>
      </c>
      <c r="G14" t="b" s="130">
        <v>0</v>
      </c>
      <c r="H14" t="b" s="130">
        <v>1</v>
      </c>
      <c r="I14" t="b" s="130">
        <v>0</v>
      </c>
      <c r="J14" s="8"/>
      <c r="K14" s="8"/>
      <c r="L14" s="8"/>
      <c r="M14" s="8"/>
    </row>
    <row r="15" ht="15" customHeight="1">
      <c r="A15" t="s" s="23">
        <v>339</v>
      </c>
      <c r="B15" t="s" s="23">
        <v>340</v>
      </c>
      <c r="C15" s="8"/>
      <c r="D15" t="s" s="23">
        <v>341</v>
      </c>
      <c r="E15" t="s" s="23">
        <v>303</v>
      </c>
      <c r="F15" t="s" s="23">
        <v>136</v>
      </c>
      <c r="G15" t="b" s="130">
        <v>0</v>
      </c>
      <c r="H15" t="b" s="130">
        <v>1</v>
      </c>
      <c r="I15" t="b" s="130">
        <v>0</v>
      </c>
      <c r="J15" s="8"/>
      <c r="K15" s="8"/>
      <c r="L15" s="8"/>
      <c r="M15" s="8"/>
    </row>
    <row r="16" ht="15" customHeight="1">
      <c r="A16" t="s" s="23">
        <v>342</v>
      </c>
      <c r="B16" t="s" s="23">
        <v>343</v>
      </c>
      <c r="C16" s="8"/>
      <c r="D16" t="s" s="23">
        <v>344</v>
      </c>
      <c r="E16" t="s" s="23">
        <v>303</v>
      </c>
      <c r="F16" t="s" s="23">
        <v>136</v>
      </c>
      <c r="G16" t="b" s="130">
        <v>0</v>
      </c>
      <c r="H16" t="b" s="130">
        <v>1</v>
      </c>
      <c r="I16" t="b" s="130">
        <v>0</v>
      </c>
      <c r="J16" s="8"/>
      <c r="K16" s="8"/>
      <c r="L16" s="8"/>
      <c r="M16" s="8"/>
    </row>
    <row r="17" ht="15" customHeight="1">
      <c r="A17" t="s" s="23">
        <v>345</v>
      </c>
      <c r="B17" t="s" s="23">
        <v>346</v>
      </c>
      <c r="C17" s="8"/>
      <c r="D17" t="s" s="23">
        <v>347</v>
      </c>
      <c r="E17" t="s" s="23">
        <v>303</v>
      </c>
      <c r="F17" t="s" s="23">
        <v>136</v>
      </c>
      <c r="G17" t="b" s="130">
        <v>0</v>
      </c>
      <c r="H17" t="b" s="130">
        <v>1</v>
      </c>
      <c r="I17" t="b" s="130">
        <v>0</v>
      </c>
      <c r="J17" s="8"/>
      <c r="K17" s="8"/>
      <c r="L17" s="8"/>
      <c r="M17" s="8"/>
    </row>
    <row r="18" ht="15" customHeight="1">
      <c r="A18" t="s" s="23">
        <v>348</v>
      </c>
      <c r="B18" t="s" s="23">
        <v>349</v>
      </c>
      <c r="C18" s="8"/>
      <c r="D18" t="s" s="23">
        <v>350</v>
      </c>
      <c r="E18" t="s" s="23">
        <v>303</v>
      </c>
      <c r="F18" t="s" s="23">
        <v>136</v>
      </c>
      <c r="G18" t="b" s="130">
        <v>0</v>
      </c>
      <c r="H18" t="b" s="130">
        <v>1</v>
      </c>
      <c r="I18" t="b" s="130">
        <v>0</v>
      </c>
      <c r="J18" s="8"/>
      <c r="K18" s="8"/>
      <c r="L18" s="8"/>
      <c r="M18" s="8"/>
    </row>
    <row r="19" ht="15" customHeight="1">
      <c r="A19" t="s" s="23">
        <v>351</v>
      </c>
      <c r="B19" t="s" s="23">
        <v>352</v>
      </c>
      <c r="C19" s="8"/>
      <c r="D19" t="s" s="23">
        <v>353</v>
      </c>
      <c r="E19" t="s" s="23">
        <v>303</v>
      </c>
      <c r="F19" t="s" s="23">
        <v>136</v>
      </c>
      <c r="G19" t="b" s="130">
        <v>0</v>
      </c>
      <c r="H19" t="b" s="130">
        <v>1</v>
      </c>
      <c r="I19" t="b" s="130">
        <v>0</v>
      </c>
      <c r="J19" s="8"/>
      <c r="K19" s="8"/>
      <c r="L19" s="8"/>
      <c r="M19" s="8"/>
    </row>
    <row r="20" ht="15" customHeight="1">
      <c r="A20" t="s" s="23">
        <v>354</v>
      </c>
      <c r="B20" t="s" s="23">
        <v>355</v>
      </c>
      <c r="C20" s="8"/>
      <c r="D20" t="s" s="23">
        <v>356</v>
      </c>
      <c r="E20" t="s" s="23">
        <v>303</v>
      </c>
      <c r="F20" t="s" s="23">
        <v>136</v>
      </c>
      <c r="G20" t="b" s="130">
        <v>0</v>
      </c>
      <c r="H20" t="b" s="130">
        <v>1</v>
      </c>
      <c r="I20" t="b" s="130">
        <v>0</v>
      </c>
      <c r="J20" s="8"/>
      <c r="K20" s="8"/>
      <c r="L20" s="8"/>
      <c r="M20" s="8"/>
    </row>
    <row r="21" ht="15" customHeight="1">
      <c r="A21" t="s" s="23">
        <v>357</v>
      </c>
      <c r="B21" t="s" s="23">
        <v>358</v>
      </c>
      <c r="C21" s="8"/>
      <c r="D21" t="s" s="23">
        <v>359</v>
      </c>
      <c r="E21" t="s" s="23">
        <v>303</v>
      </c>
      <c r="F21" t="s" s="23">
        <v>136</v>
      </c>
      <c r="G21" t="b" s="130">
        <v>0</v>
      </c>
      <c r="H21" t="b" s="130">
        <v>1</v>
      </c>
      <c r="I21" t="b" s="130">
        <v>0</v>
      </c>
      <c r="J21" s="8"/>
      <c r="K21" s="8"/>
      <c r="L21" s="8"/>
      <c r="M21" s="8"/>
    </row>
    <row r="22" ht="15" customHeight="1">
      <c r="A22" t="s" s="23">
        <v>360</v>
      </c>
      <c r="B22" t="s" s="23">
        <v>358</v>
      </c>
      <c r="C22" s="8"/>
      <c r="D22" t="s" s="23">
        <v>361</v>
      </c>
      <c r="E22" t="s" s="23">
        <v>303</v>
      </c>
      <c r="F22" t="s" s="23">
        <v>136</v>
      </c>
      <c r="G22" t="b" s="130">
        <v>0</v>
      </c>
      <c r="H22" t="b" s="130">
        <v>1</v>
      </c>
      <c r="I22" t="b" s="130">
        <v>0</v>
      </c>
      <c r="J22" s="8"/>
      <c r="K22" s="8"/>
      <c r="L22" s="8"/>
      <c r="M22" s="8"/>
    </row>
    <row r="23" ht="15" customHeight="1">
      <c r="A23" t="s" s="23">
        <v>362</v>
      </c>
      <c r="B23" t="s" s="23">
        <v>363</v>
      </c>
      <c r="C23" s="8"/>
      <c r="D23" t="s" s="23">
        <v>364</v>
      </c>
      <c r="E23" t="s" s="23">
        <v>303</v>
      </c>
      <c r="F23" t="s" s="23">
        <v>136</v>
      </c>
      <c r="G23" t="b" s="130">
        <v>0</v>
      </c>
      <c r="H23" t="b" s="130">
        <v>1</v>
      </c>
      <c r="I23" t="b" s="130">
        <v>0</v>
      </c>
      <c r="J23" s="8"/>
      <c r="K23" s="8"/>
      <c r="L23" s="8"/>
      <c r="M23" s="8"/>
    </row>
    <row r="24" ht="15" customHeight="1">
      <c r="A24" t="s" s="23">
        <v>365</v>
      </c>
      <c r="B24" t="s" s="23">
        <v>366</v>
      </c>
      <c r="C24" s="8"/>
      <c r="D24" t="s" s="23">
        <v>367</v>
      </c>
      <c r="E24" t="s" s="23">
        <v>368</v>
      </c>
      <c r="F24" t="s" s="23">
        <v>136</v>
      </c>
      <c r="G24" t="b" s="130">
        <v>0</v>
      </c>
      <c r="H24" t="b" s="130">
        <v>1</v>
      </c>
      <c r="I24" t="b" s="130">
        <v>0</v>
      </c>
      <c r="J24" s="8"/>
      <c r="K24" s="8"/>
      <c r="L24" s="8"/>
      <c r="M24" s="8"/>
    </row>
    <row r="25" ht="1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ht="1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ht="1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ht="1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ht="1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ht="1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ht="1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ht="1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ht="1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ht="1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R366"/>
  <sheetViews>
    <sheetView workbookViewId="0" showGridLines="0" defaultGridColor="1"/>
  </sheetViews>
  <sheetFormatPr defaultColWidth="11.5" defaultRowHeight="14.4" customHeight="1" outlineLevelRow="0" outlineLevelCol="0"/>
  <cols>
    <col min="1" max="1" width="7.85156" style="133" customWidth="1"/>
    <col min="2" max="2" width="70.6719" style="133" customWidth="1"/>
    <col min="3" max="3" width="80.6719" style="133" customWidth="1"/>
    <col min="4" max="4" width="38.1719" style="133" customWidth="1"/>
    <col min="5" max="5" width="5.67188" style="133" customWidth="1"/>
    <col min="6" max="6" width="7.17188" style="133" customWidth="1"/>
    <col min="7" max="7" width="11.5" style="133" customWidth="1"/>
    <col min="8" max="8" width="33.3516" style="133" customWidth="1"/>
    <col min="9" max="9" width="255" style="133" customWidth="1"/>
    <col min="10" max="10" width="11.5" style="133" customWidth="1"/>
    <col min="11" max="11" width="11.5" style="133" customWidth="1"/>
    <col min="12" max="12" width="11.5" style="133" customWidth="1"/>
    <col min="13" max="13" width="11.5" style="133" customWidth="1"/>
    <col min="14" max="14" width="11.5" style="133" customWidth="1"/>
    <col min="15" max="15" width="11.5" style="133" customWidth="1"/>
    <col min="16" max="16" width="11.5" style="133" customWidth="1"/>
    <col min="17" max="17" width="11.5" style="133" customWidth="1"/>
    <col min="18" max="18" width="11.5" style="133" customWidth="1"/>
    <col min="19" max="256" width="11.5" style="133" customWidth="1"/>
  </cols>
  <sheetData>
    <row r="1" ht="15.6" customHeight="1">
      <c r="A1" t="b" s="134">
        <v>0</v>
      </c>
      <c r="B1" t="s" s="100">
        <v>369</v>
      </c>
      <c r="C1" t="s" s="100">
        <v>370</v>
      </c>
      <c r="D1" t="s" s="100">
        <v>117</v>
      </c>
      <c r="E1" s="101"/>
      <c r="F1" s="101"/>
      <c r="G1" s="101"/>
      <c r="H1" s="101"/>
      <c r="I1" s="101"/>
      <c r="J1" s="8"/>
      <c r="K1" s="8"/>
      <c r="L1" s="8"/>
      <c r="M1" s="8"/>
      <c r="N1" s="8"/>
      <c r="O1" s="8"/>
      <c r="P1" s="8"/>
      <c r="Q1" s="8"/>
      <c r="R1" s="8"/>
    </row>
    <row r="2" ht="15.6" customHeight="1">
      <c r="A2" s="101"/>
      <c r="B2" t="s" s="100">
        <v>127</v>
      </c>
      <c r="C2" t="s" s="100">
        <v>371</v>
      </c>
      <c r="D2" t="s" s="100">
        <v>157</v>
      </c>
      <c r="E2" t="s" s="100">
        <v>372</v>
      </c>
      <c r="F2" t="s" s="100">
        <v>121</v>
      </c>
      <c r="G2" s="101"/>
      <c r="H2" s="101"/>
      <c r="I2" s="101"/>
      <c r="J2" s="8"/>
      <c r="K2" s="8"/>
      <c r="L2" s="8"/>
      <c r="M2" s="8"/>
      <c r="N2" s="8"/>
      <c r="O2" s="8"/>
      <c r="P2" s="8"/>
      <c r="Q2" s="8"/>
      <c r="R2" s="8"/>
    </row>
    <row r="3" ht="15.6" customHeight="1">
      <c r="A3" s="101"/>
      <c r="B3" t="s" s="100">
        <v>127</v>
      </c>
      <c r="C3" t="s" s="100">
        <v>165</v>
      </c>
      <c r="D3" t="s" s="100">
        <v>166</v>
      </c>
      <c r="E3" t="s" s="100">
        <v>372</v>
      </c>
      <c r="F3" t="s" s="100">
        <v>147</v>
      </c>
      <c r="G3" s="101"/>
      <c r="H3" t="b" s="134">
        <v>1</v>
      </c>
      <c r="I3" s="101"/>
      <c r="J3" s="8"/>
      <c r="K3" s="8"/>
      <c r="L3" s="8"/>
      <c r="M3" s="8"/>
      <c r="N3" s="8"/>
      <c r="O3" s="8"/>
      <c r="P3" s="8"/>
      <c r="Q3" s="8"/>
      <c r="R3" s="8"/>
    </row>
    <row r="4" ht="15.6" customHeight="1">
      <c r="A4" s="101"/>
      <c r="B4" t="s" s="100">
        <v>127</v>
      </c>
      <c r="C4" t="s" s="100">
        <v>167</v>
      </c>
      <c r="D4" t="s" s="100">
        <v>168</v>
      </c>
      <c r="E4" t="s" s="100">
        <v>372</v>
      </c>
      <c r="F4" t="s" s="100">
        <v>136</v>
      </c>
      <c r="G4" s="101"/>
      <c r="H4" s="101">
        <v>0</v>
      </c>
      <c r="I4" s="101"/>
      <c r="J4" s="8"/>
      <c r="K4" s="8"/>
      <c r="L4" s="8"/>
      <c r="M4" s="8"/>
      <c r="N4" s="8"/>
      <c r="O4" s="8"/>
      <c r="P4" s="8"/>
      <c r="Q4" s="8"/>
      <c r="R4" s="8"/>
    </row>
    <row r="5" ht="15.6" customHeight="1">
      <c r="A5" s="101"/>
      <c r="B5" t="s" s="100">
        <v>127</v>
      </c>
      <c r="C5" t="s" s="100">
        <v>169</v>
      </c>
      <c r="D5" t="s" s="100">
        <v>170</v>
      </c>
      <c r="E5" t="s" s="100">
        <v>372</v>
      </c>
      <c r="F5" t="s" s="100">
        <v>136</v>
      </c>
      <c r="G5" s="101"/>
      <c r="H5" s="101">
        <v>0</v>
      </c>
      <c r="I5" s="101"/>
      <c r="J5" s="8"/>
      <c r="K5" s="8"/>
      <c r="L5" s="8"/>
      <c r="M5" s="8"/>
      <c r="N5" s="8"/>
      <c r="O5" s="8"/>
      <c r="P5" s="8"/>
      <c r="Q5" s="8"/>
      <c r="R5" s="8"/>
    </row>
    <row r="6" ht="15.6" customHeight="1">
      <c r="A6" s="101"/>
      <c r="B6" t="s" s="100">
        <v>127</v>
      </c>
      <c r="C6" t="s" s="100">
        <v>142</v>
      </c>
      <c r="D6" t="s" s="100">
        <v>143</v>
      </c>
      <c r="E6" t="s" s="100">
        <v>372</v>
      </c>
      <c r="F6" t="s" s="100">
        <v>144</v>
      </c>
      <c r="G6" s="101"/>
      <c r="H6" s="101">
        <v>0</v>
      </c>
      <c r="I6" s="101"/>
      <c r="J6" s="8"/>
      <c r="K6" s="8"/>
      <c r="L6" s="8"/>
      <c r="M6" s="8"/>
      <c r="N6" s="8"/>
      <c r="O6" s="8"/>
      <c r="P6" s="8"/>
      <c r="Q6" s="8"/>
      <c r="R6" s="8"/>
    </row>
    <row r="7" ht="15.6" customHeight="1">
      <c r="A7" s="101"/>
      <c r="B7" t="s" s="100">
        <v>127</v>
      </c>
      <c r="C7" t="s" s="100">
        <v>145</v>
      </c>
      <c r="D7" t="s" s="100">
        <v>146</v>
      </c>
      <c r="E7" t="s" s="100">
        <v>372</v>
      </c>
      <c r="F7" t="s" s="100">
        <v>147</v>
      </c>
      <c r="G7" s="101"/>
      <c r="H7" t="b" s="134">
        <v>0</v>
      </c>
      <c r="I7" s="101"/>
      <c r="J7" s="8"/>
      <c r="K7" s="8"/>
      <c r="L7" s="8"/>
      <c r="M7" s="8"/>
      <c r="N7" s="8"/>
      <c r="O7" s="8"/>
      <c r="P7" s="8"/>
      <c r="Q7" s="8"/>
      <c r="R7" s="8"/>
    </row>
    <row r="8" ht="15.6" customHeight="1">
      <c r="A8" s="101"/>
      <c r="B8" t="s" s="100">
        <v>127</v>
      </c>
      <c r="C8" t="s" s="100">
        <v>148</v>
      </c>
      <c r="D8" t="s" s="100">
        <v>149</v>
      </c>
      <c r="E8" t="s" s="100">
        <v>372</v>
      </c>
      <c r="F8" t="s" s="100">
        <v>144</v>
      </c>
      <c r="G8" s="101"/>
      <c r="H8" s="101">
        <v>20</v>
      </c>
      <c r="I8" s="101"/>
      <c r="J8" s="8"/>
      <c r="K8" s="8"/>
      <c r="L8" s="8"/>
      <c r="M8" s="8"/>
      <c r="N8" s="8"/>
      <c r="O8" s="8"/>
      <c r="P8" s="8"/>
      <c r="Q8" s="8"/>
      <c r="R8" s="8"/>
    </row>
    <row r="9" ht="15.6" customHeight="1">
      <c r="A9" s="101"/>
      <c r="B9" t="s" s="100">
        <v>127</v>
      </c>
      <c r="C9" t="s" s="100">
        <v>171</v>
      </c>
      <c r="D9" t="s" s="100">
        <v>172</v>
      </c>
      <c r="E9" t="s" s="100">
        <v>372</v>
      </c>
      <c r="F9" t="s" s="100">
        <v>136</v>
      </c>
      <c r="G9" s="101"/>
      <c r="H9" s="101">
        <v>0</v>
      </c>
      <c r="I9" s="101"/>
      <c r="J9" s="8"/>
      <c r="K9" s="8"/>
      <c r="L9" s="8"/>
      <c r="M9" s="8"/>
      <c r="N9" s="8"/>
      <c r="O9" s="8"/>
      <c r="P9" s="8"/>
      <c r="Q9" s="8"/>
      <c r="R9" s="8"/>
    </row>
    <row r="10" ht="15.6" customHeight="1">
      <c r="A10" s="101"/>
      <c r="B10" t="s" s="100">
        <v>127</v>
      </c>
      <c r="C10" t="s" s="100">
        <v>152</v>
      </c>
      <c r="D10" t="s" s="100">
        <v>153</v>
      </c>
      <c r="E10" t="s" s="100">
        <v>372</v>
      </c>
      <c r="F10" t="s" s="100">
        <v>144</v>
      </c>
      <c r="G10" s="101"/>
      <c r="H10" s="101">
        <v>1</v>
      </c>
      <c r="I10" s="101"/>
      <c r="J10" s="8"/>
      <c r="K10" s="8"/>
      <c r="L10" s="8"/>
      <c r="M10" s="8"/>
      <c r="N10" s="8"/>
      <c r="O10" s="8"/>
      <c r="P10" s="8"/>
      <c r="Q10" s="8"/>
      <c r="R10" s="8"/>
    </row>
    <row r="11" ht="15.6" customHeight="1">
      <c r="A11" t="b" s="134">
        <v>0</v>
      </c>
      <c r="B11" t="s" s="100">
        <v>373</v>
      </c>
      <c r="C11" t="s" s="100">
        <v>374</v>
      </c>
      <c r="D11" t="s" s="100">
        <v>117</v>
      </c>
      <c r="E11" s="101"/>
      <c r="F11" s="101"/>
      <c r="G11" s="101"/>
      <c r="H11" s="101"/>
      <c r="I11" s="101"/>
      <c r="J11" s="8"/>
      <c r="K11" s="8"/>
      <c r="L11" s="8"/>
      <c r="M11" s="8"/>
      <c r="N11" s="8"/>
      <c r="O11" s="8"/>
      <c r="P11" s="8"/>
      <c r="Q11" s="8"/>
      <c r="R11" s="8"/>
    </row>
    <row r="12" ht="15.6" customHeight="1">
      <c r="A12" s="101"/>
      <c r="B12" t="s" s="100">
        <v>127</v>
      </c>
      <c r="C12" t="s" s="100">
        <v>371</v>
      </c>
      <c r="D12" t="s" s="100">
        <v>157</v>
      </c>
      <c r="E12" t="s" s="100">
        <v>372</v>
      </c>
      <c r="F12" t="s" s="100">
        <v>121</v>
      </c>
      <c r="G12" s="101"/>
      <c r="H12" s="101"/>
      <c r="I12" s="101"/>
      <c r="J12" s="8"/>
      <c r="K12" s="8"/>
      <c r="L12" s="8"/>
      <c r="M12" s="8"/>
      <c r="N12" s="8"/>
      <c r="O12" s="8"/>
      <c r="P12" s="8"/>
      <c r="Q12" s="8"/>
      <c r="R12" s="8"/>
    </row>
    <row r="13" ht="15.6" customHeight="1">
      <c r="A13" s="101"/>
      <c r="B13" t="s" s="100">
        <v>127</v>
      </c>
      <c r="C13" t="s" s="100">
        <v>165</v>
      </c>
      <c r="D13" t="s" s="100">
        <v>166</v>
      </c>
      <c r="E13" t="s" s="100">
        <v>372</v>
      </c>
      <c r="F13" t="s" s="100">
        <v>147</v>
      </c>
      <c r="G13" s="101"/>
      <c r="H13" t="b" s="134">
        <v>1</v>
      </c>
      <c r="I13" s="101"/>
      <c r="J13" s="8"/>
      <c r="K13" s="8"/>
      <c r="L13" s="8"/>
      <c r="M13" s="8"/>
      <c r="N13" s="8"/>
      <c r="O13" s="8"/>
      <c r="P13" s="8"/>
      <c r="Q13" s="8"/>
      <c r="R13" s="8"/>
    </row>
    <row r="14" ht="15.6" customHeight="1">
      <c r="A14" s="101"/>
      <c r="B14" t="s" s="100">
        <v>127</v>
      </c>
      <c r="C14" t="s" s="100">
        <v>167</v>
      </c>
      <c r="D14" t="s" s="100">
        <v>168</v>
      </c>
      <c r="E14" t="s" s="100">
        <v>372</v>
      </c>
      <c r="F14" t="s" s="100">
        <v>136</v>
      </c>
      <c r="G14" s="101"/>
      <c r="H14" s="101">
        <v>0</v>
      </c>
      <c r="I14" s="101"/>
      <c r="J14" s="8"/>
      <c r="K14" s="8"/>
      <c r="L14" s="8"/>
      <c r="M14" s="8"/>
      <c r="N14" s="8"/>
      <c r="O14" s="8"/>
      <c r="P14" s="8"/>
      <c r="Q14" s="8"/>
      <c r="R14" s="8"/>
    </row>
    <row r="15" ht="15.6" customHeight="1">
      <c r="A15" s="101"/>
      <c r="B15" t="s" s="100">
        <v>127</v>
      </c>
      <c r="C15" t="s" s="100">
        <v>169</v>
      </c>
      <c r="D15" t="s" s="100">
        <v>170</v>
      </c>
      <c r="E15" t="s" s="100">
        <v>372</v>
      </c>
      <c r="F15" t="s" s="100">
        <v>136</v>
      </c>
      <c r="G15" s="101"/>
      <c r="H15" s="101">
        <v>0</v>
      </c>
      <c r="I15" s="101"/>
      <c r="J15" s="8"/>
      <c r="K15" s="8"/>
      <c r="L15" s="8"/>
      <c r="M15" s="8"/>
      <c r="N15" s="8"/>
      <c r="O15" s="8"/>
      <c r="P15" s="8"/>
      <c r="Q15" s="8"/>
      <c r="R15" s="8"/>
    </row>
    <row r="16" ht="15.6" customHeight="1">
      <c r="A16" s="101"/>
      <c r="B16" t="s" s="100">
        <v>127</v>
      </c>
      <c r="C16" t="s" s="100">
        <v>142</v>
      </c>
      <c r="D16" t="s" s="100">
        <v>143</v>
      </c>
      <c r="E16" t="s" s="100">
        <v>372</v>
      </c>
      <c r="F16" t="s" s="100">
        <v>144</v>
      </c>
      <c r="G16" s="101"/>
      <c r="H16" s="101">
        <v>0</v>
      </c>
      <c r="I16" s="101"/>
      <c r="J16" s="8"/>
      <c r="K16" s="8"/>
      <c r="L16" s="8"/>
      <c r="M16" s="8"/>
      <c r="N16" s="8"/>
      <c r="O16" s="8"/>
      <c r="P16" s="8"/>
      <c r="Q16" s="8"/>
      <c r="R16" s="8"/>
    </row>
    <row r="17" ht="15.6" customHeight="1">
      <c r="A17" s="101"/>
      <c r="B17" t="s" s="100">
        <v>127</v>
      </c>
      <c r="C17" t="s" s="100">
        <v>145</v>
      </c>
      <c r="D17" t="s" s="100">
        <v>146</v>
      </c>
      <c r="E17" t="s" s="100">
        <v>372</v>
      </c>
      <c r="F17" t="s" s="100">
        <v>147</v>
      </c>
      <c r="G17" s="101"/>
      <c r="H17" t="b" s="134">
        <v>0</v>
      </c>
      <c r="I17" s="101"/>
      <c r="J17" s="8"/>
      <c r="K17" s="8"/>
      <c r="L17" s="8"/>
      <c r="M17" s="8"/>
      <c r="N17" s="8"/>
      <c r="O17" s="8"/>
      <c r="P17" s="8"/>
      <c r="Q17" s="8"/>
      <c r="R17" s="8"/>
    </row>
    <row r="18" ht="15.6" customHeight="1">
      <c r="A18" s="101"/>
      <c r="B18" t="s" s="100">
        <v>127</v>
      </c>
      <c r="C18" t="s" s="100">
        <v>148</v>
      </c>
      <c r="D18" t="s" s="100">
        <v>149</v>
      </c>
      <c r="E18" t="s" s="100">
        <v>372</v>
      </c>
      <c r="F18" t="s" s="100">
        <v>144</v>
      </c>
      <c r="G18" s="101"/>
      <c r="H18" s="101">
        <v>20</v>
      </c>
      <c r="I18" s="101"/>
      <c r="J18" s="8"/>
      <c r="K18" s="8"/>
      <c r="L18" s="8"/>
      <c r="M18" s="8"/>
      <c r="N18" s="8"/>
      <c r="O18" s="8"/>
      <c r="P18" s="8"/>
      <c r="Q18" s="8"/>
      <c r="R18" s="8"/>
    </row>
    <row r="19" ht="15.6" customHeight="1">
      <c r="A19" s="101"/>
      <c r="B19" t="s" s="100">
        <v>127</v>
      </c>
      <c r="C19" t="s" s="100">
        <v>171</v>
      </c>
      <c r="D19" t="s" s="100">
        <v>172</v>
      </c>
      <c r="E19" t="s" s="100">
        <v>372</v>
      </c>
      <c r="F19" t="s" s="100">
        <v>136</v>
      </c>
      <c r="G19" s="101"/>
      <c r="H19" s="101">
        <v>0</v>
      </c>
      <c r="I19" s="101"/>
      <c r="J19" s="8"/>
      <c r="K19" s="8"/>
      <c r="L19" s="8"/>
      <c r="M19" s="8"/>
      <c r="N19" s="8"/>
      <c r="O19" s="8"/>
      <c r="P19" s="8"/>
      <c r="Q19" s="8"/>
      <c r="R19" s="8"/>
    </row>
    <row r="20" ht="15.6" customHeight="1">
      <c r="A20" s="101"/>
      <c r="B20" t="s" s="100">
        <v>127</v>
      </c>
      <c r="C20" t="s" s="100">
        <v>152</v>
      </c>
      <c r="D20" t="s" s="100">
        <v>153</v>
      </c>
      <c r="E20" t="s" s="100">
        <v>372</v>
      </c>
      <c r="F20" t="s" s="100">
        <v>144</v>
      </c>
      <c r="G20" s="101"/>
      <c r="H20" s="101">
        <v>1</v>
      </c>
      <c r="I20" s="101"/>
      <c r="J20" s="8"/>
      <c r="K20" s="8"/>
      <c r="L20" s="8"/>
      <c r="M20" s="8"/>
      <c r="N20" s="8"/>
      <c r="O20" s="8"/>
      <c r="P20" s="8"/>
      <c r="Q20" s="8"/>
      <c r="R20" s="8"/>
    </row>
    <row r="21" ht="15.6" customHeight="1">
      <c r="A21" t="b" s="134">
        <v>0</v>
      </c>
      <c r="B21" t="s" s="100">
        <v>375</v>
      </c>
      <c r="C21" t="s" s="100">
        <v>376</v>
      </c>
      <c r="D21" t="s" s="100">
        <v>117</v>
      </c>
      <c r="E21" s="101"/>
      <c r="F21" s="101"/>
      <c r="G21" s="101"/>
      <c r="H21" s="101"/>
      <c r="I21" s="101"/>
      <c r="J21" s="8"/>
      <c r="K21" s="8"/>
      <c r="L21" s="8"/>
      <c r="M21" s="8"/>
      <c r="N21" s="8"/>
      <c r="O21" s="8"/>
      <c r="P21" s="8"/>
      <c r="Q21" s="8"/>
      <c r="R21" s="8"/>
    </row>
    <row r="22" ht="15.6" customHeight="1">
      <c r="A22" s="101"/>
      <c r="B22" t="s" s="100">
        <v>127</v>
      </c>
      <c r="C22" t="s" s="100">
        <v>165</v>
      </c>
      <c r="D22" t="s" s="100">
        <v>166</v>
      </c>
      <c r="E22" t="s" s="100">
        <v>372</v>
      </c>
      <c r="F22" t="s" s="100">
        <v>147</v>
      </c>
      <c r="G22" s="101"/>
      <c r="H22" t="b" s="134">
        <v>1</v>
      </c>
      <c r="I22" s="101"/>
      <c r="J22" s="8"/>
      <c r="K22" s="8"/>
      <c r="L22" s="8"/>
      <c r="M22" s="8"/>
      <c r="N22" s="8"/>
      <c r="O22" s="8"/>
      <c r="P22" s="8"/>
      <c r="Q22" s="8"/>
      <c r="R22" s="8"/>
    </row>
    <row r="23" ht="15.6" customHeight="1">
      <c r="A23" s="101"/>
      <c r="B23" t="s" s="100">
        <v>127</v>
      </c>
      <c r="C23" t="s" s="100">
        <v>377</v>
      </c>
      <c r="D23" t="s" s="100">
        <v>378</v>
      </c>
      <c r="E23" t="s" s="100">
        <v>372</v>
      </c>
      <c r="F23" t="s" s="100">
        <v>263</v>
      </c>
      <c r="G23" s="101"/>
      <c r="H23" t="s" s="100">
        <v>379</v>
      </c>
      <c r="I23" s="101"/>
      <c r="J23" s="8"/>
      <c r="K23" s="8"/>
      <c r="L23" s="8"/>
      <c r="M23" s="8"/>
      <c r="N23" s="8"/>
      <c r="O23" s="8"/>
      <c r="P23" s="8"/>
      <c r="Q23" s="8"/>
      <c r="R23" s="8"/>
    </row>
    <row r="24" ht="15.6" customHeight="1">
      <c r="A24" s="101"/>
      <c r="B24" t="s" s="100">
        <v>127</v>
      </c>
      <c r="C24" t="s" s="100">
        <v>380</v>
      </c>
      <c r="D24" t="s" s="100">
        <v>168</v>
      </c>
      <c r="E24" t="s" s="100">
        <v>372</v>
      </c>
      <c r="F24" t="s" s="100">
        <v>136</v>
      </c>
      <c r="G24" s="101"/>
      <c r="H24" s="101">
        <v>0</v>
      </c>
      <c r="I24" s="101"/>
      <c r="J24" s="8"/>
      <c r="K24" s="8"/>
      <c r="L24" s="8"/>
      <c r="M24" s="8"/>
      <c r="N24" s="8"/>
      <c r="O24" s="8"/>
      <c r="P24" s="8"/>
      <c r="Q24" s="8"/>
      <c r="R24" s="8"/>
    </row>
    <row r="25" ht="15.6" customHeight="1">
      <c r="A25" s="101"/>
      <c r="B25" t="s" s="100">
        <v>127</v>
      </c>
      <c r="C25" t="s" s="100">
        <v>169</v>
      </c>
      <c r="D25" t="s" s="100">
        <v>170</v>
      </c>
      <c r="E25" t="s" s="100">
        <v>372</v>
      </c>
      <c r="F25" t="s" s="100">
        <v>136</v>
      </c>
      <c r="G25" s="101"/>
      <c r="H25" s="101">
        <v>0</v>
      </c>
      <c r="I25" s="101"/>
      <c r="J25" s="8"/>
      <c r="K25" s="8"/>
      <c r="L25" s="8"/>
      <c r="M25" s="8"/>
      <c r="N25" s="8"/>
      <c r="O25" s="8"/>
      <c r="P25" s="8"/>
      <c r="Q25" s="8"/>
      <c r="R25" s="8"/>
    </row>
    <row r="26" ht="15.6" customHeight="1">
      <c r="A26" s="101"/>
      <c r="B26" t="s" s="100">
        <v>127</v>
      </c>
      <c r="C26" t="s" s="100">
        <v>142</v>
      </c>
      <c r="D26" t="s" s="100">
        <v>143</v>
      </c>
      <c r="E26" t="s" s="100">
        <v>372</v>
      </c>
      <c r="F26" t="s" s="100">
        <v>144</v>
      </c>
      <c r="G26" s="101"/>
      <c r="H26" s="101">
        <v>0</v>
      </c>
      <c r="I26" s="101"/>
      <c r="J26" s="8"/>
      <c r="K26" s="8"/>
      <c r="L26" s="8"/>
      <c r="M26" s="8"/>
      <c r="N26" s="8"/>
      <c r="O26" s="8"/>
      <c r="P26" s="8"/>
      <c r="Q26" s="8"/>
      <c r="R26" s="8"/>
    </row>
    <row r="27" ht="15.6" customHeight="1">
      <c r="A27" s="101"/>
      <c r="B27" t="s" s="100">
        <v>127</v>
      </c>
      <c r="C27" t="s" s="100">
        <v>145</v>
      </c>
      <c r="D27" t="s" s="100">
        <v>146</v>
      </c>
      <c r="E27" t="s" s="100">
        <v>372</v>
      </c>
      <c r="F27" t="s" s="100">
        <v>147</v>
      </c>
      <c r="G27" s="101"/>
      <c r="H27" t="b" s="134">
        <v>0</v>
      </c>
      <c r="I27" s="101"/>
      <c r="J27" s="8"/>
      <c r="K27" s="8"/>
      <c r="L27" s="8"/>
      <c r="M27" s="8"/>
      <c r="N27" s="8"/>
      <c r="O27" s="8"/>
      <c r="P27" s="8"/>
      <c r="Q27" s="8"/>
      <c r="R27" s="8"/>
    </row>
    <row r="28" ht="15.6" customHeight="1">
      <c r="A28" s="101"/>
      <c r="B28" t="s" s="100">
        <v>127</v>
      </c>
      <c r="C28" t="s" s="100">
        <v>148</v>
      </c>
      <c r="D28" t="s" s="100">
        <v>149</v>
      </c>
      <c r="E28" t="s" s="100">
        <v>372</v>
      </c>
      <c r="F28" t="s" s="100">
        <v>144</v>
      </c>
      <c r="G28" s="101"/>
      <c r="H28" s="101">
        <v>20</v>
      </c>
      <c r="I28" s="101"/>
      <c r="J28" s="8"/>
      <c r="K28" s="8"/>
      <c r="L28" s="8"/>
      <c r="M28" s="8"/>
      <c r="N28" s="8"/>
      <c r="O28" s="8"/>
      <c r="P28" s="8"/>
      <c r="Q28" s="8"/>
      <c r="R28" s="8"/>
    </row>
    <row r="29" ht="15.6" customHeight="1">
      <c r="A29" s="101"/>
      <c r="B29" t="s" s="100">
        <v>127</v>
      </c>
      <c r="C29" t="s" s="100">
        <v>381</v>
      </c>
      <c r="D29" t="s" s="100">
        <v>172</v>
      </c>
      <c r="E29" t="s" s="100">
        <v>372</v>
      </c>
      <c r="F29" t="s" s="100">
        <v>136</v>
      </c>
      <c r="G29" s="101"/>
      <c r="H29" s="101">
        <v>0</v>
      </c>
      <c r="I29" s="101"/>
      <c r="J29" s="8"/>
      <c r="K29" s="8"/>
      <c r="L29" s="8"/>
      <c r="M29" s="8"/>
      <c r="N29" s="8"/>
      <c r="O29" s="8"/>
      <c r="P29" s="8"/>
      <c r="Q29" s="8"/>
      <c r="R29" s="8"/>
    </row>
    <row r="30" ht="15.6" customHeight="1">
      <c r="A30" s="101"/>
      <c r="B30" t="s" s="100">
        <v>127</v>
      </c>
      <c r="C30" t="s" s="100">
        <v>152</v>
      </c>
      <c r="D30" t="s" s="100">
        <v>153</v>
      </c>
      <c r="E30" t="s" s="100">
        <v>372</v>
      </c>
      <c r="F30" t="s" s="100">
        <v>144</v>
      </c>
      <c r="G30" s="101"/>
      <c r="H30" s="101">
        <v>1</v>
      </c>
      <c r="I30" s="101"/>
      <c r="J30" s="8"/>
      <c r="K30" s="8"/>
      <c r="L30" s="8"/>
      <c r="M30" s="8"/>
      <c r="N30" s="8"/>
      <c r="O30" s="8"/>
      <c r="P30" s="8"/>
      <c r="Q30" s="8"/>
      <c r="R30" s="8"/>
    </row>
    <row r="31" ht="15.6" customHeight="1">
      <c r="A31" t="b" s="134">
        <v>0</v>
      </c>
      <c r="B31" t="s" s="100">
        <v>382</v>
      </c>
      <c r="C31" t="s" s="100">
        <v>383</v>
      </c>
      <c r="D31" t="s" s="100">
        <v>117</v>
      </c>
      <c r="E31" s="101"/>
      <c r="F31" s="101"/>
      <c r="G31" s="101"/>
      <c r="H31" s="101"/>
      <c r="I31" s="101"/>
      <c r="J31" s="8"/>
      <c r="K31" s="8"/>
      <c r="L31" s="8"/>
      <c r="M31" s="8"/>
      <c r="N31" s="8"/>
      <c r="O31" s="8"/>
      <c r="P31" s="8"/>
      <c r="Q31" s="8"/>
      <c r="R31" s="8"/>
    </row>
    <row r="32" ht="15.6" customHeight="1">
      <c r="A32" s="101"/>
      <c r="B32" t="s" s="100">
        <v>127</v>
      </c>
      <c r="C32" t="s" s="100">
        <v>384</v>
      </c>
      <c r="D32" t="s" s="100">
        <v>385</v>
      </c>
      <c r="E32" t="s" s="100">
        <v>372</v>
      </c>
      <c r="F32" t="s" s="100">
        <v>121</v>
      </c>
      <c r="G32" s="101"/>
      <c r="H32" s="101"/>
      <c r="I32" s="101"/>
      <c r="J32" s="8"/>
      <c r="K32" s="8"/>
      <c r="L32" s="8"/>
      <c r="M32" s="8"/>
      <c r="N32" s="8"/>
      <c r="O32" s="8"/>
      <c r="P32" s="8"/>
      <c r="Q32" s="8"/>
      <c r="R32" s="8"/>
    </row>
    <row r="33" ht="15.6" customHeight="1">
      <c r="A33" s="101"/>
      <c r="B33" t="s" s="100">
        <v>127</v>
      </c>
      <c r="C33" t="s" s="100">
        <v>165</v>
      </c>
      <c r="D33" t="s" s="100">
        <v>166</v>
      </c>
      <c r="E33" t="s" s="100">
        <v>372</v>
      </c>
      <c r="F33" t="s" s="100">
        <v>147</v>
      </c>
      <c r="G33" s="101"/>
      <c r="H33" t="b" s="134">
        <v>1</v>
      </c>
      <c r="I33" s="101"/>
      <c r="J33" s="8"/>
      <c r="K33" s="8"/>
      <c r="L33" s="8"/>
      <c r="M33" s="8"/>
      <c r="N33" s="8"/>
      <c r="O33" s="8"/>
      <c r="P33" s="8"/>
      <c r="Q33" s="8"/>
      <c r="R33" s="8"/>
    </row>
    <row r="34" ht="15.6" customHeight="1">
      <c r="A34" s="101"/>
      <c r="B34" t="s" s="100">
        <v>127</v>
      </c>
      <c r="C34" t="s" s="100">
        <v>386</v>
      </c>
      <c r="D34" t="s" s="100">
        <v>168</v>
      </c>
      <c r="E34" t="s" s="100">
        <v>372</v>
      </c>
      <c r="F34" t="s" s="100">
        <v>136</v>
      </c>
      <c r="G34" s="101"/>
      <c r="H34" s="101">
        <v>0</v>
      </c>
      <c r="I34" s="101"/>
      <c r="J34" s="8"/>
      <c r="K34" s="8"/>
      <c r="L34" s="8"/>
      <c r="M34" s="8"/>
      <c r="N34" s="8"/>
      <c r="O34" s="8"/>
      <c r="P34" s="8"/>
      <c r="Q34" s="8"/>
      <c r="R34" s="8"/>
    </row>
    <row r="35" ht="15.6" customHeight="1">
      <c r="A35" s="101"/>
      <c r="B35" t="s" s="100">
        <v>127</v>
      </c>
      <c r="C35" t="s" s="100">
        <v>387</v>
      </c>
      <c r="D35" t="s" s="100">
        <v>170</v>
      </c>
      <c r="E35" t="s" s="100">
        <v>372</v>
      </c>
      <c r="F35" t="s" s="100">
        <v>136</v>
      </c>
      <c r="G35" s="101"/>
      <c r="H35" s="101">
        <v>0</v>
      </c>
      <c r="I35" s="101"/>
      <c r="J35" s="8"/>
      <c r="K35" s="8"/>
      <c r="L35" s="8"/>
      <c r="M35" s="8"/>
      <c r="N35" s="8"/>
      <c r="O35" s="8"/>
      <c r="P35" s="8"/>
      <c r="Q35" s="8"/>
      <c r="R35" s="8"/>
    </row>
    <row r="36" ht="15.6" customHeight="1">
      <c r="A36" s="101"/>
      <c r="B36" t="s" s="100">
        <v>127</v>
      </c>
      <c r="C36" t="s" s="100">
        <v>142</v>
      </c>
      <c r="D36" t="s" s="100">
        <v>143</v>
      </c>
      <c r="E36" t="s" s="100">
        <v>372</v>
      </c>
      <c r="F36" t="s" s="100">
        <v>144</v>
      </c>
      <c r="G36" s="101"/>
      <c r="H36" s="101">
        <v>0</v>
      </c>
      <c r="I36" s="101"/>
      <c r="J36" s="8"/>
      <c r="K36" s="8"/>
      <c r="L36" s="8"/>
      <c r="M36" s="8"/>
      <c r="N36" s="8"/>
      <c r="O36" s="8"/>
      <c r="P36" s="8"/>
      <c r="Q36" s="8"/>
      <c r="R36" s="8"/>
    </row>
    <row r="37" ht="15.6" customHeight="1">
      <c r="A37" s="101"/>
      <c r="B37" t="s" s="100">
        <v>127</v>
      </c>
      <c r="C37" t="s" s="100">
        <v>388</v>
      </c>
      <c r="D37" t="s" s="100">
        <v>146</v>
      </c>
      <c r="E37" t="s" s="100">
        <v>372</v>
      </c>
      <c r="F37" t="s" s="100">
        <v>147</v>
      </c>
      <c r="G37" s="101"/>
      <c r="H37" t="b" s="134">
        <v>0</v>
      </c>
      <c r="I37" s="101"/>
      <c r="J37" s="8"/>
      <c r="K37" s="8"/>
      <c r="L37" s="8"/>
      <c r="M37" s="8"/>
      <c r="N37" s="8"/>
      <c r="O37" s="8"/>
      <c r="P37" s="8"/>
      <c r="Q37" s="8"/>
      <c r="R37" s="8"/>
    </row>
    <row r="38" ht="15.6" customHeight="1">
      <c r="A38" s="101"/>
      <c r="B38" t="s" s="100">
        <v>127</v>
      </c>
      <c r="C38" t="s" s="100">
        <v>148</v>
      </c>
      <c r="D38" t="s" s="100">
        <v>149</v>
      </c>
      <c r="E38" t="s" s="100">
        <v>372</v>
      </c>
      <c r="F38" t="s" s="100">
        <v>144</v>
      </c>
      <c r="G38" s="101"/>
      <c r="H38" s="101">
        <v>20</v>
      </c>
      <c r="I38" s="101"/>
      <c r="J38" s="8"/>
      <c r="K38" s="8"/>
      <c r="L38" s="8"/>
      <c r="M38" s="8"/>
      <c r="N38" s="8"/>
      <c r="O38" s="8"/>
      <c r="P38" s="8"/>
      <c r="Q38" s="8"/>
      <c r="R38" s="8"/>
    </row>
    <row r="39" ht="15.6" customHeight="1">
      <c r="A39" s="101"/>
      <c r="B39" t="s" s="100">
        <v>127</v>
      </c>
      <c r="C39" t="s" s="100">
        <v>389</v>
      </c>
      <c r="D39" t="s" s="100">
        <v>172</v>
      </c>
      <c r="E39" t="s" s="100">
        <v>372</v>
      </c>
      <c r="F39" t="s" s="100">
        <v>136</v>
      </c>
      <c r="G39" s="101"/>
      <c r="H39" s="101">
        <v>0</v>
      </c>
      <c r="I39" s="101"/>
      <c r="J39" s="8"/>
      <c r="K39" s="8"/>
      <c r="L39" s="8"/>
      <c r="M39" s="8"/>
      <c r="N39" s="8"/>
      <c r="O39" s="8"/>
      <c r="P39" s="8"/>
      <c r="Q39" s="8"/>
      <c r="R39" s="8"/>
    </row>
    <row r="40" ht="15.6" customHeight="1">
      <c r="A40" s="101"/>
      <c r="B40" t="s" s="100">
        <v>127</v>
      </c>
      <c r="C40" t="s" s="100">
        <v>152</v>
      </c>
      <c r="D40" t="s" s="100">
        <v>153</v>
      </c>
      <c r="E40" t="s" s="100">
        <v>372</v>
      </c>
      <c r="F40" t="s" s="100">
        <v>144</v>
      </c>
      <c r="G40" s="101"/>
      <c r="H40" s="101">
        <v>1</v>
      </c>
      <c r="I40" s="101"/>
      <c r="J40" s="8"/>
      <c r="K40" s="8"/>
      <c r="L40" s="8"/>
      <c r="M40" s="8"/>
      <c r="N40" s="8"/>
      <c r="O40" s="8"/>
      <c r="P40" s="8"/>
      <c r="Q40" s="8"/>
      <c r="R40" s="8"/>
    </row>
    <row r="41" ht="15.6" customHeight="1">
      <c r="A41" t="b" s="134">
        <v>0</v>
      </c>
      <c r="B41" t="s" s="100">
        <v>390</v>
      </c>
      <c r="C41" t="s" s="100">
        <v>391</v>
      </c>
      <c r="D41" t="s" s="100">
        <v>117</v>
      </c>
      <c r="E41" s="101"/>
      <c r="F41" s="101"/>
      <c r="G41" s="101"/>
      <c r="H41" s="101"/>
      <c r="I41" s="101"/>
      <c r="J41" s="8"/>
      <c r="K41" s="8"/>
      <c r="L41" s="8"/>
      <c r="M41" s="8"/>
      <c r="N41" s="8"/>
      <c r="O41" s="8"/>
      <c r="P41" s="8"/>
      <c r="Q41" s="8"/>
      <c r="R41" s="8"/>
    </row>
    <row r="42" ht="15.6" customHeight="1">
      <c r="A42" s="101"/>
      <c r="B42" t="s" s="100">
        <v>127</v>
      </c>
      <c r="C42" t="s" s="100">
        <v>392</v>
      </c>
      <c r="D42" t="s" s="100">
        <v>393</v>
      </c>
      <c r="E42" t="s" s="100">
        <v>372</v>
      </c>
      <c r="F42" t="s" s="100">
        <v>121</v>
      </c>
      <c r="G42" s="101"/>
      <c r="H42" s="101"/>
      <c r="I42" s="101"/>
      <c r="J42" s="8"/>
      <c r="K42" s="8"/>
      <c r="L42" s="8"/>
      <c r="M42" s="8"/>
      <c r="N42" s="8"/>
      <c r="O42" s="8"/>
      <c r="P42" s="8"/>
      <c r="Q42" s="8"/>
      <c r="R42" s="8"/>
    </row>
    <row r="43" ht="15.6" customHeight="1">
      <c r="A43" s="101"/>
      <c r="B43" t="s" s="100">
        <v>127</v>
      </c>
      <c r="C43" t="s" s="100">
        <v>165</v>
      </c>
      <c r="D43" t="s" s="100">
        <v>166</v>
      </c>
      <c r="E43" t="s" s="100">
        <v>372</v>
      </c>
      <c r="F43" t="s" s="100">
        <v>147</v>
      </c>
      <c r="G43" s="101"/>
      <c r="H43" t="b" s="134">
        <v>1</v>
      </c>
      <c r="I43" s="101"/>
      <c r="J43" s="8"/>
      <c r="K43" s="8"/>
      <c r="L43" s="8"/>
      <c r="M43" s="8"/>
      <c r="N43" s="8"/>
      <c r="O43" s="8"/>
      <c r="P43" s="8"/>
      <c r="Q43" s="8"/>
      <c r="R43" s="8"/>
    </row>
    <row r="44" ht="15.6" customHeight="1">
      <c r="A44" s="101"/>
      <c r="B44" t="s" s="100">
        <v>127</v>
      </c>
      <c r="C44" t="s" s="100">
        <v>386</v>
      </c>
      <c r="D44" t="s" s="100">
        <v>168</v>
      </c>
      <c r="E44" t="s" s="100">
        <v>372</v>
      </c>
      <c r="F44" t="s" s="100">
        <v>136</v>
      </c>
      <c r="G44" s="101"/>
      <c r="H44" s="101">
        <v>0</v>
      </c>
      <c r="I44" s="101"/>
      <c r="J44" s="8"/>
      <c r="K44" s="8"/>
      <c r="L44" s="8"/>
      <c r="M44" s="8"/>
      <c r="N44" s="8"/>
      <c r="O44" s="8"/>
      <c r="P44" s="8"/>
      <c r="Q44" s="8"/>
      <c r="R44" s="8"/>
    </row>
    <row r="45" ht="15.6" customHeight="1">
      <c r="A45" s="101"/>
      <c r="B45" t="s" s="100">
        <v>127</v>
      </c>
      <c r="C45" t="s" s="100">
        <v>387</v>
      </c>
      <c r="D45" t="s" s="100">
        <v>170</v>
      </c>
      <c r="E45" t="s" s="100">
        <v>372</v>
      </c>
      <c r="F45" t="s" s="100">
        <v>136</v>
      </c>
      <c r="G45" s="101"/>
      <c r="H45" s="101">
        <v>0</v>
      </c>
      <c r="I45" s="101"/>
      <c r="J45" s="8"/>
      <c r="K45" s="8"/>
      <c r="L45" s="8"/>
      <c r="M45" s="8"/>
      <c r="N45" s="8"/>
      <c r="O45" s="8"/>
      <c r="P45" s="8"/>
      <c r="Q45" s="8"/>
      <c r="R45" s="8"/>
    </row>
    <row r="46" ht="15.6" customHeight="1">
      <c r="A46" s="101"/>
      <c r="B46" t="s" s="100">
        <v>127</v>
      </c>
      <c r="C46" t="s" s="100">
        <v>142</v>
      </c>
      <c r="D46" t="s" s="100">
        <v>143</v>
      </c>
      <c r="E46" t="s" s="100">
        <v>372</v>
      </c>
      <c r="F46" t="s" s="100">
        <v>144</v>
      </c>
      <c r="G46" s="101"/>
      <c r="H46" s="101">
        <v>0</v>
      </c>
      <c r="I46" s="101"/>
      <c r="J46" s="8"/>
      <c r="K46" s="8"/>
      <c r="L46" s="8"/>
      <c r="M46" s="8"/>
      <c r="N46" s="8"/>
      <c r="O46" s="8"/>
      <c r="P46" s="8"/>
      <c r="Q46" s="8"/>
      <c r="R46" s="8"/>
    </row>
    <row r="47" ht="15.6" customHeight="1">
      <c r="A47" s="101"/>
      <c r="B47" t="s" s="100">
        <v>127</v>
      </c>
      <c r="C47" t="s" s="100">
        <v>388</v>
      </c>
      <c r="D47" t="s" s="100">
        <v>146</v>
      </c>
      <c r="E47" t="s" s="100">
        <v>372</v>
      </c>
      <c r="F47" t="s" s="100">
        <v>147</v>
      </c>
      <c r="G47" s="101"/>
      <c r="H47" t="b" s="134">
        <v>0</v>
      </c>
      <c r="I47" s="101"/>
      <c r="J47" s="8"/>
      <c r="K47" s="8"/>
      <c r="L47" s="8"/>
      <c r="M47" s="8"/>
      <c r="N47" s="8"/>
      <c r="O47" s="8"/>
      <c r="P47" s="8"/>
      <c r="Q47" s="8"/>
      <c r="R47" s="8"/>
    </row>
    <row r="48" ht="15.6" customHeight="1">
      <c r="A48" s="101"/>
      <c r="B48" t="s" s="100">
        <v>127</v>
      </c>
      <c r="C48" t="s" s="100">
        <v>148</v>
      </c>
      <c r="D48" t="s" s="100">
        <v>149</v>
      </c>
      <c r="E48" t="s" s="100">
        <v>372</v>
      </c>
      <c r="F48" t="s" s="100">
        <v>144</v>
      </c>
      <c r="G48" s="101"/>
      <c r="H48" s="101">
        <v>20</v>
      </c>
      <c r="I48" s="101"/>
      <c r="J48" s="8"/>
      <c r="K48" s="8"/>
      <c r="L48" s="8"/>
      <c r="M48" s="8"/>
      <c r="N48" s="8"/>
      <c r="O48" s="8"/>
      <c r="P48" s="8"/>
      <c r="Q48" s="8"/>
      <c r="R48" s="8"/>
    </row>
    <row r="49" ht="15.6" customHeight="1">
      <c r="A49" s="101"/>
      <c r="B49" t="s" s="100">
        <v>127</v>
      </c>
      <c r="C49" t="s" s="100">
        <v>389</v>
      </c>
      <c r="D49" t="s" s="100">
        <v>172</v>
      </c>
      <c r="E49" t="s" s="100">
        <v>372</v>
      </c>
      <c r="F49" t="s" s="100">
        <v>136</v>
      </c>
      <c r="G49" s="101"/>
      <c r="H49" s="101">
        <v>0</v>
      </c>
      <c r="I49" s="101"/>
      <c r="J49" s="8"/>
      <c r="K49" s="8"/>
      <c r="L49" s="8"/>
      <c r="M49" s="8"/>
      <c r="N49" s="8"/>
      <c r="O49" s="8"/>
      <c r="P49" s="8"/>
      <c r="Q49" s="8"/>
      <c r="R49" s="8"/>
    </row>
    <row r="50" ht="15.6" customHeight="1">
      <c r="A50" s="101"/>
      <c r="B50" t="s" s="100">
        <v>127</v>
      </c>
      <c r="C50" t="s" s="100">
        <v>152</v>
      </c>
      <c r="D50" t="s" s="100">
        <v>153</v>
      </c>
      <c r="E50" t="s" s="100">
        <v>372</v>
      </c>
      <c r="F50" t="s" s="100">
        <v>144</v>
      </c>
      <c r="G50" s="101"/>
      <c r="H50" s="101">
        <v>1</v>
      </c>
      <c r="I50" s="101"/>
      <c r="J50" s="8"/>
      <c r="K50" s="8"/>
      <c r="L50" s="8"/>
      <c r="M50" s="8"/>
      <c r="N50" s="8"/>
      <c r="O50" s="8"/>
      <c r="P50" s="8"/>
      <c r="Q50" s="8"/>
      <c r="R50" s="8"/>
    </row>
    <row r="51" ht="15.6" customHeight="1">
      <c r="A51" t="b" s="134">
        <v>0</v>
      </c>
      <c r="B51" t="s" s="100">
        <v>394</v>
      </c>
      <c r="C51" t="s" s="100">
        <v>395</v>
      </c>
      <c r="D51" t="s" s="100">
        <v>117</v>
      </c>
      <c r="E51" s="101"/>
      <c r="F51" s="101"/>
      <c r="G51" s="101"/>
      <c r="H51" s="101"/>
      <c r="I51" s="101"/>
      <c r="J51" s="8"/>
      <c r="K51" s="8"/>
      <c r="L51" s="8"/>
      <c r="M51" s="8"/>
      <c r="N51" s="8"/>
      <c r="O51" s="8"/>
      <c r="P51" s="8"/>
      <c r="Q51" s="8"/>
      <c r="R51" s="8"/>
    </row>
    <row r="52" ht="15.6" customHeight="1">
      <c r="A52" s="101"/>
      <c r="B52" t="s" s="100">
        <v>127</v>
      </c>
      <c r="C52" t="s" s="100">
        <v>392</v>
      </c>
      <c r="D52" t="s" s="100">
        <v>393</v>
      </c>
      <c r="E52" t="s" s="100">
        <v>372</v>
      </c>
      <c r="F52" t="s" s="100">
        <v>121</v>
      </c>
      <c r="G52" s="101"/>
      <c r="H52" s="101"/>
      <c r="I52" s="101"/>
      <c r="J52" s="8"/>
      <c r="K52" s="8"/>
      <c r="L52" s="8"/>
      <c r="M52" s="8"/>
      <c r="N52" s="8"/>
      <c r="O52" s="8"/>
      <c r="P52" s="8"/>
      <c r="Q52" s="8"/>
      <c r="R52" s="8"/>
    </row>
    <row r="53" ht="15.6" customHeight="1">
      <c r="A53" s="101"/>
      <c r="B53" t="s" s="100">
        <v>127</v>
      </c>
      <c r="C53" t="s" s="100">
        <v>165</v>
      </c>
      <c r="D53" t="s" s="100">
        <v>166</v>
      </c>
      <c r="E53" t="s" s="100">
        <v>372</v>
      </c>
      <c r="F53" t="s" s="100">
        <v>147</v>
      </c>
      <c r="G53" s="101"/>
      <c r="H53" t="b" s="134">
        <v>1</v>
      </c>
      <c r="I53" s="101"/>
      <c r="J53" s="8"/>
      <c r="K53" s="8"/>
      <c r="L53" s="8"/>
      <c r="M53" s="8"/>
      <c r="N53" s="8"/>
      <c r="O53" s="8"/>
      <c r="P53" s="8"/>
      <c r="Q53" s="8"/>
      <c r="R53" s="8"/>
    </row>
    <row r="54" ht="15.6" customHeight="1">
      <c r="A54" s="101"/>
      <c r="B54" t="s" s="100">
        <v>127</v>
      </c>
      <c r="C54" t="s" s="100">
        <v>386</v>
      </c>
      <c r="D54" t="s" s="100">
        <v>168</v>
      </c>
      <c r="E54" t="s" s="100">
        <v>372</v>
      </c>
      <c r="F54" t="s" s="100">
        <v>136</v>
      </c>
      <c r="G54" s="101"/>
      <c r="H54" s="101">
        <v>0</v>
      </c>
      <c r="I54" s="101"/>
      <c r="J54" s="8"/>
      <c r="K54" s="8"/>
      <c r="L54" s="8"/>
      <c r="M54" s="8"/>
      <c r="N54" s="8"/>
      <c r="O54" s="8"/>
      <c r="P54" s="8"/>
      <c r="Q54" s="8"/>
      <c r="R54" s="8"/>
    </row>
    <row r="55" ht="15.6" customHeight="1">
      <c r="A55" s="101"/>
      <c r="B55" t="s" s="100">
        <v>127</v>
      </c>
      <c r="C55" t="s" s="100">
        <v>387</v>
      </c>
      <c r="D55" t="s" s="100">
        <v>170</v>
      </c>
      <c r="E55" t="s" s="100">
        <v>372</v>
      </c>
      <c r="F55" t="s" s="100">
        <v>136</v>
      </c>
      <c r="G55" s="101"/>
      <c r="H55" s="101">
        <v>0</v>
      </c>
      <c r="I55" s="101"/>
      <c r="J55" s="8"/>
      <c r="K55" s="8"/>
      <c r="L55" s="8"/>
      <c r="M55" s="8"/>
      <c r="N55" s="8"/>
      <c r="O55" s="8"/>
      <c r="P55" s="8"/>
      <c r="Q55" s="8"/>
      <c r="R55" s="8"/>
    </row>
    <row r="56" ht="15.6" customHeight="1">
      <c r="A56" s="101"/>
      <c r="B56" t="s" s="100">
        <v>127</v>
      </c>
      <c r="C56" t="s" s="100">
        <v>142</v>
      </c>
      <c r="D56" t="s" s="100">
        <v>143</v>
      </c>
      <c r="E56" t="s" s="100">
        <v>372</v>
      </c>
      <c r="F56" t="s" s="100">
        <v>144</v>
      </c>
      <c r="G56" s="101"/>
      <c r="H56" s="101">
        <v>0</v>
      </c>
      <c r="I56" s="101"/>
      <c r="J56" s="8"/>
      <c r="K56" s="8"/>
      <c r="L56" s="8"/>
      <c r="M56" s="8"/>
      <c r="N56" s="8"/>
      <c r="O56" s="8"/>
      <c r="P56" s="8"/>
      <c r="Q56" s="8"/>
      <c r="R56" s="8"/>
    </row>
    <row r="57" ht="15.6" customHeight="1">
      <c r="A57" s="101"/>
      <c r="B57" t="s" s="100">
        <v>127</v>
      </c>
      <c r="C57" t="s" s="100">
        <v>388</v>
      </c>
      <c r="D57" t="s" s="100">
        <v>146</v>
      </c>
      <c r="E57" t="s" s="100">
        <v>372</v>
      </c>
      <c r="F57" t="s" s="100">
        <v>147</v>
      </c>
      <c r="G57" s="101"/>
      <c r="H57" t="b" s="134">
        <v>0</v>
      </c>
      <c r="I57" s="101"/>
      <c r="J57" s="8"/>
      <c r="K57" s="8"/>
      <c r="L57" s="8"/>
      <c r="M57" s="8"/>
      <c r="N57" s="8"/>
      <c r="O57" s="8"/>
      <c r="P57" s="8"/>
      <c r="Q57" s="8"/>
      <c r="R57" s="8"/>
    </row>
    <row r="58" ht="15.6" customHeight="1">
      <c r="A58" s="101"/>
      <c r="B58" t="s" s="100">
        <v>127</v>
      </c>
      <c r="C58" t="s" s="100">
        <v>148</v>
      </c>
      <c r="D58" t="s" s="100">
        <v>149</v>
      </c>
      <c r="E58" t="s" s="100">
        <v>372</v>
      </c>
      <c r="F58" t="s" s="100">
        <v>144</v>
      </c>
      <c r="G58" s="101"/>
      <c r="H58" s="101">
        <v>20</v>
      </c>
      <c r="I58" s="101"/>
      <c r="J58" s="8"/>
      <c r="K58" s="8"/>
      <c r="L58" s="8"/>
      <c r="M58" s="8"/>
      <c r="N58" s="8"/>
      <c r="O58" s="8"/>
      <c r="P58" s="8"/>
      <c r="Q58" s="8"/>
      <c r="R58" s="8"/>
    </row>
    <row r="59" ht="15.6" customHeight="1">
      <c r="A59" s="101"/>
      <c r="B59" t="s" s="100">
        <v>127</v>
      </c>
      <c r="C59" t="s" s="100">
        <v>389</v>
      </c>
      <c r="D59" t="s" s="100">
        <v>172</v>
      </c>
      <c r="E59" t="s" s="100">
        <v>372</v>
      </c>
      <c r="F59" t="s" s="100">
        <v>136</v>
      </c>
      <c r="G59" s="101"/>
      <c r="H59" s="101">
        <v>0</v>
      </c>
      <c r="I59" s="101"/>
      <c r="J59" s="8"/>
      <c r="K59" s="8"/>
      <c r="L59" s="8"/>
      <c r="M59" s="8"/>
      <c r="N59" s="8"/>
      <c r="O59" s="8"/>
      <c r="P59" s="8"/>
      <c r="Q59" s="8"/>
      <c r="R59" s="8"/>
    </row>
    <row r="60" ht="15.6" customHeight="1">
      <c r="A60" s="101"/>
      <c r="B60" t="s" s="100">
        <v>127</v>
      </c>
      <c r="C60" t="s" s="100">
        <v>152</v>
      </c>
      <c r="D60" t="s" s="100">
        <v>153</v>
      </c>
      <c r="E60" t="s" s="100">
        <v>372</v>
      </c>
      <c r="F60" t="s" s="100">
        <v>144</v>
      </c>
      <c r="G60" s="101"/>
      <c r="H60" s="101">
        <v>1</v>
      </c>
      <c r="I60" s="101"/>
      <c r="J60" s="8"/>
      <c r="K60" s="8"/>
      <c r="L60" s="8"/>
      <c r="M60" s="8"/>
      <c r="N60" s="8"/>
      <c r="O60" s="8"/>
      <c r="P60" s="8"/>
      <c r="Q60" s="8"/>
      <c r="R60" s="8"/>
    </row>
    <row r="61" ht="15.6" customHeight="1">
      <c r="A61" t="b" s="134">
        <v>0</v>
      </c>
      <c r="B61" t="s" s="100">
        <v>396</v>
      </c>
      <c r="C61" t="s" s="100">
        <v>397</v>
      </c>
      <c r="D61" t="s" s="100">
        <v>117</v>
      </c>
      <c r="E61" s="101"/>
      <c r="F61" s="101"/>
      <c r="G61" s="101"/>
      <c r="H61" s="101"/>
      <c r="I61" s="101"/>
      <c r="J61" s="8"/>
      <c r="K61" s="8"/>
      <c r="L61" s="8"/>
      <c r="M61" s="8"/>
      <c r="N61" s="8"/>
      <c r="O61" s="8"/>
      <c r="P61" s="8"/>
      <c r="Q61" s="8"/>
      <c r="R61" s="8"/>
    </row>
    <row r="62" ht="15.6" customHeight="1">
      <c r="A62" s="101"/>
      <c r="B62" t="s" s="100">
        <v>127</v>
      </c>
      <c r="C62" t="s" s="100">
        <v>398</v>
      </c>
      <c r="D62" t="s" s="100">
        <v>399</v>
      </c>
      <c r="E62" t="s" s="100">
        <v>372</v>
      </c>
      <c r="F62" t="s" s="100">
        <v>121</v>
      </c>
      <c r="G62" s="101"/>
      <c r="H62" s="101"/>
      <c r="I62" s="101"/>
      <c r="J62" s="8"/>
      <c r="K62" s="8"/>
      <c r="L62" s="8"/>
      <c r="M62" s="8"/>
      <c r="N62" s="8"/>
      <c r="O62" s="8"/>
      <c r="P62" s="8"/>
      <c r="Q62" s="8"/>
      <c r="R62" s="8"/>
    </row>
    <row r="63" ht="15.6" customHeight="1">
      <c r="A63" s="101"/>
      <c r="B63" t="s" s="100">
        <v>127</v>
      </c>
      <c r="C63" t="s" s="100">
        <v>400</v>
      </c>
      <c r="D63" t="s" s="100">
        <v>401</v>
      </c>
      <c r="E63" t="s" s="100">
        <v>372</v>
      </c>
      <c r="F63" t="s" s="100">
        <v>121</v>
      </c>
      <c r="G63" s="101"/>
      <c r="H63" t="s" s="100">
        <v>402</v>
      </c>
      <c r="I63" t="s" s="100">
        <v>403</v>
      </c>
      <c r="J63" s="8"/>
      <c r="K63" s="8"/>
      <c r="L63" s="8"/>
      <c r="M63" s="8"/>
      <c r="N63" s="8"/>
      <c r="O63" s="8"/>
      <c r="P63" s="8"/>
      <c r="Q63" s="8"/>
      <c r="R63" s="8"/>
    </row>
    <row r="64" ht="15.6" customHeight="1">
      <c r="A64" s="101"/>
      <c r="B64" t="s" s="100">
        <v>127</v>
      </c>
      <c r="C64" t="s" s="100">
        <v>165</v>
      </c>
      <c r="D64" t="s" s="100">
        <v>166</v>
      </c>
      <c r="E64" t="s" s="100">
        <v>372</v>
      </c>
      <c r="F64" t="s" s="100">
        <v>147</v>
      </c>
      <c r="G64" s="101"/>
      <c r="H64" t="b" s="134">
        <v>1</v>
      </c>
      <c r="I64" s="101"/>
      <c r="J64" s="8"/>
      <c r="K64" s="8"/>
      <c r="L64" s="8"/>
      <c r="M64" s="8"/>
      <c r="N64" s="8"/>
      <c r="O64" s="8"/>
      <c r="P64" s="8"/>
      <c r="Q64" s="8"/>
      <c r="R64" s="8"/>
    </row>
    <row r="65" ht="15.6" customHeight="1">
      <c r="A65" s="101"/>
      <c r="B65" t="s" s="100">
        <v>127</v>
      </c>
      <c r="C65" t="s" s="100">
        <v>404</v>
      </c>
      <c r="D65" t="s" s="100">
        <v>139</v>
      </c>
      <c r="E65" t="s" s="100">
        <v>372</v>
      </c>
      <c r="F65" t="s" s="100">
        <v>136</v>
      </c>
      <c r="G65" s="101"/>
      <c r="H65" s="101">
        <v>0</v>
      </c>
      <c r="I65" s="101"/>
      <c r="J65" s="8"/>
      <c r="K65" s="8"/>
      <c r="L65" s="8"/>
      <c r="M65" s="8"/>
      <c r="N65" s="8"/>
      <c r="O65" s="8"/>
      <c r="P65" s="8"/>
      <c r="Q65" s="8"/>
      <c r="R65" s="8"/>
    </row>
    <row r="66" ht="15.6" customHeight="1">
      <c r="A66" s="101"/>
      <c r="B66" t="s" s="100">
        <v>127</v>
      </c>
      <c r="C66" t="s" s="100">
        <v>405</v>
      </c>
      <c r="D66" t="s" s="100">
        <v>141</v>
      </c>
      <c r="E66" t="s" s="100">
        <v>372</v>
      </c>
      <c r="F66" t="s" s="100">
        <v>136</v>
      </c>
      <c r="G66" s="101"/>
      <c r="H66" s="101">
        <v>0</v>
      </c>
      <c r="I66" s="101"/>
      <c r="J66" s="8"/>
      <c r="K66" s="8"/>
      <c r="L66" s="8"/>
      <c r="M66" s="8"/>
      <c r="N66" s="8"/>
      <c r="O66" s="8"/>
      <c r="P66" s="8"/>
      <c r="Q66" s="8"/>
      <c r="R66" s="8"/>
    </row>
    <row r="67" ht="15.6" customHeight="1">
      <c r="A67" s="101"/>
      <c r="B67" t="s" s="100">
        <v>127</v>
      </c>
      <c r="C67" t="s" s="100">
        <v>142</v>
      </c>
      <c r="D67" t="s" s="100">
        <v>143</v>
      </c>
      <c r="E67" t="s" s="100">
        <v>372</v>
      </c>
      <c r="F67" t="s" s="100">
        <v>144</v>
      </c>
      <c r="G67" s="101"/>
      <c r="H67" s="101">
        <v>0</v>
      </c>
      <c r="I67" s="101"/>
      <c r="J67" s="8"/>
      <c r="K67" s="8"/>
      <c r="L67" s="8"/>
      <c r="M67" s="8"/>
      <c r="N67" s="8"/>
      <c r="O67" s="8"/>
      <c r="P67" s="8"/>
      <c r="Q67" s="8"/>
      <c r="R67" s="8"/>
    </row>
    <row r="68" ht="15.6" customHeight="1">
      <c r="A68" s="101"/>
      <c r="B68" t="s" s="100">
        <v>127</v>
      </c>
      <c r="C68" t="s" s="100">
        <v>145</v>
      </c>
      <c r="D68" t="s" s="100">
        <v>146</v>
      </c>
      <c r="E68" t="s" s="100">
        <v>372</v>
      </c>
      <c r="F68" t="s" s="100">
        <v>147</v>
      </c>
      <c r="G68" s="101"/>
      <c r="H68" t="b" s="134">
        <v>0</v>
      </c>
      <c r="I68" s="101"/>
      <c r="J68" s="8"/>
      <c r="K68" s="8"/>
      <c r="L68" s="8"/>
      <c r="M68" s="8"/>
      <c r="N68" s="8"/>
      <c r="O68" s="8"/>
      <c r="P68" s="8"/>
      <c r="Q68" s="8"/>
      <c r="R68" s="8"/>
    </row>
    <row r="69" ht="15.6" customHeight="1">
      <c r="A69" s="101"/>
      <c r="B69" t="s" s="100">
        <v>127</v>
      </c>
      <c r="C69" t="s" s="100">
        <v>148</v>
      </c>
      <c r="D69" t="s" s="100">
        <v>149</v>
      </c>
      <c r="E69" t="s" s="100">
        <v>372</v>
      </c>
      <c r="F69" t="s" s="100">
        <v>144</v>
      </c>
      <c r="G69" s="101"/>
      <c r="H69" s="101">
        <v>20</v>
      </c>
      <c r="I69" s="101"/>
      <c r="J69" s="8"/>
      <c r="K69" s="8"/>
      <c r="L69" s="8"/>
      <c r="M69" s="8"/>
      <c r="N69" s="8"/>
      <c r="O69" s="8"/>
      <c r="P69" s="8"/>
      <c r="Q69" s="8"/>
      <c r="R69" s="8"/>
    </row>
    <row r="70" ht="15.6" customHeight="1">
      <c r="A70" s="101"/>
      <c r="B70" t="s" s="100">
        <v>127</v>
      </c>
      <c r="C70" t="s" s="100">
        <v>406</v>
      </c>
      <c r="D70" t="s" s="100">
        <v>151</v>
      </c>
      <c r="E70" t="s" s="100">
        <v>372</v>
      </c>
      <c r="F70" t="s" s="100">
        <v>136</v>
      </c>
      <c r="G70" s="101"/>
      <c r="H70" s="101">
        <v>0</v>
      </c>
      <c r="I70" s="101"/>
      <c r="J70" s="8"/>
      <c r="K70" s="8"/>
      <c r="L70" s="8"/>
      <c r="M70" s="8"/>
      <c r="N70" s="8"/>
      <c r="O70" s="8"/>
      <c r="P70" s="8"/>
      <c r="Q70" s="8"/>
      <c r="R70" s="8"/>
    </row>
    <row r="71" ht="15.6" customHeight="1">
      <c r="A71" s="101"/>
      <c r="B71" t="s" s="100">
        <v>127</v>
      </c>
      <c r="C71" t="s" s="100">
        <v>152</v>
      </c>
      <c r="D71" t="s" s="100">
        <v>153</v>
      </c>
      <c r="E71" t="s" s="100">
        <v>372</v>
      </c>
      <c r="F71" t="s" s="100">
        <v>144</v>
      </c>
      <c r="G71" s="101"/>
      <c r="H71" s="101">
        <v>1</v>
      </c>
      <c r="I71" s="101"/>
      <c r="J71" s="8"/>
      <c r="K71" s="8"/>
      <c r="L71" s="8"/>
      <c r="M71" s="8"/>
      <c r="N71" s="8"/>
      <c r="O71" s="8"/>
      <c r="P71" s="8"/>
      <c r="Q71" s="8"/>
      <c r="R71" s="8"/>
    </row>
    <row r="72" ht="15.6" customHeight="1">
      <c r="A72" t="b" s="134">
        <v>0</v>
      </c>
      <c r="B72" t="s" s="100">
        <v>407</v>
      </c>
      <c r="C72" t="s" s="100">
        <v>408</v>
      </c>
      <c r="D72" t="s" s="100">
        <v>117</v>
      </c>
      <c r="E72" s="101"/>
      <c r="F72" s="101"/>
      <c r="G72" s="101"/>
      <c r="H72" s="101"/>
      <c r="I72" s="101"/>
      <c r="J72" s="8"/>
      <c r="K72" s="8"/>
      <c r="L72" s="8"/>
      <c r="M72" s="8"/>
      <c r="N72" s="8"/>
      <c r="O72" s="8"/>
      <c r="P72" s="8"/>
      <c r="Q72" s="8"/>
      <c r="R72" s="8"/>
    </row>
    <row r="73" ht="15.6" customHeight="1">
      <c r="A73" s="101"/>
      <c r="B73" t="s" s="100">
        <v>127</v>
      </c>
      <c r="C73" t="s" s="100">
        <v>409</v>
      </c>
      <c r="D73" t="s" s="100">
        <v>129</v>
      </c>
      <c r="E73" t="s" s="100">
        <v>372</v>
      </c>
      <c r="F73" t="s" s="100">
        <v>121</v>
      </c>
      <c r="G73" s="101"/>
      <c r="H73" s="101"/>
      <c r="I73" s="101"/>
      <c r="J73" s="8"/>
      <c r="K73" s="8"/>
      <c r="L73" s="8"/>
      <c r="M73" s="8"/>
      <c r="N73" s="8"/>
      <c r="O73" s="8"/>
      <c r="P73" s="8"/>
      <c r="Q73" s="8"/>
      <c r="R73" s="8"/>
    </row>
    <row r="74" ht="15.6" customHeight="1">
      <c r="A74" s="101"/>
      <c r="B74" t="s" s="100">
        <v>127</v>
      </c>
      <c r="C74" t="s" s="100">
        <v>410</v>
      </c>
      <c r="D74" t="s" s="100">
        <v>411</v>
      </c>
      <c r="E74" t="s" s="100">
        <v>372</v>
      </c>
      <c r="F74" t="s" s="100">
        <v>136</v>
      </c>
      <c r="G74" s="101"/>
      <c r="H74" s="101">
        <v>45</v>
      </c>
      <c r="I74" s="101"/>
      <c r="J74" s="8"/>
      <c r="K74" s="8"/>
      <c r="L74" s="8"/>
      <c r="M74" s="8"/>
      <c r="N74" s="8"/>
      <c r="O74" s="8"/>
      <c r="P74" s="8"/>
      <c r="Q74" s="8"/>
      <c r="R74" s="8"/>
    </row>
    <row r="75" ht="15.6" customHeight="1">
      <c r="A75" s="101"/>
      <c r="B75" t="s" s="100">
        <v>127</v>
      </c>
      <c r="C75" t="s" s="100">
        <v>412</v>
      </c>
      <c r="D75" t="s" s="100">
        <v>413</v>
      </c>
      <c r="E75" t="s" s="100">
        <v>372</v>
      </c>
      <c r="F75" t="s" s="100">
        <v>121</v>
      </c>
      <c r="G75" s="101"/>
      <c r="H75" t="s" s="100">
        <v>414</v>
      </c>
      <c r="I75" t="s" s="100">
        <v>415</v>
      </c>
      <c r="J75" s="8"/>
      <c r="K75" s="8"/>
      <c r="L75" s="8"/>
      <c r="M75" s="8"/>
      <c r="N75" s="8"/>
      <c r="O75" s="8"/>
      <c r="P75" s="8"/>
      <c r="Q75" s="8"/>
      <c r="R75" s="8"/>
    </row>
    <row r="76" ht="15.6" customHeight="1">
      <c r="A76" s="101"/>
      <c r="B76" t="s" s="100">
        <v>127</v>
      </c>
      <c r="C76" t="s" s="100">
        <v>416</v>
      </c>
      <c r="D76" t="s" s="100">
        <v>417</v>
      </c>
      <c r="E76" t="s" s="100">
        <v>372</v>
      </c>
      <c r="F76" t="s" s="100">
        <v>136</v>
      </c>
      <c r="G76" s="101"/>
      <c r="H76" s="101">
        <v>0.3</v>
      </c>
      <c r="I76" s="101"/>
      <c r="J76" s="8"/>
      <c r="K76" s="8"/>
      <c r="L76" s="8"/>
      <c r="M76" s="8"/>
      <c r="N76" s="8"/>
      <c r="O76" s="8"/>
      <c r="P76" s="8"/>
      <c r="Q76" s="8"/>
      <c r="R76" s="8"/>
    </row>
    <row r="77" ht="15.6" customHeight="1">
      <c r="A77" s="101"/>
      <c r="B77" t="s" s="100">
        <v>127</v>
      </c>
      <c r="C77" t="s" s="100">
        <v>418</v>
      </c>
      <c r="D77" t="s" s="100">
        <v>419</v>
      </c>
      <c r="E77" t="s" s="100">
        <v>372</v>
      </c>
      <c r="F77" t="s" s="100">
        <v>136</v>
      </c>
      <c r="G77" s="101"/>
      <c r="H77" s="101">
        <v>0.2</v>
      </c>
      <c r="I77" s="101"/>
      <c r="J77" s="8"/>
      <c r="K77" s="8"/>
      <c r="L77" s="8"/>
      <c r="M77" s="8"/>
      <c r="N77" s="8"/>
      <c r="O77" s="8"/>
      <c r="P77" s="8"/>
      <c r="Q77" s="8"/>
      <c r="R77" s="8"/>
    </row>
    <row r="78" ht="15.6" customHeight="1">
      <c r="A78" s="101"/>
      <c r="B78" t="s" s="100">
        <v>127</v>
      </c>
      <c r="C78" t="s" s="100">
        <v>420</v>
      </c>
      <c r="D78" t="s" s="100">
        <v>421</v>
      </c>
      <c r="E78" t="s" s="100">
        <v>372</v>
      </c>
      <c r="F78" t="s" s="100">
        <v>136</v>
      </c>
      <c r="G78" s="101"/>
      <c r="H78" s="101">
        <v>30</v>
      </c>
      <c r="I78" s="101"/>
      <c r="J78" s="8"/>
      <c r="K78" s="8"/>
      <c r="L78" s="8"/>
      <c r="M78" s="8"/>
      <c r="N78" s="8"/>
      <c r="O78" s="8"/>
      <c r="P78" s="8"/>
      <c r="Q78" s="8"/>
      <c r="R78" s="8"/>
    </row>
    <row r="79" ht="15.6" customHeight="1">
      <c r="A79" s="101"/>
      <c r="B79" t="s" s="100">
        <v>127</v>
      </c>
      <c r="C79" t="s" s="100">
        <v>422</v>
      </c>
      <c r="D79" t="s" s="100">
        <v>139</v>
      </c>
      <c r="E79" t="s" s="100">
        <v>372</v>
      </c>
      <c r="F79" t="s" s="100">
        <v>136</v>
      </c>
      <c r="G79" s="101"/>
      <c r="H79" s="101">
        <v>0</v>
      </c>
      <c r="I79" s="101"/>
      <c r="J79" s="8"/>
      <c r="K79" s="8"/>
      <c r="L79" s="8"/>
      <c r="M79" s="8"/>
      <c r="N79" s="8"/>
      <c r="O79" s="8"/>
      <c r="P79" s="8"/>
      <c r="Q79" s="8"/>
      <c r="R79" s="8"/>
    </row>
    <row r="80" ht="15.6" customHeight="1">
      <c r="A80" s="101"/>
      <c r="B80" t="s" s="100">
        <v>127</v>
      </c>
      <c r="C80" t="s" s="100">
        <v>423</v>
      </c>
      <c r="D80" t="s" s="100">
        <v>141</v>
      </c>
      <c r="E80" t="s" s="100">
        <v>372</v>
      </c>
      <c r="F80" t="s" s="100">
        <v>136</v>
      </c>
      <c r="G80" s="101"/>
      <c r="H80" s="101">
        <v>0</v>
      </c>
      <c r="I80" s="101"/>
      <c r="J80" s="8"/>
      <c r="K80" s="8"/>
      <c r="L80" s="8"/>
      <c r="M80" s="8"/>
      <c r="N80" s="8"/>
      <c r="O80" s="8"/>
      <c r="P80" s="8"/>
      <c r="Q80" s="8"/>
      <c r="R80" s="8"/>
    </row>
    <row r="81" ht="15.6" customHeight="1">
      <c r="A81" s="101"/>
      <c r="B81" t="s" s="100">
        <v>127</v>
      </c>
      <c r="C81" t="s" s="100">
        <v>142</v>
      </c>
      <c r="D81" t="s" s="100">
        <v>143</v>
      </c>
      <c r="E81" t="s" s="100">
        <v>372</v>
      </c>
      <c r="F81" t="s" s="100">
        <v>144</v>
      </c>
      <c r="G81" s="101"/>
      <c r="H81" s="101">
        <v>0</v>
      </c>
      <c r="I81" s="101"/>
      <c r="J81" s="8"/>
      <c r="K81" s="8"/>
      <c r="L81" s="8"/>
      <c r="M81" s="8"/>
      <c r="N81" s="8"/>
      <c r="O81" s="8"/>
      <c r="P81" s="8"/>
      <c r="Q81" s="8"/>
      <c r="R81" s="8"/>
    </row>
    <row r="82" ht="15.6" customHeight="1">
      <c r="A82" s="101"/>
      <c r="B82" t="s" s="100">
        <v>127</v>
      </c>
      <c r="C82" t="s" s="100">
        <v>145</v>
      </c>
      <c r="D82" t="s" s="100">
        <v>146</v>
      </c>
      <c r="E82" t="s" s="100">
        <v>372</v>
      </c>
      <c r="F82" t="s" s="100">
        <v>147</v>
      </c>
      <c r="G82" s="101"/>
      <c r="H82" t="b" s="134">
        <v>0</v>
      </c>
      <c r="I82" s="101"/>
      <c r="J82" s="8"/>
      <c r="K82" s="8"/>
      <c r="L82" s="8"/>
      <c r="M82" s="8"/>
      <c r="N82" s="8"/>
      <c r="O82" s="8"/>
      <c r="P82" s="8"/>
      <c r="Q82" s="8"/>
      <c r="R82" s="8"/>
    </row>
    <row r="83" ht="15.6" customHeight="1">
      <c r="A83" s="101"/>
      <c r="B83" t="s" s="100">
        <v>127</v>
      </c>
      <c r="C83" t="s" s="100">
        <v>148</v>
      </c>
      <c r="D83" t="s" s="100">
        <v>149</v>
      </c>
      <c r="E83" t="s" s="100">
        <v>372</v>
      </c>
      <c r="F83" t="s" s="100">
        <v>144</v>
      </c>
      <c r="G83" s="101"/>
      <c r="H83" s="101">
        <v>20</v>
      </c>
      <c r="I83" s="101"/>
      <c r="J83" s="8"/>
      <c r="K83" s="8"/>
      <c r="L83" s="8"/>
      <c r="M83" s="8"/>
      <c r="N83" s="8"/>
      <c r="O83" s="8"/>
      <c r="P83" s="8"/>
      <c r="Q83" s="8"/>
      <c r="R83" s="8"/>
    </row>
    <row r="84" ht="15.6" customHeight="1">
      <c r="A84" s="101"/>
      <c r="B84" t="s" s="100">
        <v>127</v>
      </c>
      <c r="C84" t="s" s="100">
        <v>424</v>
      </c>
      <c r="D84" t="s" s="100">
        <v>151</v>
      </c>
      <c r="E84" t="s" s="100">
        <v>372</v>
      </c>
      <c r="F84" t="s" s="100">
        <v>136</v>
      </c>
      <c r="G84" s="101"/>
      <c r="H84" s="101">
        <v>0</v>
      </c>
      <c r="I84" s="101"/>
      <c r="J84" s="8"/>
      <c r="K84" s="8"/>
      <c r="L84" s="8"/>
      <c r="M84" s="8"/>
      <c r="N84" s="8"/>
      <c r="O84" s="8"/>
      <c r="P84" s="8"/>
      <c r="Q84" s="8"/>
      <c r="R84" s="8"/>
    </row>
    <row r="85" ht="15.6" customHeight="1">
      <c r="A85" s="101"/>
      <c r="B85" t="s" s="100">
        <v>127</v>
      </c>
      <c r="C85" t="s" s="100">
        <v>152</v>
      </c>
      <c r="D85" t="s" s="100">
        <v>153</v>
      </c>
      <c r="E85" t="s" s="100">
        <v>372</v>
      </c>
      <c r="F85" t="s" s="100">
        <v>144</v>
      </c>
      <c r="G85" s="101"/>
      <c r="H85" s="101">
        <v>1</v>
      </c>
      <c r="I85" s="101"/>
      <c r="J85" s="8"/>
      <c r="K85" s="8"/>
      <c r="L85" s="8"/>
      <c r="M85" s="8"/>
      <c r="N85" s="8"/>
      <c r="O85" s="8"/>
      <c r="P85" s="8"/>
      <c r="Q85" s="8"/>
      <c r="R85" s="8"/>
    </row>
    <row r="86" ht="15.6" customHeight="1">
      <c r="A86" t="b" s="134">
        <v>0</v>
      </c>
      <c r="B86" t="s" s="100">
        <v>425</v>
      </c>
      <c r="C86" t="s" s="100">
        <v>426</v>
      </c>
      <c r="D86" t="s" s="100">
        <v>117</v>
      </c>
      <c r="E86" s="101"/>
      <c r="F86" s="101"/>
      <c r="G86" s="101"/>
      <c r="H86" s="101"/>
      <c r="I86" s="101"/>
      <c r="J86" s="8"/>
      <c r="K86" s="8"/>
      <c r="L86" s="8"/>
      <c r="M86" s="8"/>
      <c r="N86" s="8"/>
      <c r="O86" s="8"/>
      <c r="P86" s="8"/>
      <c r="Q86" s="8"/>
      <c r="R86" s="8"/>
    </row>
    <row r="87" ht="15.6" customHeight="1">
      <c r="A87" s="101"/>
      <c r="B87" t="s" s="100">
        <v>127</v>
      </c>
      <c r="C87" t="s" s="100">
        <v>427</v>
      </c>
      <c r="D87" t="s" s="100">
        <v>428</v>
      </c>
      <c r="E87" t="s" s="100">
        <v>372</v>
      </c>
      <c r="F87" t="s" s="100">
        <v>136</v>
      </c>
      <c r="G87" s="101"/>
      <c r="H87" s="101">
        <v>1000</v>
      </c>
      <c r="I87" s="101"/>
      <c r="J87" s="8"/>
      <c r="K87" s="8"/>
      <c r="L87" s="8"/>
      <c r="M87" s="8"/>
      <c r="N87" s="8"/>
      <c r="O87" s="8"/>
      <c r="P87" s="8"/>
      <c r="Q87" s="8"/>
      <c r="R87" s="8"/>
    </row>
    <row r="88" ht="15.6" customHeight="1">
      <c r="A88" s="101"/>
      <c r="B88" t="s" s="100">
        <v>127</v>
      </c>
      <c r="C88" t="s" s="100">
        <v>429</v>
      </c>
      <c r="D88" t="s" s="100">
        <v>430</v>
      </c>
      <c r="E88" t="s" s="100">
        <v>372</v>
      </c>
      <c r="F88" t="s" s="100">
        <v>263</v>
      </c>
      <c r="G88" s="101"/>
      <c r="H88" t="s" s="100">
        <v>431</v>
      </c>
      <c r="I88" s="101"/>
      <c r="J88" s="8"/>
      <c r="K88" s="8"/>
      <c r="L88" s="8"/>
      <c r="M88" s="8"/>
      <c r="N88" s="8"/>
      <c r="O88" s="8"/>
      <c r="P88" s="8"/>
      <c r="Q88" s="8"/>
      <c r="R88" s="8"/>
    </row>
    <row r="89" ht="15.6" customHeight="1">
      <c r="A89" s="101"/>
      <c r="B89" t="s" s="100">
        <v>127</v>
      </c>
      <c r="C89" t="s" s="100">
        <v>432</v>
      </c>
      <c r="D89" t="s" s="100">
        <v>433</v>
      </c>
      <c r="E89" t="s" s="100">
        <v>372</v>
      </c>
      <c r="F89" t="s" s="100">
        <v>147</v>
      </c>
      <c r="G89" s="101"/>
      <c r="H89" t="b" s="134">
        <v>0</v>
      </c>
      <c r="I89" s="101"/>
      <c r="J89" s="8"/>
      <c r="K89" s="8"/>
      <c r="L89" s="8"/>
      <c r="M89" s="8"/>
      <c r="N89" s="8"/>
      <c r="O89" s="8"/>
      <c r="P89" s="8"/>
      <c r="Q89" s="8"/>
      <c r="R89" s="8"/>
    </row>
    <row r="90" ht="15.6" customHeight="1">
      <c r="A90" s="101"/>
      <c r="B90" t="s" s="100">
        <v>127</v>
      </c>
      <c r="C90" t="s" s="100">
        <v>434</v>
      </c>
      <c r="D90" t="s" s="100">
        <v>139</v>
      </c>
      <c r="E90" t="s" s="100">
        <v>372</v>
      </c>
      <c r="F90" t="s" s="100">
        <v>136</v>
      </c>
      <c r="G90" s="101"/>
      <c r="H90" s="101">
        <v>0</v>
      </c>
      <c r="I90" s="101"/>
      <c r="J90" s="8"/>
      <c r="K90" s="8"/>
      <c r="L90" s="8"/>
      <c r="M90" s="8"/>
      <c r="N90" s="8"/>
      <c r="O90" s="8"/>
      <c r="P90" s="8"/>
      <c r="Q90" s="8"/>
      <c r="R90" s="8"/>
    </row>
    <row r="91" ht="15.6" customHeight="1">
      <c r="A91" s="101"/>
      <c r="B91" t="s" s="100">
        <v>127</v>
      </c>
      <c r="C91" t="s" s="100">
        <v>435</v>
      </c>
      <c r="D91" t="s" s="100">
        <v>141</v>
      </c>
      <c r="E91" t="s" s="100">
        <v>372</v>
      </c>
      <c r="F91" t="s" s="100">
        <v>136</v>
      </c>
      <c r="G91" s="101"/>
      <c r="H91" s="101">
        <v>0</v>
      </c>
      <c r="I91" s="101"/>
      <c r="J91" s="8"/>
      <c r="K91" s="8"/>
      <c r="L91" s="8"/>
      <c r="M91" s="8"/>
      <c r="N91" s="8"/>
      <c r="O91" s="8"/>
      <c r="P91" s="8"/>
      <c r="Q91" s="8"/>
      <c r="R91" s="8"/>
    </row>
    <row r="92" ht="15.6" customHeight="1">
      <c r="A92" s="101"/>
      <c r="B92" t="s" s="100">
        <v>127</v>
      </c>
      <c r="C92" t="s" s="100">
        <v>142</v>
      </c>
      <c r="D92" t="s" s="100">
        <v>143</v>
      </c>
      <c r="E92" t="s" s="100">
        <v>372</v>
      </c>
      <c r="F92" t="s" s="100">
        <v>144</v>
      </c>
      <c r="G92" s="101"/>
      <c r="H92" s="101">
        <v>0</v>
      </c>
      <c r="I92" s="101"/>
      <c r="J92" s="8"/>
      <c r="K92" s="8"/>
      <c r="L92" s="8"/>
      <c r="M92" s="8"/>
      <c r="N92" s="8"/>
      <c r="O92" s="8"/>
      <c r="P92" s="8"/>
      <c r="Q92" s="8"/>
      <c r="R92" s="8"/>
    </row>
    <row r="93" ht="15.6" customHeight="1">
      <c r="A93" s="101"/>
      <c r="B93" t="s" s="100">
        <v>127</v>
      </c>
      <c r="C93" t="s" s="100">
        <v>145</v>
      </c>
      <c r="D93" t="s" s="100">
        <v>146</v>
      </c>
      <c r="E93" t="s" s="100">
        <v>372</v>
      </c>
      <c r="F93" t="s" s="100">
        <v>147</v>
      </c>
      <c r="G93" s="101"/>
      <c r="H93" t="b" s="134">
        <v>0</v>
      </c>
      <c r="I93" s="101"/>
      <c r="J93" s="8"/>
      <c r="K93" s="8"/>
      <c r="L93" s="8"/>
      <c r="M93" s="8"/>
      <c r="N93" s="8"/>
      <c r="O93" s="8"/>
      <c r="P93" s="8"/>
      <c r="Q93" s="8"/>
      <c r="R93" s="8"/>
    </row>
    <row r="94" ht="15.6" customHeight="1">
      <c r="A94" s="101"/>
      <c r="B94" t="s" s="100">
        <v>127</v>
      </c>
      <c r="C94" t="s" s="100">
        <v>148</v>
      </c>
      <c r="D94" t="s" s="100">
        <v>149</v>
      </c>
      <c r="E94" t="s" s="100">
        <v>372</v>
      </c>
      <c r="F94" t="s" s="100">
        <v>144</v>
      </c>
      <c r="G94" s="101"/>
      <c r="H94" s="101">
        <v>20</v>
      </c>
      <c r="I94" s="101"/>
      <c r="J94" s="8"/>
      <c r="K94" s="8"/>
      <c r="L94" s="8"/>
      <c r="M94" s="8"/>
      <c r="N94" s="8"/>
      <c r="O94" s="8"/>
      <c r="P94" s="8"/>
      <c r="Q94" s="8"/>
      <c r="R94" s="8"/>
    </row>
    <row r="95" ht="15.6" customHeight="1">
      <c r="A95" s="101"/>
      <c r="B95" t="s" s="100">
        <v>127</v>
      </c>
      <c r="C95" t="s" s="100">
        <v>436</v>
      </c>
      <c r="D95" t="s" s="100">
        <v>151</v>
      </c>
      <c r="E95" t="s" s="100">
        <v>372</v>
      </c>
      <c r="F95" t="s" s="100">
        <v>136</v>
      </c>
      <c r="G95" s="101"/>
      <c r="H95" s="101">
        <v>0</v>
      </c>
      <c r="I95" s="101"/>
      <c r="J95" s="8"/>
      <c r="K95" s="8"/>
      <c r="L95" s="8"/>
      <c r="M95" s="8"/>
      <c r="N95" s="8"/>
      <c r="O95" s="8"/>
      <c r="P95" s="8"/>
      <c r="Q95" s="8"/>
      <c r="R95" s="8"/>
    </row>
    <row r="96" ht="15.6" customHeight="1">
      <c r="A96" s="101"/>
      <c r="B96" t="s" s="100">
        <v>127</v>
      </c>
      <c r="C96" t="s" s="100">
        <v>152</v>
      </c>
      <c r="D96" t="s" s="100">
        <v>153</v>
      </c>
      <c r="E96" t="s" s="100">
        <v>372</v>
      </c>
      <c r="F96" t="s" s="100">
        <v>144</v>
      </c>
      <c r="G96" s="101"/>
      <c r="H96" s="101">
        <v>1</v>
      </c>
      <c r="I96" s="101"/>
      <c r="J96" s="8"/>
      <c r="K96" s="8"/>
      <c r="L96" s="8"/>
      <c r="M96" s="8"/>
      <c r="N96" s="8"/>
      <c r="O96" s="8"/>
      <c r="P96" s="8"/>
      <c r="Q96" s="8"/>
      <c r="R96" s="8"/>
    </row>
    <row r="97" ht="15.6" customHeight="1">
      <c r="A97" t="b" s="134">
        <v>0</v>
      </c>
      <c r="B97" t="s" s="100">
        <v>437</v>
      </c>
      <c r="C97" t="s" s="100">
        <v>438</v>
      </c>
      <c r="D97" t="s" s="100">
        <v>249</v>
      </c>
      <c r="E97" s="101"/>
      <c r="F97" s="101"/>
      <c r="G97" s="101"/>
      <c r="H97" s="101"/>
      <c r="I97" s="101"/>
      <c r="J97" s="8"/>
      <c r="K97" s="8"/>
      <c r="L97" s="8"/>
      <c r="M97" s="8"/>
      <c r="N97" s="8"/>
      <c r="O97" s="8"/>
      <c r="P97" s="8"/>
      <c r="Q97" s="8"/>
      <c r="R97" s="8"/>
    </row>
    <row r="98" ht="15.6" customHeight="1">
      <c r="A98" s="101"/>
      <c r="B98" t="s" s="100">
        <v>127</v>
      </c>
      <c r="C98" t="s" s="100">
        <v>439</v>
      </c>
      <c r="D98" t="s" s="100">
        <v>440</v>
      </c>
      <c r="E98" t="s" s="100">
        <v>372</v>
      </c>
      <c r="F98" t="s" s="100">
        <v>121</v>
      </c>
      <c r="G98" s="101"/>
      <c r="H98" t="s" s="100">
        <v>441</v>
      </c>
      <c r="I98" t="s" s="100">
        <v>442</v>
      </c>
      <c r="J98" s="8"/>
      <c r="K98" s="8"/>
      <c r="L98" s="8"/>
      <c r="M98" s="8"/>
      <c r="N98" s="8"/>
      <c r="O98" s="8"/>
      <c r="P98" s="8"/>
      <c r="Q98" s="8"/>
      <c r="R98" s="8"/>
    </row>
    <row r="99" ht="15.6" customHeight="1">
      <c r="A99" t="b" s="134">
        <v>0</v>
      </c>
      <c r="B99" t="s" s="100">
        <v>443</v>
      </c>
      <c r="C99" t="s" s="100">
        <v>444</v>
      </c>
      <c r="D99" t="s" s="100">
        <v>117</v>
      </c>
      <c r="E99" s="101"/>
      <c r="F99" s="101"/>
      <c r="G99" s="101"/>
      <c r="H99" s="101"/>
      <c r="I99" s="101"/>
      <c r="J99" s="8"/>
      <c r="K99" s="8"/>
      <c r="L99" s="8"/>
      <c r="M99" s="8"/>
      <c r="N99" s="8"/>
      <c r="O99" s="8"/>
      <c r="P99" s="8"/>
      <c r="Q99" s="8"/>
      <c r="R99" s="8"/>
    </row>
    <row r="100" ht="15.6" customHeight="1">
      <c r="A100" s="101"/>
      <c r="B100" t="s" s="100">
        <v>127</v>
      </c>
      <c r="C100" t="s" s="100">
        <v>445</v>
      </c>
      <c r="D100" t="s" s="100">
        <v>446</v>
      </c>
      <c r="E100" t="s" s="100">
        <v>372</v>
      </c>
      <c r="F100" t="s" s="100">
        <v>263</v>
      </c>
      <c r="G100" s="101"/>
      <c r="H100" s="101"/>
      <c r="I100" s="101"/>
      <c r="J100" s="8"/>
      <c r="K100" s="8"/>
      <c r="L100" s="8"/>
      <c r="M100" s="8"/>
      <c r="N100" s="8"/>
      <c r="O100" s="8"/>
      <c r="P100" s="8"/>
      <c r="Q100" s="8"/>
      <c r="R100" s="8"/>
    </row>
    <row r="101" ht="15.6" customHeight="1">
      <c r="A101" s="101"/>
      <c r="B101" t="s" s="100">
        <v>127</v>
      </c>
      <c r="C101" t="s" s="100">
        <v>447</v>
      </c>
      <c r="D101" t="s" s="100">
        <v>448</v>
      </c>
      <c r="E101" t="s" s="100">
        <v>372</v>
      </c>
      <c r="F101" t="s" s="100">
        <v>121</v>
      </c>
      <c r="G101" s="101"/>
      <c r="H101" t="s" s="100">
        <v>449</v>
      </c>
      <c r="I101" t="s" s="100">
        <v>450</v>
      </c>
      <c r="J101" s="8"/>
      <c r="K101" s="8"/>
      <c r="L101" s="8"/>
      <c r="M101" s="8"/>
      <c r="N101" s="8"/>
      <c r="O101" s="8"/>
      <c r="P101" s="8"/>
      <c r="Q101" s="8"/>
      <c r="R101" s="8"/>
    </row>
    <row r="102" ht="15.6" customHeight="1">
      <c r="A102" t="b" s="134">
        <v>0</v>
      </c>
      <c r="B102" t="s" s="100">
        <v>220</v>
      </c>
      <c r="C102" t="s" s="100">
        <v>221</v>
      </c>
      <c r="D102" t="s" s="100">
        <v>117</v>
      </c>
      <c r="E102" s="101"/>
      <c r="F102" s="101"/>
      <c r="G102" s="101"/>
      <c r="H102" s="101"/>
      <c r="I102" s="101"/>
      <c r="J102" s="8"/>
      <c r="K102" s="8"/>
      <c r="L102" s="8"/>
      <c r="M102" s="8"/>
      <c r="N102" s="8"/>
      <c r="O102" s="8"/>
      <c r="P102" s="8"/>
      <c r="Q102" s="8"/>
      <c r="R102" s="8"/>
    </row>
    <row r="103" ht="15.6" customHeight="1">
      <c r="A103" s="101"/>
      <c r="B103" t="s" s="100">
        <v>127</v>
      </c>
      <c r="C103" t="s" s="100">
        <v>451</v>
      </c>
      <c r="D103" t="s" s="100">
        <v>223</v>
      </c>
      <c r="E103" t="s" s="100">
        <v>372</v>
      </c>
      <c r="F103" t="s" s="100">
        <v>136</v>
      </c>
      <c r="G103" s="101"/>
      <c r="H103" s="101">
        <v>0.5</v>
      </c>
      <c r="I103" s="101"/>
      <c r="J103" s="8"/>
      <c r="K103" s="8"/>
      <c r="L103" s="8"/>
      <c r="M103" s="8"/>
      <c r="N103" s="8"/>
      <c r="O103" s="8"/>
      <c r="P103" s="8"/>
      <c r="Q103" s="8"/>
      <c r="R103" s="8"/>
    </row>
    <row r="104" ht="15.6" customHeight="1">
      <c r="A104" s="101"/>
      <c r="B104" t="s" s="100">
        <v>127</v>
      </c>
      <c r="C104" t="s" s="100">
        <v>225</v>
      </c>
      <c r="D104" t="s" s="100">
        <v>214</v>
      </c>
      <c r="E104" t="s" s="100">
        <v>372</v>
      </c>
      <c r="F104" t="s" s="100">
        <v>121</v>
      </c>
      <c r="G104" s="101"/>
      <c r="H104" t="s" s="100">
        <v>226</v>
      </c>
      <c r="I104" t="s" s="100">
        <v>216</v>
      </c>
      <c r="J104" s="8"/>
      <c r="K104" s="8"/>
      <c r="L104" s="8"/>
      <c r="M104" s="8"/>
      <c r="N104" s="8"/>
      <c r="O104" s="8"/>
      <c r="P104" s="8"/>
      <c r="Q104" s="8"/>
      <c r="R104" s="8"/>
    </row>
    <row r="105" ht="15.6" customHeight="1">
      <c r="A105" s="101"/>
      <c r="B105" t="s" s="100">
        <v>127</v>
      </c>
      <c r="C105" t="s" s="100">
        <v>227</v>
      </c>
      <c r="D105" t="s" s="100">
        <v>228</v>
      </c>
      <c r="E105" t="s" s="100">
        <v>372</v>
      </c>
      <c r="F105" t="s" s="100">
        <v>147</v>
      </c>
      <c r="G105" s="101"/>
      <c r="H105" t="b" s="134">
        <v>0</v>
      </c>
      <c r="I105" s="101"/>
      <c r="J105" s="8"/>
      <c r="K105" s="8"/>
      <c r="L105" s="8"/>
      <c r="M105" s="8"/>
      <c r="N105" s="8"/>
      <c r="O105" s="8"/>
      <c r="P105" s="8"/>
      <c r="Q105" s="8"/>
      <c r="R105" s="8"/>
    </row>
    <row r="106" ht="15.6" customHeight="1">
      <c r="A106" s="101"/>
      <c r="B106" t="s" s="100">
        <v>127</v>
      </c>
      <c r="C106" t="s" s="100">
        <v>229</v>
      </c>
      <c r="D106" t="s" s="100">
        <v>157</v>
      </c>
      <c r="E106" t="s" s="100">
        <v>372</v>
      </c>
      <c r="F106" t="s" s="100">
        <v>121</v>
      </c>
      <c r="G106" s="101"/>
      <c r="H106" s="101"/>
      <c r="I106" s="101"/>
      <c r="J106" s="8"/>
      <c r="K106" s="8"/>
      <c r="L106" s="8"/>
      <c r="M106" s="8"/>
      <c r="N106" s="8"/>
      <c r="O106" s="8"/>
      <c r="P106" s="8"/>
      <c r="Q106" s="8"/>
      <c r="R106" s="8"/>
    </row>
    <row r="107" ht="15.6" customHeight="1">
      <c r="A107" t="b" s="134">
        <v>0</v>
      </c>
      <c r="B107" t="s" s="100">
        <v>452</v>
      </c>
      <c r="C107" t="s" s="100">
        <v>453</v>
      </c>
      <c r="D107" t="s" s="100">
        <v>249</v>
      </c>
      <c r="E107" s="101"/>
      <c r="F107" s="101"/>
      <c r="G107" s="101"/>
      <c r="H107" s="101"/>
      <c r="I107" s="101"/>
      <c r="J107" s="8"/>
      <c r="K107" s="8"/>
      <c r="L107" s="8"/>
      <c r="M107" s="8"/>
      <c r="N107" s="8"/>
      <c r="O107" s="8"/>
      <c r="P107" s="8"/>
      <c r="Q107" s="8"/>
      <c r="R107" s="8"/>
    </row>
    <row r="108" ht="15.6" customHeight="1">
      <c r="A108" s="101"/>
      <c r="B108" t="s" s="100">
        <v>127</v>
      </c>
      <c r="C108" t="s" s="100">
        <v>454</v>
      </c>
      <c r="D108" t="s" s="100">
        <v>455</v>
      </c>
      <c r="E108" t="s" s="100">
        <v>372</v>
      </c>
      <c r="F108" t="s" s="100">
        <v>121</v>
      </c>
      <c r="G108" s="101"/>
      <c r="H108" t="s" s="100">
        <v>456</v>
      </c>
      <c r="I108" t="s" s="100">
        <v>457</v>
      </c>
      <c r="J108" s="8"/>
      <c r="K108" s="8"/>
      <c r="L108" s="8"/>
      <c r="M108" s="8"/>
      <c r="N108" s="8"/>
      <c r="O108" s="8"/>
      <c r="P108" s="8"/>
      <c r="Q108" s="8"/>
      <c r="R108" s="8"/>
    </row>
    <row r="109" ht="15.6" customHeight="1">
      <c r="A109" s="101"/>
      <c r="B109" t="s" s="100">
        <v>127</v>
      </c>
      <c r="C109" t="s" s="100">
        <v>458</v>
      </c>
      <c r="D109" t="s" s="100">
        <v>459</v>
      </c>
      <c r="E109" t="s" s="100">
        <v>372</v>
      </c>
      <c r="F109" t="s" s="100">
        <v>136</v>
      </c>
      <c r="G109" s="101"/>
      <c r="H109" s="101">
        <v>0.5</v>
      </c>
      <c r="I109" s="101"/>
      <c r="J109" s="8"/>
      <c r="K109" s="8"/>
      <c r="L109" s="8"/>
      <c r="M109" s="8"/>
      <c r="N109" s="8"/>
      <c r="O109" s="8"/>
      <c r="P109" s="8"/>
      <c r="Q109" s="8"/>
      <c r="R109" s="8"/>
    </row>
    <row r="110" ht="15.6" customHeight="1">
      <c r="A110" s="101"/>
      <c r="B110" t="s" s="100">
        <v>127</v>
      </c>
      <c r="C110" t="s" s="100">
        <v>460</v>
      </c>
      <c r="D110" t="s" s="100">
        <v>461</v>
      </c>
      <c r="E110" t="s" s="100">
        <v>372</v>
      </c>
      <c r="F110" t="s" s="100">
        <v>136</v>
      </c>
      <c r="G110" s="101"/>
      <c r="H110" s="101">
        <v>0.12</v>
      </c>
      <c r="I110" s="101"/>
      <c r="J110" s="8"/>
      <c r="K110" s="8"/>
      <c r="L110" s="8"/>
      <c r="M110" s="8"/>
      <c r="N110" s="8"/>
      <c r="O110" s="8"/>
      <c r="P110" s="8"/>
      <c r="Q110" s="8"/>
      <c r="R110" s="8"/>
    </row>
    <row r="111" ht="15.6" customHeight="1">
      <c r="A111" s="101"/>
      <c r="B111" t="s" s="100">
        <v>127</v>
      </c>
      <c r="C111" t="s" s="100">
        <v>462</v>
      </c>
      <c r="D111" t="s" s="100">
        <v>139</v>
      </c>
      <c r="E111" t="s" s="100">
        <v>372</v>
      </c>
      <c r="F111" t="s" s="100">
        <v>136</v>
      </c>
      <c r="G111" s="101"/>
      <c r="H111" s="101">
        <v>0</v>
      </c>
      <c r="I111" s="101"/>
      <c r="J111" s="8"/>
      <c r="K111" s="8"/>
      <c r="L111" s="8"/>
      <c r="M111" s="8"/>
      <c r="N111" s="8"/>
      <c r="O111" s="8"/>
      <c r="P111" s="8"/>
      <c r="Q111" s="8"/>
      <c r="R111" s="8"/>
    </row>
    <row r="112" ht="15.6" customHeight="1">
      <c r="A112" s="101"/>
      <c r="B112" t="s" s="100">
        <v>127</v>
      </c>
      <c r="C112" t="s" s="100">
        <v>148</v>
      </c>
      <c r="D112" t="s" s="100">
        <v>149</v>
      </c>
      <c r="E112" t="s" s="100">
        <v>372</v>
      </c>
      <c r="F112" t="s" s="100">
        <v>144</v>
      </c>
      <c r="G112" s="101"/>
      <c r="H112" s="101">
        <v>20</v>
      </c>
      <c r="I112" s="101"/>
      <c r="J112" s="8"/>
      <c r="K112" s="8"/>
      <c r="L112" s="8"/>
      <c r="M112" s="8"/>
      <c r="N112" s="8"/>
      <c r="O112" s="8"/>
      <c r="P112" s="8"/>
      <c r="Q112" s="8"/>
      <c r="R112" s="8"/>
    </row>
    <row r="113" ht="15.6" customHeight="1">
      <c r="A113" s="101"/>
      <c r="B113" t="s" s="100">
        <v>127</v>
      </c>
      <c r="C113" t="s" s="100">
        <v>463</v>
      </c>
      <c r="D113" t="s" s="100">
        <v>151</v>
      </c>
      <c r="E113" t="s" s="100">
        <v>372</v>
      </c>
      <c r="F113" t="s" s="100">
        <v>136</v>
      </c>
      <c r="G113" s="101"/>
      <c r="H113" s="101">
        <v>0</v>
      </c>
      <c r="I113" s="101"/>
      <c r="J113" s="8"/>
      <c r="K113" s="8"/>
      <c r="L113" s="8"/>
      <c r="M113" s="8"/>
      <c r="N113" s="8"/>
      <c r="O113" s="8"/>
      <c r="P113" s="8"/>
      <c r="Q113" s="8"/>
      <c r="R113" s="8"/>
    </row>
    <row r="114" ht="15.6" customHeight="1">
      <c r="A114" s="101"/>
      <c r="B114" t="s" s="100">
        <v>127</v>
      </c>
      <c r="C114" t="s" s="100">
        <v>152</v>
      </c>
      <c r="D114" t="s" s="100">
        <v>153</v>
      </c>
      <c r="E114" t="s" s="100">
        <v>372</v>
      </c>
      <c r="F114" t="s" s="100">
        <v>144</v>
      </c>
      <c r="G114" s="101"/>
      <c r="H114" s="101">
        <v>1</v>
      </c>
      <c r="I114" s="101"/>
      <c r="J114" s="8"/>
      <c r="K114" s="8"/>
      <c r="L114" s="8"/>
      <c r="M114" s="8"/>
      <c r="N114" s="8"/>
      <c r="O114" s="8"/>
      <c r="P114" s="8"/>
      <c r="Q114" s="8"/>
      <c r="R114" s="8"/>
    </row>
    <row r="115" ht="15.6" customHeight="1">
      <c r="A115" t="b" s="134">
        <v>0</v>
      </c>
      <c r="B115" t="s" s="100">
        <v>231</v>
      </c>
      <c r="C115" t="s" s="100">
        <v>232</v>
      </c>
      <c r="D115" t="s" s="100">
        <v>117</v>
      </c>
      <c r="E115" s="101"/>
      <c r="F115" s="101"/>
      <c r="G115" s="101"/>
      <c r="H115" s="101"/>
      <c r="I115" s="101"/>
      <c r="J115" s="8"/>
      <c r="K115" s="8"/>
      <c r="L115" s="8"/>
      <c r="M115" s="8"/>
      <c r="N115" s="8"/>
      <c r="O115" s="8"/>
      <c r="P115" s="8"/>
      <c r="Q115" s="8"/>
      <c r="R115" s="8"/>
    </row>
    <row r="116" ht="15.6" customHeight="1">
      <c r="A116" s="101"/>
      <c r="B116" t="s" s="100">
        <v>127</v>
      </c>
      <c r="C116" t="s" s="100">
        <v>233</v>
      </c>
      <c r="D116" t="s" s="100">
        <v>234</v>
      </c>
      <c r="E116" t="s" s="100">
        <v>372</v>
      </c>
      <c r="F116" t="s" s="100">
        <v>136</v>
      </c>
      <c r="G116" s="101"/>
      <c r="H116" s="101">
        <v>1</v>
      </c>
      <c r="I116" s="101"/>
      <c r="J116" s="8"/>
      <c r="K116" s="8"/>
      <c r="L116" s="8"/>
      <c r="M116" s="8"/>
      <c r="N116" s="8"/>
      <c r="O116" s="8"/>
      <c r="P116" s="8"/>
      <c r="Q116" s="8"/>
      <c r="R116" s="8"/>
    </row>
    <row r="117" ht="15.6" customHeight="1">
      <c r="A117" s="101"/>
      <c r="B117" t="s" s="100">
        <v>127</v>
      </c>
      <c r="C117" t="s" s="100">
        <v>235</v>
      </c>
      <c r="D117" t="s" s="100">
        <v>236</v>
      </c>
      <c r="E117" t="s" s="100">
        <v>372</v>
      </c>
      <c r="F117" t="s" s="100">
        <v>136</v>
      </c>
      <c r="G117" s="101"/>
      <c r="H117" s="101">
        <v>-1</v>
      </c>
      <c r="I117" s="101"/>
      <c r="J117" s="8"/>
      <c r="K117" s="8"/>
      <c r="L117" s="8"/>
      <c r="M117" s="8"/>
      <c r="N117" s="8"/>
      <c r="O117" s="8"/>
      <c r="P117" s="8"/>
      <c r="Q117" s="8"/>
      <c r="R117" s="8"/>
    </row>
    <row r="118" ht="15.6" customHeight="1">
      <c r="A118" s="101"/>
      <c r="B118" t="s" s="100">
        <v>127</v>
      </c>
      <c r="C118" t="s" s="100">
        <v>237</v>
      </c>
      <c r="D118" t="s" s="100">
        <v>238</v>
      </c>
      <c r="E118" t="s" s="100">
        <v>372</v>
      </c>
      <c r="F118" t="s" s="100">
        <v>147</v>
      </c>
      <c r="G118" s="101"/>
      <c r="H118" t="b" s="134">
        <v>0</v>
      </c>
      <c r="I118" s="101"/>
      <c r="J118" s="8"/>
      <c r="K118" s="8"/>
      <c r="L118" s="8"/>
      <c r="M118" s="8"/>
      <c r="N118" s="8"/>
      <c r="O118" s="8"/>
      <c r="P118" s="8"/>
      <c r="Q118" s="8"/>
      <c r="R118" s="8"/>
    </row>
    <row r="119" ht="15.6" customHeight="1">
      <c r="A119" t="b" s="134">
        <v>0</v>
      </c>
      <c r="B119" t="s" s="100">
        <v>464</v>
      </c>
      <c r="C119" t="s" s="100">
        <v>465</v>
      </c>
      <c r="D119" t="s" s="100">
        <v>117</v>
      </c>
      <c r="E119" s="101"/>
      <c r="F119" s="101"/>
      <c r="G119" s="101"/>
      <c r="H119" s="101"/>
      <c r="I119" s="101"/>
      <c r="J119" s="8"/>
      <c r="K119" s="8"/>
      <c r="L119" s="8"/>
      <c r="M119" s="8"/>
      <c r="N119" s="8"/>
      <c r="O119" s="8"/>
      <c r="P119" s="8"/>
      <c r="Q119" s="8"/>
      <c r="R119" s="8"/>
    </row>
    <row r="120" ht="15.6" customHeight="1">
      <c r="A120" s="101"/>
      <c r="B120" t="s" s="100">
        <v>127</v>
      </c>
      <c r="C120" t="s" s="100">
        <v>466</v>
      </c>
      <c r="D120" t="s" s="100">
        <v>467</v>
      </c>
      <c r="E120" t="s" s="100">
        <v>372</v>
      </c>
      <c r="F120" t="s" s="100">
        <v>136</v>
      </c>
      <c r="G120" s="101"/>
      <c r="H120" s="101">
        <v>10000</v>
      </c>
      <c r="I120" s="101"/>
      <c r="J120" s="8"/>
      <c r="K120" s="8"/>
      <c r="L120" s="8"/>
      <c r="M120" s="8"/>
      <c r="N120" s="8"/>
      <c r="O120" s="8"/>
      <c r="P120" s="8"/>
      <c r="Q120" s="8"/>
      <c r="R120" s="8"/>
    </row>
    <row r="121" ht="15.6" customHeight="1">
      <c r="A121" s="101"/>
      <c r="B121" t="s" s="100">
        <v>127</v>
      </c>
      <c r="C121" t="s" s="100">
        <v>468</v>
      </c>
      <c r="D121" t="s" s="100">
        <v>469</v>
      </c>
      <c r="E121" t="s" s="100">
        <v>372</v>
      </c>
      <c r="F121" t="s" s="100">
        <v>136</v>
      </c>
      <c r="G121" s="101"/>
      <c r="H121" s="101">
        <v>2</v>
      </c>
      <c r="I121" s="101"/>
      <c r="J121" s="8"/>
      <c r="K121" s="8"/>
      <c r="L121" s="8"/>
      <c r="M121" s="8"/>
      <c r="N121" s="8"/>
      <c r="O121" s="8"/>
      <c r="P121" s="8"/>
      <c r="Q121" s="8"/>
      <c r="R121" s="8"/>
    </row>
    <row r="122" ht="15.6" customHeight="1">
      <c r="A122" s="101"/>
      <c r="B122" t="s" s="100">
        <v>127</v>
      </c>
      <c r="C122" t="s" s="100">
        <v>470</v>
      </c>
      <c r="D122" t="s" s="100">
        <v>471</v>
      </c>
      <c r="E122" t="s" s="100">
        <v>372</v>
      </c>
      <c r="F122" t="s" s="100">
        <v>144</v>
      </c>
      <c r="G122" s="101"/>
      <c r="H122" s="101">
        <v>2</v>
      </c>
      <c r="I122" s="101"/>
      <c r="J122" s="8"/>
      <c r="K122" s="8"/>
      <c r="L122" s="8"/>
      <c r="M122" s="8"/>
      <c r="N122" s="8"/>
      <c r="O122" s="8"/>
      <c r="P122" s="8"/>
      <c r="Q122" s="8"/>
      <c r="R122" s="8"/>
    </row>
    <row r="123" ht="15.6" customHeight="1">
      <c r="A123" s="101"/>
      <c r="B123" t="s" s="100">
        <v>127</v>
      </c>
      <c r="C123" t="s" s="100">
        <v>472</v>
      </c>
      <c r="D123" t="s" s="100">
        <v>473</v>
      </c>
      <c r="E123" t="s" s="100">
        <v>372</v>
      </c>
      <c r="F123" t="s" s="100">
        <v>136</v>
      </c>
      <c r="G123" s="101"/>
      <c r="H123" s="101">
        <v>10</v>
      </c>
      <c r="I123" s="101"/>
      <c r="J123" s="8"/>
      <c r="K123" s="8"/>
      <c r="L123" s="8"/>
      <c r="M123" s="8"/>
      <c r="N123" s="8"/>
      <c r="O123" s="8"/>
      <c r="P123" s="8"/>
      <c r="Q123" s="8"/>
      <c r="R123" s="8"/>
    </row>
    <row r="124" ht="15.6" customHeight="1">
      <c r="A124" s="101"/>
      <c r="B124" t="s" s="100">
        <v>127</v>
      </c>
      <c r="C124" t="s" s="100">
        <v>474</v>
      </c>
      <c r="D124" t="s" s="100">
        <v>475</v>
      </c>
      <c r="E124" t="s" s="100">
        <v>372</v>
      </c>
      <c r="F124" t="s" s="100">
        <v>147</v>
      </c>
      <c r="G124" s="101"/>
      <c r="H124" t="b" s="134">
        <v>1</v>
      </c>
      <c r="I124" s="101"/>
      <c r="J124" s="8"/>
      <c r="K124" s="8"/>
      <c r="L124" s="8"/>
      <c r="M124" s="8"/>
      <c r="N124" s="8"/>
      <c r="O124" s="8"/>
      <c r="P124" s="8"/>
      <c r="Q124" s="8"/>
      <c r="R124" s="8"/>
    </row>
    <row r="125" ht="15.6" customHeight="1">
      <c r="A125" s="101"/>
      <c r="B125" t="s" s="100">
        <v>127</v>
      </c>
      <c r="C125" t="s" s="100">
        <v>476</v>
      </c>
      <c r="D125" t="s" s="100">
        <v>477</v>
      </c>
      <c r="E125" t="s" s="100">
        <v>372</v>
      </c>
      <c r="F125" t="s" s="100">
        <v>147</v>
      </c>
      <c r="G125" s="101"/>
      <c r="H125" t="b" s="134">
        <v>1</v>
      </c>
      <c r="I125" s="101"/>
      <c r="J125" s="8"/>
      <c r="K125" s="8"/>
      <c r="L125" s="8"/>
      <c r="M125" s="8"/>
      <c r="N125" s="8"/>
      <c r="O125" s="8"/>
      <c r="P125" s="8"/>
      <c r="Q125" s="8"/>
      <c r="R125" s="8"/>
    </row>
    <row r="126" ht="15.6" customHeight="1">
      <c r="A126" t="b" s="134">
        <v>0</v>
      </c>
      <c r="B126" t="s" s="100">
        <v>478</v>
      </c>
      <c r="C126" t="s" s="100">
        <v>479</v>
      </c>
      <c r="D126" t="s" s="100">
        <v>117</v>
      </c>
      <c r="E126" s="101"/>
      <c r="F126" s="101"/>
      <c r="G126" s="101"/>
      <c r="H126" s="101"/>
      <c r="I126" s="101"/>
      <c r="J126" s="8"/>
      <c r="K126" s="8"/>
      <c r="L126" s="8"/>
      <c r="M126" s="8"/>
      <c r="N126" s="8"/>
      <c r="O126" s="8"/>
      <c r="P126" s="8"/>
      <c r="Q126" s="8"/>
      <c r="R126" s="8"/>
    </row>
    <row r="127" ht="15.6" customHeight="1">
      <c r="A127" s="101"/>
      <c r="B127" t="s" s="100">
        <v>127</v>
      </c>
      <c r="C127" t="s" s="100">
        <v>480</v>
      </c>
      <c r="D127" t="s" s="100">
        <v>401</v>
      </c>
      <c r="E127" t="s" s="100">
        <v>372</v>
      </c>
      <c r="F127" t="s" s="100">
        <v>121</v>
      </c>
      <c r="G127" s="101"/>
      <c r="H127" t="s" s="100">
        <v>481</v>
      </c>
      <c r="I127" t="s" s="100">
        <v>482</v>
      </c>
      <c r="J127" s="8"/>
      <c r="K127" s="8"/>
      <c r="L127" s="8"/>
      <c r="M127" s="8"/>
      <c r="N127" s="8"/>
      <c r="O127" s="8"/>
      <c r="P127" s="8"/>
      <c r="Q127" s="8"/>
      <c r="R127" s="8"/>
    </row>
    <row r="128" ht="15.6" customHeight="1">
      <c r="A128" s="101"/>
      <c r="B128" t="s" s="100">
        <v>127</v>
      </c>
      <c r="C128" t="s" s="100">
        <v>483</v>
      </c>
      <c r="D128" t="s" s="100">
        <v>166</v>
      </c>
      <c r="E128" t="s" s="100">
        <v>372</v>
      </c>
      <c r="F128" t="s" s="100">
        <v>147</v>
      </c>
      <c r="G128" s="101"/>
      <c r="H128" t="b" s="134">
        <v>0</v>
      </c>
      <c r="I128" s="101"/>
      <c r="J128" s="8"/>
      <c r="K128" s="8"/>
      <c r="L128" s="8"/>
      <c r="M128" s="8"/>
      <c r="N128" s="8"/>
      <c r="O128" s="8"/>
      <c r="P128" s="8"/>
      <c r="Q128" s="8"/>
      <c r="R128" s="8"/>
    </row>
    <row r="129" ht="15.6" customHeight="1">
      <c r="A129" s="101"/>
      <c r="B129" t="s" s="100">
        <v>127</v>
      </c>
      <c r="C129" t="s" s="100">
        <v>484</v>
      </c>
      <c r="D129" t="s" s="100">
        <v>139</v>
      </c>
      <c r="E129" t="s" s="100">
        <v>372</v>
      </c>
      <c r="F129" t="s" s="100">
        <v>136</v>
      </c>
      <c r="G129" s="101"/>
      <c r="H129" s="101">
        <v>0</v>
      </c>
      <c r="I129" s="101"/>
      <c r="J129" s="8"/>
      <c r="K129" s="8"/>
      <c r="L129" s="8"/>
      <c r="M129" s="8"/>
      <c r="N129" s="8"/>
      <c r="O129" s="8"/>
      <c r="P129" s="8"/>
      <c r="Q129" s="8"/>
      <c r="R129" s="8"/>
    </row>
    <row r="130" ht="15.6" customHeight="1">
      <c r="A130" s="101"/>
      <c r="B130" t="s" s="100">
        <v>127</v>
      </c>
      <c r="C130" t="s" s="100">
        <v>485</v>
      </c>
      <c r="D130" t="s" s="100">
        <v>141</v>
      </c>
      <c r="E130" t="s" s="100">
        <v>372</v>
      </c>
      <c r="F130" t="s" s="100">
        <v>136</v>
      </c>
      <c r="G130" s="101"/>
      <c r="H130" s="101">
        <v>0</v>
      </c>
      <c r="I130" s="101"/>
      <c r="J130" s="8"/>
      <c r="K130" s="8"/>
      <c r="L130" s="8"/>
      <c r="M130" s="8"/>
      <c r="N130" s="8"/>
      <c r="O130" s="8"/>
      <c r="P130" s="8"/>
      <c r="Q130" s="8"/>
      <c r="R130" s="8"/>
    </row>
    <row r="131" ht="15.6" customHeight="1">
      <c r="A131" s="101"/>
      <c r="B131" t="s" s="100">
        <v>127</v>
      </c>
      <c r="C131" t="s" s="100">
        <v>142</v>
      </c>
      <c r="D131" t="s" s="100">
        <v>143</v>
      </c>
      <c r="E131" t="s" s="100">
        <v>372</v>
      </c>
      <c r="F131" t="s" s="100">
        <v>144</v>
      </c>
      <c r="G131" s="101"/>
      <c r="H131" s="101">
        <v>0</v>
      </c>
      <c r="I131" s="101"/>
      <c r="J131" s="8"/>
      <c r="K131" s="8"/>
      <c r="L131" s="8"/>
      <c r="M131" s="8"/>
      <c r="N131" s="8"/>
      <c r="O131" s="8"/>
      <c r="P131" s="8"/>
      <c r="Q131" s="8"/>
      <c r="R131" s="8"/>
    </row>
    <row r="132" ht="15.6" customHeight="1">
      <c r="A132" s="101"/>
      <c r="B132" t="s" s="100">
        <v>127</v>
      </c>
      <c r="C132" t="s" s="100">
        <v>145</v>
      </c>
      <c r="D132" t="s" s="100">
        <v>146</v>
      </c>
      <c r="E132" t="s" s="100">
        <v>372</v>
      </c>
      <c r="F132" t="s" s="100">
        <v>147</v>
      </c>
      <c r="G132" s="101"/>
      <c r="H132" t="b" s="134">
        <v>0</v>
      </c>
      <c r="I132" s="101"/>
      <c r="J132" s="8"/>
      <c r="K132" s="8"/>
      <c r="L132" s="8"/>
      <c r="M132" s="8"/>
      <c r="N132" s="8"/>
      <c r="O132" s="8"/>
      <c r="P132" s="8"/>
      <c r="Q132" s="8"/>
      <c r="R132" s="8"/>
    </row>
    <row r="133" ht="15.6" customHeight="1">
      <c r="A133" s="101"/>
      <c r="B133" t="s" s="100">
        <v>127</v>
      </c>
      <c r="C133" t="s" s="100">
        <v>148</v>
      </c>
      <c r="D133" t="s" s="100">
        <v>149</v>
      </c>
      <c r="E133" t="s" s="100">
        <v>372</v>
      </c>
      <c r="F133" t="s" s="100">
        <v>144</v>
      </c>
      <c r="G133" s="101"/>
      <c r="H133" s="101">
        <v>20</v>
      </c>
      <c r="I133" s="101"/>
      <c r="J133" s="8"/>
      <c r="K133" s="8"/>
      <c r="L133" s="8"/>
      <c r="M133" s="8"/>
      <c r="N133" s="8"/>
      <c r="O133" s="8"/>
      <c r="P133" s="8"/>
      <c r="Q133" s="8"/>
      <c r="R133" s="8"/>
    </row>
    <row r="134" ht="15.6" customHeight="1">
      <c r="A134" s="101"/>
      <c r="B134" t="s" s="100">
        <v>127</v>
      </c>
      <c r="C134" t="s" s="100">
        <v>486</v>
      </c>
      <c r="D134" t="s" s="100">
        <v>151</v>
      </c>
      <c r="E134" t="s" s="100">
        <v>372</v>
      </c>
      <c r="F134" t="s" s="100">
        <v>136</v>
      </c>
      <c r="G134" s="101"/>
      <c r="H134" s="101">
        <v>0</v>
      </c>
      <c r="I134" s="101"/>
      <c r="J134" s="8"/>
      <c r="K134" s="8"/>
      <c r="L134" s="8"/>
      <c r="M134" s="8"/>
      <c r="N134" s="8"/>
      <c r="O134" s="8"/>
      <c r="P134" s="8"/>
      <c r="Q134" s="8"/>
      <c r="R134" s="8"/>
    </row>
    <row r="135" ht="15.6" customHeight="1">
      <c r="A135" s="101"/>
      <c r="B135" t="s" s="100">
        <v>127</v>
      </c>
      <c r="C135" t="s" s="100">
        <v>152</v>
      </c>
      <c r="D135" t="s" s="100">
        <v>153</v>
      </c>
      <c r="E135" t="s" s="100">
        <v>372</v>
      </c>
      <c r="F135" t="s" s="100">
        <v>144</v>
      </c>
      <c r="G135" s="101"/>
      <c r="H135" s="101">
        <v>1</v>
      </c>
      <c r="I135" s="101"/>
      <c r="J135" s="8"/>
      <c r="K135" s="8"/>
      <c r="L135" s="8"/>
      <c r="M135" s="8"/>
      <c r="N135" s="8"/>
      <c r="O135" s="8"/>
      <c r="P135" s="8"/>
      <c r="Q135" s="8"/>
      <c r="R135" s="8"/>
    </row>
    <row r="136" ht="15.6" customHeight="1">
      <c r="A136" t="b" s="134">
        <v>0</v>
      </c>
      <c r="B136" t="s" s="100">
        <v>487</v>
      </c>
      <c r="C136" t="s" s="100">
        <v>488</v>
      </c>
      <c r="D136" t="s" s="100">
        <v>117</v>
      </c>
      <c r="E136" s="101"/>
      <c r="F136" s="101"/>
      <c r="G136" s="101"/>
      <c r="H136" s="101"/>
      <c r="I136" s="101"/>
      <c r="J136" s="8"/>
      <c r="K136" s="8"/>
      <c r="L136" s="8"/>
      <c r="M136" s="8"/>
      <c r="N136" s="8"/>
      <c r="O136" s="8"/>
      <c r="P136" s="8"/>
      <c r="Q136" s="8"/>
      <c r="R136" s="8"/>
    </row>
    <row r="137" ht="15.6" customHeight="1">
      <c r="A137" s="101"/>
      <c r="B137" t="s" s="100">
        <v>127</v>
      </c>
      <c r="C137" t="s" s="100">
        <v>480</v>
      </c>
      <c r="D137" t="s" s="100">
        <v>401</v>
      </c>
      <c r="E137" t="s" s="100">
        <v>372</v>
      </c>
      <c r="F137" t="s" s="100">
        <v>121</v>
      </c>
      <c r="G137" s="101"/>
      <c r="H137" t="s" s="100">
        <v>481</v>
      </c>
      <c r="I137" t="s" s="100">
        <v>482</v>
      </c>
      <c r="J137" s="8"/>
      <c r="K137" s="8"/>
      <c r="L137" s="8"/>
      <c r="M137" s="8"/>
      <c r="N137" s="8"/>
      <c r="O137" s="8"/>
      <c r="P137" s="8"/>
      <c r="Q137" s="8"/>
      <c r="R137" s="8"/>
    </row>
    <row r="138" ht="15.6" customHeight="1">
      <c r="A138" s="101"/>
      <c r="B138" t="s" s="100">
        <v>127</v>
      </c>
      <c r="C138" t="s" s="100">
        <v>489</v>
      </c>
      <c r="D138" t="s" s="100">
        <v>490</v>
      </c>
      <c r="E138" t="s" s="100">
        <v>372</v>
      </c>
      <c r="F138" t="s" s="100">
        <v>121</v>
      </c>
      <c r="G138" s="101"/>
      <c r="H138" s="101"/>
      <c r="I138" s="101"/>
      <c r="J138" s="8"/>
      <c r="K138" s="8"/>
      <c r="L138" s="8"/>
      <c r="M138" s="8"/>
      <c r="N138" s="8"/>
      <c r="O138" s="8"/>
      <c r="P138" s="8"/>
      <c r="Q138" s="8"/>
      <c r="R138" s="8"/>
    </row>
    <row r="139" ht="15.6" customHeight="1">
      <c r="A139" s="101"/>
      <c r="B139" t="s" s="100">
        <v>127</v>
      </c>
      <c r="C139" t="s" s="100">
        <v>491</v>
      </c>
      <c r="D139" t="s" s="100">
        <v>492</v>
      </c>
      <c r="E139" t="s" s="100">
        <v>372</v>
      </c>
      <c r="F139" t="s" s="100">
        <v>136</v>
      </c>
      <c r="G139" s="101"/>
      <c r="H139" s="101">
        <v>69</v>
      </c>
      <c r="I139" s="101"/>
      <c r="J139" s="8"/>
      <c r="K139" s="8"/>
      <c r="L139" s="8"/>
      <c r="M139" s="8"/>
      <c r="N139" s="8"/>
      <c r="O139" s="8"/>
      <c r="P139" s="8"/>
      <c r="Q139" s="8"/>
      <c r="R139" s="8"/>
    </row>
    <row r="140" ht="15.6" customHeight="1">
      <c r="A140" s="101"/>
      <c r="B140" t="s" s="100">
        <v>127</v>
      </c>
      <c r="C140" t="s" s="100">
        <v>493</v>
      </c>
      <c r="D140" t="s" s="100">
        <v>494</v>
      </c>
      <c r="E140" t="s" s="100">
        <v>372</v>
      </c>
      <c r="F140" t="s" s="100">
        <v>136</v>
      </c>
      <c r="G140" s="101"/>
      <c r="H140" s="101">
        <v>28</v>
      </c>
      <c r="I140" s="101"/>
      <c r="J140" s="8"/>
      <c r="K140" s="8"/>
      <c r="L140" s="8"/>
      <c r="M140" s="8"/>
      <c r="N140" s="8"/>
      <c r="O140" s="8"/>
      <c r="P140" s="8"/>
      <c r="Q140" s="8"/>
      <c r="R140" s="8"/>
    </row>
    <row r="141" ht="15.6" customHeight="1">
      <c r="A141" s="101"/>
      <c r="B141" t="s" s="100">
        <v>127</v>
      </c>
      <c r="C141" t="s" s="100">
        <v>495</v>
      </c>
      <c r="D141" t="s" s="100">
        <v>496</v>
      </c>
      <c r="E141" t="s" s="100">
        <v>372</v>
      </c>
      <c r="F141" t="s" s="100">
        <v>136</v>
      </c>
      <c r="G141" s="101"/>
      <c r="H141" s="101">
        <v>55</v>
      </c>
      <c r="I141" s="101"/>
      <c r="J141" s="8"/>
      <c r="K141" s="8"/>
      <c r="L141" s="8"/>
      <c r="M141" s="8"/>
      <c r="N141" s="8"/>
      <c r="O141" s="8"/>
      <c r="P141" s="8"/>
      <c r="Q141" s="8"/>
      <c r="R141" s="8"/>
    </row>
    <row r="142" ht="15.6" customHeight="1">
      <c r="A142" s="101"/>
      <c r="B142" t="s" s="100">
        <v>127</v>
      </c>
      <c r="C142" t="s" s="100">
        <v>497</v>
      </c>
      <c r="D142" t="s" s="100">
        <v>498</v>
      </c>
      <c r="E142" t="s" s="100">
        <v>372</v>
      </c>
      <c r="F142" t="s" s="100">
        <v>136</v>
      </c>
      <c r="G142" s="101"/>
      <c r="H142" s="101">
        <v>-148</v>
      </c>
      <c r="I142" s="101"/>
      <c r="J142" s="8"/>
      <c r="K142" s="8"/>
      <c r="L142" s="8"/>
      <c r="M142" s="8"/>
      <c r="N142" s="8"/>
      <c r="O142" s="8"/>
      <c r="P142" s="8"/>
      <c r="Q142" s="8"/>
      <c r="R142" s="8"/>
    </row>
    <row r="143" ht="15.6" customHeight="1">
      <c r="A143" s="101"/>
      <c r="B143" t="s" s="100">
        <v>127</v>
      </c>
      <c r="C143" t="s" s="100">
        <v>483</v>
      </c>
      <c r="D143" t="s" s="100">
        <v>166</v>
      </c>
      <c r="E143" t="s" s="100">
        <v>372</v>
      </c>
      <c r="F143" t="s" s="100">
        <v>147</v>
      </c>
      <c r="G143" s="101"/>
      <c r="H143" t="b" s="134">
        <v>0</v>
      </c>
      <c r="I143" s="101"/>
      <c r="J143" s="8"/>
      <c r="K143" s="8"/>
      <c r="L143" s="8"/>
      <c r="M143" s="8"/>
      <c r="N143" s="8"/>
      <c r="O143" s="8"/>
      <c r="P143" s="8"/>
      <c r="Q143" s="8"/>
      <c r="R143" s="8"/>
    </row>
    <row r="144" ht="15.6" customHeight="1">
      <c r="A144" s="101"/>
      <c r="B144" t="s" s="100">
        <v>127</v>
      </c>
      <c r="C144" t="s" s="100">
        <v>499</v>
      </c>
      <c r="D144" t="s" s="100">
        <v>139</v>
      </c>
      <c r="E144" t="s" s="100">
        <v>372</v>
      </c>
      <c r="F144" t="s" s="100">
        <v>136</v>
      </c>
      <c r="G144" s="101"/>
      <c r="H144" s="101">
        <v>0</v>
      </c>
      <c r="I144" s="101"/>
      <c r="J144" s="8"/>
      <c r="K144" s="8"/>
      <c r="L144" s="8"/>
      <c r="M144" s="8"/>
      <c r="N144" s="8"/>
      <c r="O144" s="8"/>
      <c r="P144" s="8"/>
      <c r="Q144" s="8"/>
      <c r="R144" s="8"/>
    </row>
    <row r="145" ht="15.6" customHeight="1">
      <c r="A145" s="101"/>
      <c r="B145" t="s" s="100">
        <v>127</v>
      </c>
      <c r="C145" t="s" s="100">
        <v>500</v>
      </c>
      <c r="D145" t="s" s="100">
        <v>141</v>
      </c>
      <c r="E145" t="s" s="100">
        <v>372</v>
      </c>
      <c r="F145" t="s" s="100">
        <v>136</v>
      </c>
      <c r="G145" s="101"/>
      <c r="H145" s="101">
        <v>0</v>
      </c>
      <c r="I145" s="101"/>
      <c r="J145" s="8"/>
      <c r="K145" s="8"/>
      <c r="L145" s="8"/>
      <c r="M145" s="8"/>
      <c r="N145" s="8"/>
      <c r="O145" s="8"/>
      <c r="P145" s="8"/>
      <c r="Q145" s="8"/>
      <c r="R145" s="8"/>
    </row>
    <row r="146" ht="15.6" customHeight="1">
      <c r="A146" s="101"/>
      <c r="B146" t="s" s="100">
        <v>127</v>
      </c>
      <c r="C146" t="s" s="100">
        <v>142</v>
      </c>
      <c r="D146" t="s" s="100">
        <v>143</v>
      </c>
      <c r="E146" t="s" s="100">
        <v>372</v>
      </c>
      <c r="F146" t="s" s="100">
        <v>144</v>
      </c>
      <c r="G146" s="101"/>
      <c r="H146" s="101">
        <v>0</v>
      </c>
      <c r="I146" s="101"/>
      <c r="J146" s="8"/>
      <c r="K146" s="8"/>
      <c r="L146" s="8"/>
      <c r="M146" s="8"/>
      <c r="N146" s="8"/>
      <c r="O146" s="8"/>
      <c r="P146" s="8"/>
      <c r="Q146" s="8"/>
      <c r="R146" s="8"/>
    </row>
    <row r="147" ht="15.6" customHeight="1">
      <c r="A147" s="101"/>
      <c r="B147" t="s" s="100">
        <v>127</v>
      </c>
      <c r="C147" t="s" s="100">
        <v>145</v>
      </c>
      <c r="D147" t="s" s="100">
        <v>146</v>
      </c>
      <c r="E147" t="s" s="100">
        <v>372</v>
      </c>
      <c r="F147" t="s" s="100">
        <v>147</v>
      </c>
      <c r="G147" s="101"/>
      <c r="H147" t="b" s="134">
        <v>0</v>
      </c>
      <c r="I147" s="101"/>
      <c r="J147" s="8"/>
      <c r="K147" s="8"/>
      <c r="L147" s="8"/>
      <c r="M147" s="8"/>
      <c r="N147" s="8"/>
      <c r="O147" s="8"/>
      <c r="P147" s="8"/>
      <c r="Q147" s="8"/>
      <c r="R147" s="8"/>
    </row>
    <row r="148" ht="15.6" customHeight="1">
      <c r="A148" s="101"/>
      <c r="B148" t="s" s="100">
        <v>127</v>
      </c>
      <c r="C148" t="s" s="100">
        <v>148</v>
      </c>
      <c r="D148" t="s" s="100">
        <v>149</v>
      </c>
      <c r="E148" t="s" s="100">
        <v>372</v>
      </c>
      <c r="F148" t="s" s="100">
        <v>144</v>
      </c>
      <c r="G148" s="101"/>
      <c r="H148" s="101">
        <v>20</v>
      </c>
      <c r="I148" s="101"/>
      <c r="J148" s="8"/>
      <c r="K148" s="8"/>
      <c r="L148" s="8"/>
      <c r="M148" s="8"/>
      <c r="N148" s="8"/>
      <c r="O148" s="8"/>
      <c r="P148" s="8"/>
      <c r="Q148" s="8"/>
      <c r="R148" s="8"/>
    </row>
    <row r="149" ht="15.6" customHeight="1">
      <c r="A149" s="101"/>
      <c r="B149" t="s" s="100">
        <v>127</v>
      </c>
      <c r="C149" t="s" s="100">
        <v>501</v>
      </c>
      <c r="D149" t="s" s="100">
        <v>151</v>
      </c>
      <c r="E149" t="s" s="100">
        <v>372</v>
      </c>
      <c r="F149" t="s" s="100">
        <v>136</v>
      </c>
      <c r="G149" s="101"/>
      <c r="H149" s="101">
        <v>0</v>
      </c>
      <c r="I149" s="101"/>
      <c r="J149" s="8"/>
      <c r="K149" s="8"/>
      <c r="L149" s="8"/>
      <c r="M149" s="8"/>
      <c r="N149" s="8"/>
      <c r="O149" s="8"/>
      <c r="P149" s="8"/>
      <c r="Q149" s="8"/>
      <c r="R149" s="8"/>
    </row>
    <row r="150" ht="15.6" customHeight="1">
      <c r="A150" s="101"/>
      <c r="B150" t="s" s="100">
        <v>127</v>
      </c>
      <c r="C150" t="s" s="100">
        <v>152</v>
      </c>
      <c r="D150" t="s" s="100">
        <v>153</v>
      </c>
      <c r="E150" t="s" s="100">
        <v>372</v>
      </c>
      <c r="F150" t="s" s="100">
        <v>144</v>
      </c>
      <c r="G150" s="101"/>
      <c r="H150" s="101">
        <v>1</v>
      </c>
      <c r="I150" s="101"/>
      <c r="J150" s="8"/>
      <c r="K150" s="8"/>
      <c r="L150" s="8"/>
      <c r="M150" s="8"/>
      <c r="N150" s="8"/>
      <c r="O150" s="8"/>
      <c r="P150" s="8"/>
      <c r="Q150" s="8"/>
      <c r="R150" s="8"/>
    </row>
    <row r="151" ht="15.6" customHeight="1">
      <c r="A151" t="b" s="134">
        <v>0</v>
      </c>
      <c r="B151" t="s" s="100">
        <v>502</v>
      </c>
      <c r="C151" t="s" s="100">
        <v>503</v>
      </c>
      <c r="D151" t="s" s="100">
        <v>504</v>
      </c>
      <c r="E151" s="101"/>
      <c r="F151" s="101"/>
      <c r="G151" s="101"/>
      <c r="H151" s="101"/>
      <c r="I151" s="101"/>
      <c r="J151" s="8"/>
      <c r="K151" s="8"/>
      <c r="L151" s="8"/>
      <c r="M151" s="8"/>
      <c r="N151" s="8"/>
      <c r="O151" s="8"/>
      <c r="P151" s="8"/>
      <c r="Q151" s="8"/>
      <c r="R151" s="8"/>
    </row>
    <row r="152" ht="15.6" customHeight="1">
      <c r="A152" s="101"/>
      <c r="B152" t="s" s="100">
        <v>127</v>
      </c>
      <c r="C152" t="s" s="100">
        <v>505</v>
      </c>
      <c r="D152" t="s" s="100">
        <v>506</v>
      </c>
      <c r="E152" t="s" s="100">
        <v>372</v>
      </c>
      <c r="F152" t="s" s="100">
        <v>144</v>
      </c>
      <c r="G152" s="101"/>
      <c r="H152" s="101">
        <v>60</v>
      </c>
      <c r="I152" s="101"/>
      <c r="J152" s="8"/>
      <c r="K152" s="8"/>
      <c r="L152" s="8"/>
      <c r="M152" s="8"/>
      <c r="N152" s="8"/>
      <c r="O152" s="8"/>
      <c r="P152" s="8"/>
      <c r="Q152" s="8"/>
      <c r="R152" s="8"/>
    </row>
    <row r="153" ht="15.6" customHeight="1">
      <c r="A153" t="b" s="134">
        <v>0</v>
      </c>
      <c r="B153" t="s" s="100">
        <v>507</v>
      </c>
      <c r="C153" t="s" s="100">
        <v>508</v>
      </c>
      <c r="D153" t="s" s="100">
        <v>117</v>
      </c>
      <c r="E153" s="101"/>
      <c r="F153" s="101"/>
      <c r="G153" s="101"/>
      <c r="H153" s="101"/>
      <c r="I153" s="101"/>
      <c r="J153" s="8"/>
      <c r="K153" s="8"/>
      <c r="L153" s="8"/>
      <c r="M153" s="8"/>
      <c r="N153" s="8"/>
      <c r="O153" s="8"/>
      <c r="P153" s="8"/>
      <c r="Q153" s="8"/>
      <c r="R153" s="8"/>
    </row>
    <row r="154" ht="15.6" customHeight="1">
      <c r="A154" s="101"/>
      <c r="B154" t="s" s="100">
        <v>127</v>
      </c>
      <c r="C154" t="s" s="100">
        <v>509</v>
      </c>
      <c r="D154" t="s" s="100">
        <v>510</v>
      </c>
      <c r="E154" t="s" s="100">
        <v>372</v>
      </c>
      <c r="F154" t="s" s="100">
        <v>263</v>
      </c>
      <c r="G154" s="101"/>
      <c r="H154" t="s" s="100">
        <v>511</v>
      </c>
      <c r="I154" s="101"/>
      <c r="J154" s="8"/>
      <c r="K154" s="8"/>
      <c r="L154" s="8"/>
      <c r="M154" s="8"/>
      <c r="N154" s="8"/>
      <c r="O154" s="8"/>
      <c r="P154" s="8"/>
      <c r="Q154" s="8"/>
      <c r="R154" s="8"/>
    </row>
    <row r="155" ht="15.6" customHeight="1">
      <c r="A155" s="101"/>
      <c r="B155" t="s" s="100">
        <v>127</v>
      </c>
      <c r="C155" t="s" s="100">
        <v>512</v>
      </c>
      <c r="D155" t="s" s="100">
        <v>513</v>
      </c>
      <c r="E155" t="s" s="100">
        <v>372</v>
      </c>
      <c r="F155" t="s" s="100">
        <v>263</v>
      </c>
      <c r="G155" s="101"/>
      <c r="H155" t="s" s="100">
        <v>514</v>
      </c>
      <c r="I155" s="101"/>
      <c r="J155" s="8"/>
      <c r="K155" s="8"/>
      <c r="L155" s="8"/>
      <c r="M155" s="8"/>
      <c r="N155" s="8"/>
      <c r="O155" s="8"/>
      <c r="P155" s="8"/>
      <c r="Q155" s="8"/>
      <c r="R155" s="8"/>
    </row>
    <row r="156" ht="15.6" customHeight="1">
      <c r="A156" t="b" s="134">
        <v>0</v>
      </c>
      <c r="B156" t="s" s="100">
        <v>515</v>
      </c>
      <c r="C156" t="s" s="100">
        <v>516</v>
      </c>
      <c r="D156" t="s" s="100">
        <v>117</v>
      </c>
      <c r="E156" s="101"/>
      <c r="F156" s="101"/>
      <c r="G156" s="101"/>
      <c r="H156" s="101"/>
      <c r="I156" s="101"/>
      <c r="J156" s="8"/>
      <c r="K156" s="8"/>
      <c r="L156" s="8"/>
      <c r="M156" s="8"/>
      <c r="N156" s="8"/>
      <c r="O156" s="8"/>
      <c r="P156" s="8"/>
      <c r="Q156" s="8"/>
      <c r="R156" s="8"/>
    </row>
    <row r="157" ht="15.6" customHeight="1">
      <c r="A157" s="101"/>
      <c r="B157" t="s" s="100">
        <v>127</v>
      </c>
      <c r="C157" t="s" s="100">
        <v>480</v>
      </c>
      <c r="D157" t="s" s="100">
        <v>401</v>
      </c>
      <c r="E157" t="s" s="100">
        <v>372</v>
      </c>
      <c r="F157" t="s" s="100">
        <v>121</v>
      </c>
      <c r="G157" s="101"/>
      <c r="H157" t="s" s="100">
        <v>481</v>
      </c>
      <c r="I157" t="s" s="100">
        <v>482</v>
      </c>
      <c r="J157" s="8"/>
      <c r="K157" s="8"/>
      <c r="L157" s="8"/>
      <c r="M157" s="8"/>
      <c r="N157" s="8"/>
      <c r="O157" s="8"/>
      <c r="P157" s="8"/>
      <c r="Q157" s="8"/>
      <c r="R157" s="8"/>
    </row>
    <row r="158" ht="15.6" customHeight="1">
      <c r="A158" s="101"/>
      <c r="B158" t="s" s="100">
        <v>127</v>
      </c>
      <c r="C158" t="s" s="100">
        <v>517</v>
      </c>
      <c r="D158" t="s" s="100">
        <v>518</v>
      </c>
      <c r="E158" t="s" s="100">
        <v>372</v>
      </c>
      <c r="F158" t="s" s="100">
        <v>136</v>
      </c>
      <c r="G158" s="101"/>
      <c r="H158" s="101">
        <v>3</v>
      </c>
      <c r="I158" s="101"/>
      <c r="J158" s="8"/>
      <c r="K158" s="8"/>
      <c r="L158" s="8"/>
      <c r="M158" s="8"/>
      <c r="N158" s="8"/>
      <c r="O158" s="8"/>
      <c r="P158" s="8"/>
      <c r="Q158" s="8"/>
      <c r="R158" s="8"/>
    </row>
    <row r="159" ht="15.6" customHeight="1">
      <c r="A159" s="101"/>
      <c r="B159" t="s" s="100">
        <v>127</v>
      </c>
      <c r="C159" t="s" s="100">
        <v>519</v>
      </c>
      <c r="D159" t="s" s="100">
        <v>166</v>
      </c>
      <c r="E159" t="s" s="100">
        <v>372</v>
      </c>
      <c r="F159" t="s" s="100">
        <v>147</v>
      </c>
      <c r="G159" s="101"/>
      <c r="H159" t="b" s="134">
        <v>0</v>
      </c>
      <c r="I159" s="101"/>
      <c r="J159" s="8"/>
      <c r="K159" s="8"/>
      <c r="L159" s="8"/>
      <c r="M159" s="8"/>
      <c r="N159" s="8"/>
      <c r="O159" s="8"/>
      <c r="P159" s="8"/>
      <c r="Q159" s="8"/>
      <c r="R159" s="8"/>
    </row>
    <row r="160" ht="15.6" customHeight="1">
      <c r="A160" s="101"/>
      <c r="B160" t="s" s="100">
        <v>127</v>
      </c>
      <c r="C160" t="s" s="100">
        <v>520</v>
      </c>
      <c r="D160" t="s" s="100">
        <v>139</v>
      </c>
      <c r="E160" t="s" s="100">
        <v>372</v>
      </c>
      <c r="F160" t="s" s="100">
        <v>136</v>
      </c>
      <c r="G160" s="101"/>
      <c r="H160" s="101">
        <v>0</v>
      </c>
      <c r="I160" s="101"/>
      <c r="J160" s="8"/>
      <c r="K160" s="8"/>
      <c r="L160" s="8"/>
      <c r="M160" s="8"/>
      <c r="N160" s="8"/>
      <c r="O160" s="8"/>
      <c r="P160" s="8"/>
      <c r="Q160" s="8"/>
      <c r="R160" s="8"/>
    </row>
    <row r="161" ht="15.6" customHeight="1">
      <c r="A161" s="101"/>
      <c r="B161" t="s" s="100">
        <v>127</v>
      </c>
      <c r="C161" t="s" s="100">
        <v>521</v>
      </c>
      <c r="D161" t="s" s="100">
        <v>141</v>
      </c>
      <c r="E161" t="s" s="100">
        <v>372</v>
      </c>
      <c r="F161" t="s" s="100">
        <v>136</v>
      </c>
      <c r="G161" s="101"/>
      <c r="H161" s="101">
        <v>0</v>
      </c>
      <c r="I161" s="101"/>
      <c r="J161" s="8"/>
      <c r="K161" s="8"/>
      <c r="L161" s="8"/>
      <c r="M161" s="8"/>
      <c r="N161" s="8"/>
      <c r="O161" s="8"/>
      <c r="P161" s="8"/>
      <c r="Q161" s="8"/>
      <c r="R161" s="8"/>
    </row>
    <row r="162" ht="15.6" customHeight="1">
      <c r="A162" s="101"/>
      <c r="B162" t="s" s="100">
        <v>127</v>
      </c>
      <c r="C162" t="s" s="100">
        <v>142</v>
      </c>
      <c r="D162" t="s" s="100">
        <v>143</v>
      </c>
      <c r="E162" t="s" s="100">
        <v>372</v>
      </c>
      <c r="F162" t="s" s="100">
        <v>144</v>
      </c>
      <c r="G162" s="101"/>
      <c r="H162" s="101">
        <v>0</v>
      </c>
      <c r="I162" s="101"/>
      <c r="J162" s="8"/>
      <c r="K162" s="8"/>
      <c r="L162" s="8"/>
      <c r="M162" s="8"/>
      <c r="N162" s="8"/>
      <c r="O162" s="8"/>
      <c r="P162" s="8"/>
      <c r="Q162" s="8"/>
      <c r="R162" s="8"/>
    </row>
    <row r="163" ht="15.6" customHeight="1">
      <c r="A163" s="101"/>
      <c r="B163" t="s" s="100">
        <v>127</v>
      </c>
      <c r="C163" t="s" s="100">
        <v>145</v>
      </c>
      <c r="D163" t="s" s="100">
        <v>146</v>
      </c>
      <c r="E163" t="s" s="100">
        <v>372</v>
      </c>
      <c r="F163" t="s" s="100">
        <v>147</v>
      </c>
      <c r="G163" s="101"/>
      <c r="H163" t="b" s="134">
        <v>0</v>
      </c>
      <c r="I163" s="101"/>
      <c r="J163" s="8"/>
      <c r="K163" s="8"/>
      <c r="L163" s="8"/>
      <c r="M163" s="8"/>
      <c r="N163" s="8"/>
      <c r="O163" s="8"/>
      <c r="P163" s="8"/>
      <c r="Q163" s="8"/>
      <c r="R163" s="8"/>
    </row>
    <row r="164" ht="15.6" customHeight="1">
      <c r="A164" s="101"/>
      <c r="B164" t="s" s="100">
        <v>127</v>
      </c>
      <c r="C164" t="s" s="100">
        <v>148</v>
      </c>
      <c r="D164" t="s" s="100">
        <v>149</v>
      </c>
      <c r="E164" t="s" s="100">
        <v>372</v>
      </c>
      <c r="F164" t="s" s="100">
        <v>144</v>
      </c>
      <c r="G164" s="101"/>
      <c r="H164" s="101">
        <v>20</v>
      </c>
      <c r="I164" s="101"/>
      <c r="J164" s="8"/>
      <c r="K164" s="8"/>
      <c r="L164" s="8"/>
      <c r="M164" s="8"/>
      <c r="N164" s="8"/>
      <c r="O164" s="8"/>
      <c r="P164" s="8"/>
      <c r="Q164" s="8"/>
      <c r="R164" s="8"/>
    </row>
    <row r="165" ht="15.6" customHeight="1">
      <c r="A165" s="101"/>
      <c r="B165" t="s" s="100">
        <v>127</v>
      </c>
      <c r="C165" t="s" s="100">
        <v>522</v>
      </c>
      <c r="D165" t="s" s="100">
        <v>151</v>
      </c>
      <c r="E165" t="s" s="100">
        <v>372</v>
      </c>
      <c r="F165" t="s" s="100">
        <v>136</v>
      </c>
      <c r="G165" s="101"/>
      <c r="H165" s="101">
        <v>0</v>
      </c>
      <c r="I165" s="101"/>
      <c r="J165" s="8"/>
      <c r="K165" s="8"/>
      <c r="L165" s="8"/>
      <c r="M165" s="8"/>
      <c r="N165" s="8"/>
      <c r="O165" s="8"/>
      <c r="P165" s="8"/>
      <c r="Q165" s="8"/>
      <c r="R165" s="8"/>
    </row>
    <row r="166" ht="15.6" customHeight="1">
      <c r="A166" s="101"/>
      <c r="B166" t="s" s="100">
        <v>127</v>
      </c>
      <c r="C166" t="s" s="100">
        <v>152</v>
      </c>
      <c r="D166" t="s" s="100">
        <v>153</v>
      </c>
      <c r="E166" t="s" s="100">
        <v>372</v>
      </c>
      <c r="F166" t="s" s="100">
        <v>144</v>
      </c>
      <c r="G166" s="101"/>
      <c r="H166" s="101">
        <v>1</v>
      </c>
      <c r="I166" s="101"/>
      <c r="J166" s="8"/>
      <c r="K166" s="8"/>
      <c r="L166" s="8"/>
      <c r="M166" s="8"/>
      <c r="N166" s="8"/>
      <c r="O166" s="8"/>
      <c r="P166" s="8"/>
      <c r="Q166" s="8"/>
      <c r="R166" s="8"/>
    </row>
    <row r="167" ht="15.6" customHeight="1">
      <c r="A167" t="b" s="134">
        <v>0</v>
      </c>
      <c r="B167" t="s" s="100">
        <v>523</v>
      </c>
      <c r="C167" t="s" s="100">
        <v>524</v>
      </c>
      <c r="D167" t="s" s="100">
        <v>117</v>
      </c>
      <c r="E167" s="101"/>
      <c r="F167" s="101"/>
      <c r="G167" s="101"/>
      <c r="H167" s="101"/>
      <c r="I167" s="101"/>
      <c r="J167" s="8"/>
      <c r="K167" s="8"/>
      <c r="L167" s="8"/>
      <c r="M167" s="8"/>
      <c r="N167" s="8"/>
      <c r="O167" s="8"/>
      <c r="P167" s="8"/>
      <c r="Q167" s="8"/>
      <c r="R167" s="8"/>
    </row>
    <row r="168" ht="15.6" customHeight="1">
      <c r="A168" s="101"/>
      <c r="B168" t="s" s="100">
        <v>127</v>
      </c>
      <c r="C168" t="s" s="100">
        <v>525</v>
      </c>
      <c r="D168" t="s" s="100">
        <v>401</v>
      </c>
      <c r="E168" t="s" s="100">
        <v>372</v>
      </c>
      <c r="F168" t="s" s="100">
        <v>121</v>
      </c>
      <c r="G168" s="101"/>
      <c r="H168" t="s" s="100">
        <v>526</v>
      </c>
      <c r="I168" t="s" s="100">
        <v>527</v>
      </c>
      <c r="J168" s="8"/>
      <c r="K168" s="8"/>
      <c r="L168" s="8"/>
      <c r="M168" s="8"/>
      <c r="N168" s="8"/>
      <c r="O168" s="8"/>
      <c r="P168" s="8"/>
      <c r="Q168" s="8"/>
      <c r="R168" s="8"/>
    </row>
    <row r="169" ht="15.6" customHeight="1">
      <c r="A169" s="101"/>
      <c r="B169" t="s" s="100">
        <v>127</v>
      </c>
      <c r="C169" t="s" s="100">
        <v>528</v>
      </c>
      <c r="D169" t="s" s="100">
        <v>518</v>
      </c>
      <c r="E169" t="s" s="100">
        <v>372</v>
      </c>
      <c r="F169" t="s" s="100">
        <v>136</v>
      </c>
      <c r="G169" s="101"/>
      <c r="H169" s="101">
        <v>96</v>
      </c>
      <c r="I169" s="101"/>
      <c r="J169" s="8"/>
      <c r="K169" s="8"/>
      <c r="L169" s="8"/>
      <c r="M169" s="8"/>
      <c r="N169" s="8"/>
      <c r="O169" s="8"/>
      <c r="P169" s="8"/>
      <c r="Q169" s="8"/>
      <c r="R169" s="8"/>
    </row>
    <row r="170" ht="15.6" customHeight="1">
      <c r="A170" s="101"/>
      <c r="B170" t="s" s="100">
        <v>127</v>
      </c>
      <c r="C170" t="s" s="100">
        <v>529</v>
      </c>
      <c r="D170" t="s" s="100">
        <v>166</v>
      </c>
      <c r="E170" t="s" s="100">
        <v>372</v>
      </c>
      <c r="F170" t="s" s="100">
        <v>147</v>
      </c>
      <c r="G170" s="101"/>
      <c r="H170" t="b" s="134">
        <v>0</v>
      </c>
      <c r="I170" s="101"/>
      <c r="J170" s="8"/>
      <c r="K170" s="8"/>
      <c r="L170" s="8"/>
      <c r="M170" s="8"/>
      <c r="N170" s="8"/>
      <c r="O170" s="8"/>
      <c r="P170" s="8"/>
      <c r="Q170" s="8"/>
      <c r="R170" s="8"/>
    </row>
    <row r="171" ht="15.6" customHeight="1">
      <c r="A171" s="101"/>
      <c r="B171" t="s" s="100">
        <v>127</v>
      </c>
      <c r="C171" t="s" s="100">
        <v>520</v>
      </c>
      <c r="D171" t="s" s="100">
        <v>139</v>
      </c>
      <c r="E171" t="s" s="100">
        <v>372</v>
      </c>
      <c r="F171" t="s" s="100">
        <v>136</v>
      </c>
      <c r="G171" s="101"/>
      <c r="H171" s="101">
        <v>0</v>
      </c>
      <c r="I171" s="101"/>
      <c r="J171" s="8"/>
      <c r="K171" s="8"/>
      <c r="L171" s="8"/>
      <c r="M171" s="8"/>
      <c r="N171" s="8"/>
      <c r="O171" s="8"/>
      <c r="P171" s="8"/>
      <c r="Q171" s="8"/>
      <c r="R171" s="8"/>
    </row>
    <row r="172" ht="15.6" customHeight="1">
      <c r="A172" s="101"/>
      <c r="B172" t="s" s="100">
        <v>127</v>
      </c>
      <c r="C172" t="s" s="100">
        <v>521</v>
      </c>
      <c r="D172" t="s" s="100">
        <v>141</v>
      </c>
      <c r="E172" t="s" s="100">
        <v>372</v>
      </c>
      <c r="F172" t="s" s="100">
        <v>136</v>
      </c>
      <c r="G172" s="101"/>
      <c r="H172" s="101">
        <v>0</v>
      </c>
      <c r="I172" s="101"/>
      <c r="J172" s="8"/>
      <c r="K172" s="8"/>
      <c r="L172" s="8"/>
      <c r="M172" s="8"/>
      <c r="N172" s="8"/>
      <c r="O172" s="8"/>
      <c r="P172" s="8"/>
      <c r="Q172" s="8"/>
      <c r="R172" s="8"/>
    </row>
    <row r="173" ht="15.6" customHeight="1">
      <c r="A173" s="101"/>
      <c r="B173" t="s" s="100">
        <v>127</v>
      </c>
      <c r="C173" t="s" s="100">
        <v>142</v>
      </c>
      <c r="D173" t="s" s="100">
        <v>143</v>
      </c>
      <c r="E173" t="s" s="100">
        <v>372</v>
      </c>
      <c r="F173" t="s" s="100">
        <v>144</v>
      </c>
      <c r="G173" s="101"/>
      <c r="H173" s="101">
        <v>0</v>
      </c>
      <c r="I173" s="101"/>
      <c r="J173" s="8"/>
      <c r="K173" s="8"/>
      <c r="L173" s="8"/>
      <c r="M173" s="8"/>
      <c r="N173" s="8"/>
      <c r="O173" s="8"/>
      <c r="P173" s="8"/>
      <c r="Q173" s="8"/>
      <c r="R173" s="8"/>
    </row>
    <row r="174" ht="15.6" customHeight="1">
      <c r="A174" s="101"/>
      <c r="B174" t="s" s="100">
        <v>127</v>
      </c>
      <c r="C174" t="s" s="100">
        <v>145</v>
      </c>
      <c r="D174" t="s" s="100">
        <v>146</v>
      </c>
      <c r="E174" t="s" s="100">
        <v>372</v>
      </c>
      <c r="F174" t="s" s="100">
        <v>147</v>
      </c>
      <c r="G174" s="101"/>
      <c r="H174" t="b" s="134">
        <v>0</v>
      </c>
      <c r="I174" s="101"/>
      <c r="J174" s="8"/>
      <c r="K174" s="8"/>
      <c r="L174" s="8"/>
      <c r="M174" s="8"/>
      <c r="N174" s="8"/>
      <c r="O174" s="8"/>
      <c r="P174" s="8"/>
      <c r="Q174" s="8"/>
      <c r="R174" s="8"/>
    </row>
    <row r="175" ht="15.6" customHeight="1">
      <c r="A175" s="101"/>
      <c r="B175" t="s" s="100">
        <v>127</v>
      </c>
      <c r="C175" t="s" s="100">
        <v>148</v>
      </c>
      <c r="D175" t="s" s="100">
        <v>149</v>
      </c>
      <c r="E175" t="s" s="100">
        <v>372</v>
      </c>
      <c r="F175" t="s" s="100">
        <v>144</v>
      </c>
      <c r="G175" s="101"/>
      <c r="H175" s="101">
        <v>20</v>
      </c>
      <c r="I175" s="101"/>
      <c r="J175" s="8"/>
      <c r="K175" s="8"/>
      <c r="L175" s="8"/>
      <c r="M175" s="8"/>
      <c r="N175" s="8"/>
      <c r="O175" s="8"/>
      <c r="P175" s="8"/>
      <c r="Q175" s="8"/>
      <c r="R175" s="8"/>
    </row>
    <row r="176" ht="15.6" customHeight="1">
      <c r="A176" s="101"/>
      <c r="B176" t="s" s="100">
        <v>127</v>
      </c>
      <c r="C176" t="s" s="100">
        <v>522</v>
      </c>
      <c r="D176" t="s" s="100">
        <v>151</v>
      </c>
      <c r="E176" t="s" s="100">
        <v>372</v>
      </c>
      <c r="F176" t="s" s="100">
        <v>136</v>
      </c>
      <c r="G176" s="101"/>
      <c r="H176" s="101">
        <v>0</v>
      </c>
      <c r="I176" s="101"/>
      <c r="J176" s="8"/>
      <c r="K176" s="8"/>
      <c r="L176" s="8"/>
      <c r="M176" s="8"/>
      <c r="N176" s="8"/>
      <c r="O176" s="8"/>
      <c r="P176" s="8"/>
      <c r="Q176" s="8"/>
      <c r="R176" s="8"/>
    </row>
    <row r="177" ht="15.6" customHeight="1">
      <c r="A177" s="101"/>
      <c r="B177" t="s" s="100">
        <v>127</v>
      </c>
      <c r="C177" t="s" s="100">
        <v>152</v>
      </c>
      <c r="D177" t="s" s="100">
        <v>153</v>
      </c>
      <c r="E177" t="s" s="100">
        <v>372</v>
      </c>
      <c r="F177" t="s" s="100">
        <v>144</v>
      </c>
      <c r="G177" s="101"/>
      <c r="H177" s="101">
        <v>1</v>
      </c>
      <c r="I177" s="101"/>
      <c r="J177" s="8"/>
      <c r="K177" s="8"/>
      <c r="L177" s="8"/>
      <c r="M177" s="8"/>
      <c r="N177" s="8"/>
      <c r="O177" s="8"/>
      <c r="P177" s="8"/>
      <c r="Q177" s="8"/>
      <c r="R177" s="8"/>
    </row>
    <row r="178" ht="15.6" customHeight="1">
      <c r="A178" t="b" s="134">
        <v>0</v>
      </c>
      <c r="B178" t="s" s="100">
        <v>173</v>
      </c>
      <c r="C178" t="s" s="100">
        <v>174</v>
      </c>
      <c r="D178" t="s" s="100">
        <v>117</v>
      </c>
      <c r="E178" s="101"/>
      <c r="F178" s="101"/>
      <c r="G178" s="101"/>
      <c r="H178" s="101"/>
      <c r="I178" s="101"/>
      <c r="J178" s="8"/>
      <c r="K178" s="8"/>
      <c r="L178" s="8"/>
      <c r="M178" s="8"/>
      <c r="N178" s="8"/>
      <c r="O178" s="8"/>
      <c r="P178" s="8"/>
      <c r="Q178" s="8"/>
      <c r="R178" s="8"/>
    </row>
    <row r="179" ht="15.6" customHeight="1">
      <c r="A179" s="101"/>
      <c r="B179" t="s" s="100">
        <v>127</v>
      </c>
      <c r="C179" t="s" s="100">
        <v>530</v>
      </c>
      <c r="D179" t="s" s="100">
        <v>176</v>
      </c>
      <c r="E179" t="s" s="100">
        <v>372</v>
      </c>
      <c r="F179" t="s" s="100">
        <v>136</v>
      </c>
      <c r="G179" s="101"/>
      <c r="H179" s="101">
        <v>13</v>
      </c>
      <c r="I179" s="101"/>
      <c r="J179" s="8"/>
      <c r="K179" s="8"/>
      <c r="L179" s="8"/>
      <c r="M179" s="8"/>
      <c r="N179" s="8"/>
      <c r="O179" s="8"/>
      <c r="P179" s="8"/>
      <c r="Q179" s="8"/>
      <c r="R179" s="8"/>
    </row>
    <row r="180" ht="15.6" customHeight="1">
      <c r="A180" s="101"/>
      <c r="B180" t="s" s="100">
        <v>127</v>
      </c>
      <c r="C180" t="s" s="100">
        <v>179</v>
      </c>
      <c r="D180" t="s" s="100">
        <v>180</v>
      </c>
      <c r="E180" t="s" s="100">
        <v>372</v>
      </c>
      <c r="F180" t="s" s="100">
        <v>136</v>
      </c>
      <c r="G180" s="101"/>
      <c r="H180" s="101">
        <v>0</v>
      </c>
      <c r="I180" s="101"/>
      <c r="J180" s="8"/>
      <c r="K180" s="8"/>
      <c r="L180" s="8"/>
      <c r="M180" s="8"/>
      <c r="N180" s="8"/>
      <c r="O180" s="8"/>
      <c r="P180" s="8"/>
      <c r="Q180" s="8"/>
      <c r="R180" s="8"/>
    </row>
    <row r="181" ht="15.6" customHeight="1">
      <c r="A181" s="101"/>
      <c r="B181" t="s" s="100">
        <v>127</v>
      </c>
      <c r="C181" t="s" s="100">
        <v>181</v>
      </c>
      <c r="D181" t="s" s="100">
        <v>182</v>
      </c>
      <c r="E181" t="s" s="100">
        <v>372</v>
      </c>
      <c r="F181" t="s" s="100">
        <v>136</v>
      </c>
      <c r="G181" s="101"/>
      <c r="H181" s="101">
        <v>0</v>
      </c>
      <c r="I181" s="101"/>
      <c r="J181" s="8"/>
      <c r="K181" s="8"/>
      <c r="L181" s="8"/>
      <c r="M181" s="8"/>
      <c r="N181" s="8"/>
      <c r="O181" s="8"/>
      <c r="P181" s="8"/>
      <c r="Q181" s="8"/>
      <c r="R181" s="8"/>
    </row>
    <row r="182" ht="15.6" customHeight="1">
      <c r="A182" s="101"/>
      <c r="B182" t="s" s="100">
        <v>127</v>
      </c>
      <c r="C182" t="s" s="100">
        <v>183</v>
      </c>
      <c r="D182" t="s" s="100">
        <v>184</v>
      </c>
      <c r="E182" t="s" s="100">
        <v>372</v>
      </c>
      <c r="F182" t="s" s="100">
        <v>144</v>
      </c>
      <c r="G182" s="101"/>
      <c r="H182" s="101">
        <v>0</v>
      </c>
      <c r="I182" s="101"/>
      <c r="J182" s="8"/>
      <c r="K182" s="8"/>
      <c r="L182" s="8"/>
      <c r="M182" s="8"/>
      <c r="N182" s="8"/>
      <c r="O182" s="8"/>
      <c r="P182" s="8"/>
      <c r="Q182" s="8"/>
      <c r="R182" s="8"/>
    </row>
    <row r="183" ht="15.6" customHeight="1">
      <c r="A183" t="b" s="134">
        <v>0</v>
      </c>
      <c r="B183" t="s" s="100">
        <v>200</v>
      </c>
      <c r="C183" t="s" s="100">
        <v>201</v>
      </c>
      <c r="D183" t="s" s="100">
        <v>117</v>
      </c>
      <c r="E183" s="101"/>
      <c r="F183" s="101"/>
      <c r="G183" s="101"/>
      <c r="H183" s="101"/>
      <c r="I183" s="101"/>
      <c r="J183" s="8"/>
      <c r="K183" s="8"/>
      <c r="L183" s="8"/>
      <c r="M183" s="8"/>
      <c r="N183" s="8"/>
      <c r="O183" s="8"/>
      <c r="P183" s="8"/>
      <c r="Q183" s="8"/>
      <c r="R183" s="8"/>
    </row>
    <row r="184" ht="15.6" customHeight="1">
      <c r="A184" s="101"/>
      <c r="B184" t="s" s="100">
        <v>127</v>
      </c>
      <c r="C184" t="s" s="100">
        <v>530</v>
      </c>
      <c r="D184" t="s" s="100">
        <v>176</v>
      </c>
      <c r="E184" t="s" s="100">
        <v>372</v>
      </c>
      <c r="F184" t="s" s="100">
        <v>136</v>
      </c>
      <c r="G184" s="101"/>
      <c r="H184" s="101">
        <v>30</v>
      </c>
      <c r="I184" s="101"/>
      <c r="J184" s="8"/>
      <c r="K184" s="8"/>
      <c r="L184" s="8"/>
      <c r="M184" s="8"/>
      <c r="N184" s="8"/>
      <c r="O184" s="8"/>
      <c r="P184" s="8"/>
      <c r="Q184" s="8"/>
      <c r="R184" s="8"/>
    </row>
    <row r="185" ht="15.6" customHeight="1">
      <c r="A185" s="101"/>
      <c r="B185" t="s" s="100">
        <v>127</v>
      </c>
      <c r="C185" t="s" s="100">
        <v>179</v>
      </c>
      <c r="D185" t="s" s="100">
        <v>180</v>
      </c>
      <c r="E185" t="s" s="100">
        <v>372</v>
      </c>
      <c r="F185" t="s" s="100">
        <v>136</v>
      </c>
      <c r="G185" s="101"/>
      <c r="H185" s="101">
        <v>0</v>
      </c>
      <c r="I185" s="101"/>
      <c r="J185" s="8"/>
      <c r="K185" s="8"/>
      <c r="L185" s="8"/>
      <c r="M185" s="8"/>
      <c r="N185" s="8"/>
      <c r="O185" s="8"/>
      <c r="P185" s="8"/>
      <c r="Q185" s="8"/>
      <c r="R185" s="8"/>
    </row>
    <row r="186" ht="15.6" customHeight="1">
      <c r="A186" s="101"/>
      <c r="B186" t="s" s="100">
        <v>127</v>
      </c>
      <c r="C186" t="s" s="100">
        <v>181</v>
      </c>
      <c r="D186" t="s" s="100">
        <v>182</v>
      </c>
      <c r="E186" t="s" s="100">
        <v>372</v>
      </c>
      <c r="F186" t="s" s="100">
        <v>136</v>
      </c>
      <c r="G186" s="101"/>
      <c r="H186" s="101">
        <v>0</v>
      </c>
      <c r="I186" s="101"/>
      <c r="J186" s="8"/>
      <c r="K186" s="8"/>
      <c r="L186" s="8"/>
      <c r="M186" s="8"/>
      <c r="N186" s="8"/>
      <c r="O186" s="8"/>
      <c r="P186" s="8"/>
      <c r="Q186" s="8"/>
      <c r="R186" s="8"/>
    </row>
    <row r="187" ht="15.6" customHeight="1">
      <c r="A187" s="101"/>
      <c r="B187" t="s" s="100">
        <v>127</v>
      </c>
      <c r="C187" t="s" s="100">
        <v>183</v>
      </c>
      <c r="D187" t="s" s="100">
        <v>184</v>
      </c>
      <c r="E187" t="s" s="100">
        <v>372</v>
      </c>
      <c r="F187" t="s" s="100">
        <v>144</v>
      </c>
      <c r="G187" s="101"/>
      <c r="H187" s="101">
        <v>0</v>
      </c>
      <c r="I187" s="101"/>
      <c r="J187" s="8"/>
      <c r="K187" s="8"/>
      <c r="L187" s="8"/>
      <c r="M187" s="8"/>
      <c r="N187" s="8"/>
      <c r="O187" s="8"/>
      <c r="P187" s="8"/>
      <c r="Q187" s="8"/>
      <c r="R187" s="8"/>
    </row>
    <row r="188" ht="15.6" customHeight="1">
      <c r="A188" t="b" s="134">
        <v>0</v>
      </c>
      <c r="B188" t="s" s="100">
        <v>531</v>
      </c>
      <c r="C188" t="s" s="100">
        <v>532</v>
      </c>
      <c r="D188" t="s" s="100">
        <v>249</v>
      </c>
      <c r="E188" s="101"/>
      <c r="F188" s="101"/>
      <c r="G188" s="101"/>
      <c r="H188" s="101"/>
      <c r="I188" s="101"/>
      <c r="J188" s="8"/>
      <c r="K188" s="8"/>
      <c r="L188" s="8"/>
      <c r="M188" s="8"/>
      <c r="N188" s="8"/>
      <c r="O188" s="8"/>
      <c r="P188" s="8"/>
      <c r="Q188" s="8"/>
      <c r="R188" s="8"/>
    </row>
    <row r="189" ht="15.6" customHeight="1">
      <c r="A189" s="101"/>
      <c r="B189" t="s" s="100">
        <v>127</v>
      </c>
      <c r="C189" t="s" s="100">
        <v>533</v>
      </c>
      <c r="D189" t="s" s="100">
        <v>534</v>
      </c>
      <c r="E189" t="s" s="100">
        <v>372</v>
      </c>
      <c r="F189" t="s" s="100">
        <v>263</v>
      </c>
      <c r="G189" s="101"/>
      <c r="H189" s="101"/>
      <c r="I189" s="101"/>
      <c r="J189" s="8"/>
      <c r="K189" s="8"/>
      <c r="L189" s="8"/>
      <c r="M189" s="8"/>
      <c r="N189" s="8"/>
      <c r="O189" s="8"/>
      <c r="P189" s="8"/>
      <c r="Q189" s="8"/>
      <c r="R189" s="8"/>
    </row>
    <row r="190" ht="15.6" customHeight="1">
      <c r="A190" s="101"/>
      <c r="B190" t="s" s="100">
        <v>127</v>
      </c>
      <c r="C190" t="s" s="100">
        <v>535</v>
      </c>
      <c r="D190" t="s" s="100">
        <v>536</v>
      </c>
      <c r="E190" t="s" s="100">
        <v>372</v>
      </c>
      <c r="F190" t="s" s="100">
        <v>147</v>
      </c>
      <c r="G190" s="101"/>
      <c r="H190" t="b" s="134">
        <v>1</v>
      </c>
      <c r="I190" s="101"/>
      <c r="J190" s="8"/>
      <c r="K190" s="8"/>
      <c r="L190" s="8"/>
      <c r="M190" s="8"/>
      <c r="N190" s="8"/>
      <c r="O190" s="8"/>
      <c r="P190" s="8"/>
      <c r="Q190" s="8"/>
      <c r="R190" s="8"/>
    </row>
    <row r="191" ht="15.6" customHeight="1">
      <c r="A191" t="b" s="134">
        <v>0</v>
      </c>
      <c r="B191" t="s" s="100">
        <v>537</v>
      </c>
      <c r="C191" t="s" s="100">
        <v>538</v>
      </c>
      <c r="D191" t="s" s="100">
        <v>117</v>
      </c>
      <c r="E191" s="101"/>
      <c r="F191" s="101"/>
      <c r="G191" s="101"/>
      <c r="H191" s="101"/>
      <c r="I191" s="101"/>
      <c r="J191" s="8"/>
      <c r="K191" s="8"/>
      <c r="L191" s="8"/>
      <c r="M191" s="8"/>
      <c r="N191" s="8"/>
      <c r="O191" s="8"/>
      <c r="P191" s="8"/>
      <c r="Q191" s="8"/>
      <c r="R191" s="8"/>
    </row>
    <row r="192" ht="15.6" customHeight="1">
      <c r="A192" s="101"/>
      <c r="B192" t="s" s="100">
        <v>127</v>
      </c>
      <c r="C192" t="s" s="100">
        <v>539</v>
      </c>
      <c r="D192" t="s" s="100">
        <v>540</v>
      </c>
      <c r="E192" t="s" s="100">
        <v>372</v>
      </c>
      <c r="F192" t="s" s="100">
        <v>147</v>
      </c>
      <c r="G192" s="101"/>
      <c r="H192" t="b" s="134">
        <v>0</v>
      </c>
      <c r="I192" s="101"/>
      <c r="J192" s="8"/>
      <c r="K192" s="8"/>
      <c r="L192" s="8"/>
      <c r="M192" s="8"/>
      <c r="N192" s="8"/>
      <c r="O192" s="8"/>
      <c r="P192" s="8"/>
      <c r="Q192" s="8"/>
      <c r="R192" s="8"/>
    </row>
    <row r="193" ht="15.6" customHeight="1">
      <c r="A193" s="101"/>
      <c r="B193" t="s" s="100">
        <v>127</v>
      </c>
      <c r="C193" t="s" s="100">
        <v>541</v>
      </c>
      <c r="D193" t="s" s="100">
        <v>542</v>
      </c>
      <c r="E193" t="s" s="100">
        <v>372</v>
      </c>
      <c r="F193" t="s" s="100">
        <v>121</v>
      </c>
      <c r="G193" s="101"/>
      <c r="H193" t="s" s="100">
        <v>543</v>
      </c>
      <c r="I193" t="s" s="100">
        <v>544</v>
      </c>
      <c r="J193" s="8"/>
      <c r="K193" s="8"/>
      <c r="L193" s="8"/>
      <c r="M193" s="8"/>
      <c r="N193" s="8"/>
      <c r="O193" s="8"/>
      <c r="P193" s="8"/>
      <c r="Q193" s="8"/>
      <c r="R193" s="8"/>
    </row>
    <row r="194" ht="15.6" customHeight="1">
      <c r="A194" s="101"/>
      <c r="B194" t="s" s="100">
        <v>127</v>
      </c>
      <c r="C194" t="s" s="100">
        <v>545</v>
      </c>
      <c r="D194" t="s" s="100">
        <v>546</v>
      </c>
      <c r="E194" t="s" s="100">
        <v>372</v>
      </c>
      <c r="F194" t="s" s="100">
        <v>121</v>
      </c>
      <c r="G194" s="101"/>
      <c r="H194" s="101"/>
      <c r="I194" s="101"/>
      <c r="J194" s="8"/>
      <c r="K194" s="8"/>
      <c r="L194" s="8"/>
      <c r="M194" s="8"/>
      <c r="N194" s="8"/>
      <c r="O194" s="8"/>
      <c r="P194" s="8"/>
      <c r="Q194" s="8"/>
      <c r="R194" s="8"/>
    </row>
    <row r="195" ht="15.6" customHeight="1">
      <c r="A195" s="101"/>
      <c r="B195" t="s" s="100">
        <v>127</v>
      </c>
      <c r="C195" t="s" s="100">
        <v>547</v>
      </c>
      <c r="D195" t="s" s="100">
        <v>548</v>
      </c>
      <c r="E195" t="s" s="100">
        <v>372</v>
      </c>
      <c r="F195" t="s" s="100">
        <v>121</v>
      </c>
      <c r="G195" s="101"/>
      <c r="H195" t="s" s="100">
        <v>549</v>
      </c>
      <c r="I195" t="s" s="100">
        <v>550</v>
      </c>
      <c r="J195" s="8"/>
      <c r="K195" s="8"/>
      <c r="L195" s="8"/>
      <c r="M195" s="8"/>
      <c r="N195" s="8"/>
      <c r="O195" s="8"/>
      <c r="P195" s="8"/>
      <c r="Q195" s="8"/>
      <c r="R195" s="8"/>
    </row>
    <row r="196" ht="15.6" customHeight="1">
      <c r="A196" s="101"/>
      <c r="B196" t="s" s="100">
        <v>127</v>
      </c>
      <c r="C196" t="s" s="100">
        <v>551</v>
      </c>
      <c r="D196" t="s" s="100">
        <v>552</v>
      </c>
      <c r="E196" t="s" s="100">
        <v>372</v>
      </c>
      <c r="F196" t="s" s="100">
        <v>121</v>
      </c>
      <c r="G196" s="101"/>
      <c r="H196" t="s" s="100">
        <v>553</v>
      </c>
      <c r="I196" t="s" s="100">
        <v>554</v>
      </c>
      <c r="J196" s="8"/>
      <c r="K196" s="8"/>
      <c r="L196" s="8"/>
      <c r="M196" s="8"/>
      <c r="N196" s="8"/>
      <c r="O196" s="8"/>
      <c r="P196" s="8"/>
      <c r="Q196" s="8"/>
      <c r="R196" s="8"/>
    </row>
    <row r="197" ht="15.6" customHeight="1">
      <c r="A197" t="b" s="134">
        <v>0</v>
      </c>
      <c r="B197" t="s" s="100">
        <v>555</v>
      </c>
      <c r="C197" t="s" s="100">
        <v>556</v>
      </c>
      <c r="D197" t="s" s="100">
        <v>117</v>
      </c>
      <c r="E197" s="101"/>
      <c r="F197" s="101"/>
      <c r="G197" s="101"/>
      <c r="H197" s="101"/>
      <c r="I197" s="101"/>
      <c r="J197" s="8"/>
      <c r="K197" s="8"/>
      <c r="L197" s="8"/>
      <c r="M197" s="8"/>
      <c r="N197" s="8"/>
      <c r="O197" s="8"/>
      <c r="P197" s="8"/>
      <c r="Q197" s="8"/>
      <c r="R197" s="8"/>
    </row>
    <row r="198" ht="15.6" customHeight="1">
      <c r="A198" s="101"/>
      <c r="B198" t="s" s="100">
        <v>127</v>
      </c>
      <c r="C198" t="s" s="100">
        <v>187</v>
      </c>
      <c r="D198" t="s" s="100">
        <v>129</v>
      </c>
      <c r="E198" t="s" s="100">
        <v>372</v>
      </c>
      <c r="F198" t="s" s="100">
        <v>121</v>
      </c>
      <c r="G198" s="101"/>
      <c r="H198" t="s" s="100">
        <v>130</v>
      </c>
      <c r="I198" t="s" s="100">
        <v>131</v>
      </c>
      <c r="J198" s="8"/>
      <c r="K198" s="8"/>
      <c r="L198" s="8"/>
      <c r="M198" s="8"/>
      <c r="N198" s="8"/>
      <c r="O198" s="8"/>
      <c r="P198" s="8"/>
      <c r="Q198" s="8"/>
      <c r="R198" s="8"/>
    </row>
    <row r="199" ht="15.6" customHeight="1">
      <c r="A199" s="101"/>
      <c r="B199" t="s" s="100">
        <v>127</v>
      </c>
      <c r="C199" t="s" s="100">
        <v>557</v>
      </c>
      <c r="D199" t="s" s="100">
        <v>558</v>
      </c>
      <c r="E199" t="s" s="100">
        <v>372</v>
      </c>
      <c r="F199" t="s" s="100">
        <v>136</v>
      </c>
      <c r="G199" s="101"/>
      <c r="H199" s="101">
        <v>30</v>
      </c>
      <c r="I199" s="101"/>
      <c r="J199" s="8"/>
      <c r="K199" s="8"/>
      <c r="L199" s="8"/>
      <c r="M199" s="8"/>
      <c r="N199" s="8"/>
      <c r="O199" s="8"/>
      <c r="P199" s="8"/>
      <c r="Q199" s="8"/>
      <c r="R199" s="8"/>
    </row>
    <row r="200" ht="15.6" customHeight="1">
      <c r="A200" s="101"/>
      <c r="B200" t="s" s="100">
        <v>127</v>
      </c>
      <c r="C200" t="s" s="100">
        <v>559</v>
      </c>
      <c r="D200" t="s" s="100">
        <v>192</v>
      </c>
      <c r="E200" t="s" s="100">
        <v>372</v>
      </c>
      <c r="F200" t="s" s="100">
        <v>136</v>
      </c>
      <c r="G200" s="101"/>
      <c r="H200" s="101">
        <v>0</v>
      </c>
      <c r="I200" s="101"/>
      <c r="J200" s="8"/>
      <c r="K200" s="8"/>
      <c r="L200" s="8"/>
      <c r="M200" s="8"/>
      <c r="N200" s="8"/>
      <c r="O200" s="8"/>
      <c r="P200" s="8"/>
      <c r="Q200" s="8"/>
      <c r="R200" s="8"/>
    </row>
    <row r="201" ht="15.6" customHeight="1">
      <c r="A201" s="101"/>
      <c r="B201" t="s" s="100">
        <v>127</v>
      </c>
      <c r="C201" t="s" s="100">
        <v>560</v>
      </c>
      <c r="D201" t="s" s="100">
        <v>141</v>
      </c>
      <c r="E201" t="s" s="100">
        <v>372</v>
      </c>
      <c r="F201" t="s" s="100">
        <v>136</v>
      </c>
      <c r="G201" s="101"/>
      <c r="H201" s="101">
        <v>0</v>
      </c>
      <c r="I201" s="101"/>
      <c r="J201" s="8"/>
      <c r="K201" s="8"/>
      <c r="L201" s="8"/>
      <c r="M201" s="8"/>
      <c r="N201" s="8"/>
      <c r="O201" s="8"/>
      <c r="P201" s="8"/>
      <c r="Q201" s="8"/>
      <c r="R201" s="8"/>
    </row>
    <row r="202" ht="15.6" customHeight="1">
      <c r="A202" s="101"/>
      <c r="B202" t="s" s="100">
        <v>127</v>
      </c>
      <c r="C202" t="s" s="100">
        <v>142</v>
      </c>
      <c r="D202" t="s" s="100">
        <v>143</v>
      </c>
      <c r="E202" t="s" s="100">
        <v>372</v>
      </c>
      <c r="F202" t="s" s="100">
        <v>144</v>
      </c>
      <c r="G202" s="101"/>
      <c r="H202" s="101">
        <v>0</v>
      </c>
      <c r="I202" s="101"/>
      <c r="J202" s="8"/>
      <c r="K202" s="8"/>
      <c r="L202" s="8"/>
      <c r="M202" s="8"/>
      <c r="N202" s="8"/>
      <c r="O202" s="8"/>
      <c r="P202" s="8"/>
      <c r="Q202" s="8"/>
      <c r="R202" s="8"/>
    </row>
    <row r="203" ht="15.6" customHeight="1">
      <c r="A203" s="101"/>
      <c r="B203" t="s" s="100">
        <v>127</v>
      </c>
      <c r="C203" t="s" s="100">
        <v>145</v>
      </c>
      <c r="D203" t="s" s="100">
        <v>146</v>
      </c>
      <c r="E203" t="s" s="100">
        <v>372</v>
      </c>
      <c r="F203" t="s" s="100">
        <v>147</v>
      </c>
      <c r="G203" s="101"/>
      <c r="H203" t="b" s="134">
        <v>0</v>
      </c>
      <c r="I203" s="101"/>
      <c r="J203" s="8"/>
      <c r="K203" s="8"/>
      <c r="L203" s="8"/>
      <c r="M203" s="8"/>
      <c r="N203" s="8"/>
      <c r="O203" s="8"/>
      <c r="P203" s="8"/>
      <c r="Q203" s="8"/>
      <c r="R203" s="8"/>
    </row>
    <row r="204" ht="15.6" customHeight="1">
      <c r="A204" s="101"/>
      <c r="B204" t="s" s="100">
        <v>127</v>
      </c>
      <c r="C204" t="s" s="100">
        <v>148</v>
      </c>
      <c r="D204" t="s" s="100">
        <v>149</v>
      </c>
      <c r="E204" t="s" s="100">
        <v>372</v>
      </c>
      <c r="F204" t="s" s="100">
        <v>144</v>
      </c>
      <c r="G204" s="101"/>
      <c r="H204" s="101">
        <v>15</v>
      </c>
      <c r="I204" s="101"/>
      <c r="J204" s="8"/>
      <c r="K204" s="8"/>
      <c r="L204" s="8"/>
      <c r="M204" s="8"/>
      <c r="N204" s="8"/>
      <c r="O204" s="8"/>
      <c r="P204" s="8"/>
      <c r="Q204" s="8"/>
      <c r="R204" s="8"/>
    </row>
    <row r="205" ht="15.6" customHeight="1">
      <c r="A205" s="101"/>
      <c r="B205" t="s" s="100">
        <v>127</v>
      </c>
      <c r="C205" t="s" s="100">
        <v>561</v>
      </c>
      <c r="D205" t="s" s="100">
        <v>151</v>
      </c>
      <c r="E205" t="s" s="100">
        <v>372</v>
      </c>
      <c r="F205" t="s" s="100">
        <v>136</v>
      </c>
      <c r="G205" s="101"/>
      <c r="H205" s="101">
        <v>0</v>
      </c>
      <c r="I205" s="101"/>
      <c r="J205" s="8"/>
      <c r="K205" s="8"/>
      <c r="L205" s="8"/>
      <c r="M205" s="8"/>
      <c r="N205" s="8"/>
      <c r="O205" s="8"/>
      <c r="P205" s="8"/>
      <c r="Q205" s="8"/>
      <c r="R205" s="8"/>
    </row>
    <row r="206" ht="15.6" customHeight="1">
      <c r="A206" s="101"/>
      <c r="B206" t="s" s="100">
        <v>127</v>
      </c>
      <c r="C206" t="s" s="100">
        <v>152</v>
      </c>
      <c r="D206" t="s" s="100">
        <v>153</v>
      </c>
      <c r="E206" t="s" s="100">
        <v>372</v>
      </c>
      <c r="F206" t="s" s="100">
        <v>144</v>
      </c>
      <c r="G206" s="101"/>
      <c r="H206" s="101">
        <v>1</v>
      </c>
      <c r="I206" s="101"/>
      <c r="J206" s="8"/>
      <c r="K206" s="8"/>
      <c r="L206" s="8"/>
      <c r="M206" s="8"/>
      <c r="N206" s="8"/>
      <c r="O206" s="8"/>
      <c r="P206" s="8"/>
      <c r="Q206" s="8"/>
      <c r="R206" s="8"/>
    </row>
    <row r="207" ht="15.6" customHeight="1">
      <c r="A207" t="b" s="134">
        <v>0</v>
      </c>
      <c r="B207" t="s" s="100">
        <v>185</v>
      </c>
      <c r="C207" t="s" s="100">
        <v>186</v>
      </c>
      <c r="D207" t="s" s="100">
        <v>117</v>
      </c>
      <c r="E207" s="101"/>
      <c r="F207" s="101"/>
      <c r="G207" s="101"/>
      <c r="H207" s="101"/>
      <c r="I207" s="101"/>
      <c r="J207" s="8"/>
      <c r="K207" s="8"/>
      <c r="L207" s="8"/>
      <c r="M207" s="8"/>
      <c r="N207" s="8"/>
      <c r="O207" s="8"/>
      <c r="P207" s="8"/>
      <c r="Q207" s="8"/>
      <c r="R207" s="8"/>
    </row>
    <row r="208" ht="15.6" customHeight="1">
      <c r="A208" s="101"/>
      <c r="B208" t="s" s="100">
        <v>127</v>
      </c>
      <c r="C208" t="s" s="100">
        <v>187</v>
      </c>
      <c r="D208" t="s" s="100">
        <v>129</v>
      </c>
      <c r="E208" t="s" s="100">
        <v>372</v>
      </c>
      <c r="F208" t="s" s="100">
        <v>121</v>
      </c>
      <c r="G208" s="101"/>
      <c r="H208" t="s" s="100">
        <v>130</v>
      </c>
      <c r="I208" t="s" s="100">
        <v>131</v>
      </c>
      <c r="J208" s="8"/>
      <c r="K208" s="8"/>
      <c r="L208" s="8"/>
      <c r="M208" s="8"/>
      <c r="N208" s="8"/>
      <c r="O208" s="8"/>
      <c r="P208" s="8"/>
      <c r="Q208" s="8"/>
      <c r="R208" s="8"/>
    </row>
    <row r="209" ht="15.6" customHeight="1">
      <c r="A209" s="101"/>
      <c r="B209" t="s" s="100">
        <v>127</v>
      </c>
      <c r="C209" t="s" s="100">
        <v>562</v>
      </c>
      <c r="D209" t="s" s="100">
        <v>189</v>
      </c>
      <c r="E209" t="s" s="100">
        <v>372</v>
      </c>
      <c r="F209" t="s" s="100">
        <v>136</v>
      </c>
      <c r="G209" s="101"/>
      <c r="H209" s="101">
        <v>30</v>
      </c>
      <c r="I209" s="101"/>
      <c r="J209" s="8"/>
      <c r="K209" s="8"/>
      <c r="L209" s="8"/>
      <c r="M209" s="8"/>
      <c r="N209" s="8"/>
      <c r="O209" s="8"/>
      <c r="P209" s="8"/>
      <c r="Q209" s="8"/>
      <c r="R209" s="8"/>
    </row>
    <row r="210" ht="15.6" customHeight="1">
      <c r="A210" s="101"/>
      <c r="B210" t="s" s="100">
        <v>127</v>
      </c>
      <c r="C210" t="s" s="100">
        <v>191</v>
      </c>
      <c r="D210" t="s" s="100">
        <v>192</v>
      </c>
      <c r="E210" t="s" s="100">
        <v>372</v>
      </c>
      <c r="F210" t="s" s="100">
        <v>136</v>
      </c>
      <c r="G210" s="101"/>
      <c r="H210" s="101">
        <v>0</v>
      </c>
      <c r="I210" s="101"/>
      <c r="J210" s="8"/>
      <c r="K210" s="8"/>
      <c r="L210" s="8"/>
      <c r="M210" s="8"/>
      <c r="N210" s="8"/>
      <c r="O210" s="8"/>
      <c r="P210" s="8"/>
      <c r="Q210" s="8"/>
      <c r="R210" s="8"/>
    </row>
    <row r="211" ht="15.6" customHeight="1">
      <c r="A211" s="101"/>
      <c r="B211" t="s" s="100">
        <v>127</v>
      </c>
      <c r="C211" t="s" s="100">
        <v>193</v>
      </c>
      <c r="D211" t="s" s="100">
        <v>141</v>
      </c>
      <c r="E211" t="s" s="100">
        <v>372</v>
      </c>
      <c r="F211" t="s" s="100">
        <v>136</v>
      </c>
      <c r="G211" s="101"/>
      <c r="H211" s="101">
        <v>0</v>
      </c>
      <c r="I211" s="101"/>
      <c r="J211" s="8"/>
      <c r="K211" s="8"/>
      <c r="L211" s="8"/>
      <c r="M211" s="8"/>
      <c r="N211" s="8"/>
      <c r="O211" s="8"/>
      <c r="P211" s="8"/>
      <c r="Q211" s="8"/>
      <c r="R211" s="8"/>
    </row>
    <row r="212" ht="15.6" customHeight="1">
      <c r="A212" s="101"/>
      <c r="B212" t="s" s="100">
        <v>127</v>
      </c>
      <c r="C212" t="s" s="100">
        <v>142</v>
      </c>
      <c r="D212" t="s" s="100">
        <v>143</v>
      </c>
      <c r="E212" t="s" s="100">
        <v>372</v>
      </c>
      <c r="F212" t="s" s="100">
        <v>144</v>
      </c>
      <c r="G212" s="101"/>
      <c r="H212" s="101">
        <v>0</v>
      </c>
      <c r="I212" s="101"/>
      <c r="J212" s="8"/>
      <c r="K212" s="8"/>
      <c r="L212" s="8"/>
      <c r="M212" s="8"/>
      <c r="N212" s="8"/>
      <c r="O212" s="8"/>
      <c r="P212" s="8"/>
      <c r="Q212" s="8"/>
      <c r="R212" s="8"/>
    </row>
    <row r="213" ht="15.6" customHeight="1">
      <c r="A213" s="101"/>
      <c r="B213" t="s" s="100">
        <v>127</v>
      </c>
      <c r="C213" t="s" s="100">
        <v>145</v>
      </c>
      <c r="D213" t="s" s="100">
        <v>146</v>
      </c>
      <c r="E213" t="s" s="100">
        <v>372</v>
      </c>
      <c r="F213" t="s" s="100">
        <v>147</v>
      </c>
      <c r="G213" s="101"/>
      <c r="H213" t="b" s="134">
        <v>0</v>
      </c>
      <c r="I213" s="101"/>
      <c r="J213" s="8"/>
      <c r="K213" s="8"/>
      <c r="L213" s="8"/>
      <c r="M213" s="8"/>
      <c r="N213" s="8"/>
      <c r="O213" s="8"/>
      <c r="P213" s="8"/>
      <c r="Q213" s="8"/>
      <c r="R213" s="8"/>
    </row>
    <row r="214" ht="15.6" customHeight="1">
      <c r="A214" s="101"/>
      <c r="B214" t="s" s="100">
        <v>127</v>
      </c>
      <c r="C214" t="s" s="100">
        <v>148</v>
      </c>
      <c r="D214" t="s" s="100">
        <v>149</v>
      </c>
      <c r="E214" t="s" s="100">
        <v>372</v>
      </c>
      <c r="F214" t="s" s="100">
        <v>144</v>
      </c>
      <c r="G214" s="101"/>
      <c r="H214" s="101">
        <v>15</v>
      </c>
      <c r="I214" s="101"/>
      <c r="J214" s="8"/>
      <c r="K214" s="8"/>
      <c r="L214" s="8"/>
      <c r="M214" s="8"/>
      <c r="N214" s="8"/>
      <c r="O214" s="8"/>
      <c r="P214" s="8"/>
      <c r="Q214" s="8"/>
      <c r="R214" s="8"/>
    </row>
    <row r="215" ht="15.6" customHeight="1">
      <c r="A215" s="101"/>
      <c r="B215" t="s" s="100">
        <v>127</v>
      </c>
      <c r="C215" t="s" s="100">
        <v>194</v>
      </c>
      <c r="D215" t="s" s="100">
        <v>151</v>
      </c>
      <c r="E215" t="s" s="100">
        <v>372</v>
      </c>
      <c r="F215" t="s" s="100">
        <v>136</v>
      </c>
      <c r="G215" s="101"/>
      <c r="H215" s="101">
        <v>0</v>
      </c>
      <c r="I215" s="101"/>
      <c r="J215" s="8"/>
      <c r="K215" s="8"/>
      <c r="L215" s="8"/>
      <c r="M215" s="8"/>
      <c r="N215" s="8"/>
      <c r="O215" s="8"/>
      <c r="P215" s="8"/>
      <c r="Q215" s="8"/>
      <c r="R215" s="8"/>
    </row>
    <row r="216" ht="15.6" customHeight="1">
      <c r="A216" s="101"/>
      <c r="B216" t="s" s="100">
        <v>127</v>
      </c>
      <c r="C216" t="s" s="100">
        <v>152</v>
      </c>
      <c r="D216" t="s" s="100">
        <v>153</v>
      </c>
      <c r="E216" t="s" s="100">
        <v>372</v>
      </c>
      <c r="F216" t="s" s="100">
        <v>144</v>
      </c>
      <c r="G216" s="101"/>
      <c r="H216" s="101">
        <v>1</v>
      </c>
      <c r="I216" s="101"/>
      <c r="J216" s="8"/>
      <c r="K216" s="8"/>
      <c r="L216" s="8"/>
      <c r="M216" s="8"/>
      <c r="N216" s="8"/>
      <c r="O216" s="8"/>
      <c r="P216" s="8"/>
      <c r="Q216" s="8"/>
      <c r="R216" s="8"/>
    </row>
    <row r="217" ht="15.6" customHeight="1">
      <c r="A217" t="b" s="134">
        <v>0</v>
      </c>
      <c r="B217" t="s" s="100">
        <v>563</v>
      </c>
      <c r="C217" t="s" s="100">
        <v>564</v>
      </c>
      <c r="D217" t="s" s="100">
        <v>117</v>
      </c>
      <c r="E217" s="101"/>
      <c r="F217" s="101"/>
      <c r="G217" s="101"/>
      <c r="H217" s="101"/>
      <c r="I217" s="101"/>
      <c r="J217" s="8"/>
      <c r="K217" s="8"/>
      <c r="L217" s="8"/>
      <c r="M217" s="8"/>
      <c r="N217" s="8"/>
      <c r="O217" s="8"/>
      <c r="P217" s="8"/>
      <c r="Q217" s="8"/>
      <c r="R217" s="8"/>
    </row>
    <row r="218" ht="15.6" customHeight="1">
      <c r="A218" s="101"/>
      <c r="B218" t="s" s="100">
        <v>127</v>
      </c>
      <c r="C218" t="s" s="100">
        <v>565</v>
      </c>
      <c r="D218" t="s" s="100">
        <v>566</v>
      </c>
      <c r="E218" t="s" s="100">
        <v>372</v>
      </c>
      <c r="F218" t="s" s="100">
        <v>121</v>
      </c>
      <c r="G218" s="101"/>
      <c r="H218" s="101"/>
      <c r="I218" s="101"/>
      <c r="J218" s="8"/>
      <c r="K218" s="8"/>
      <c r="L218" s="8"/>
      <c r="M218" s="8"/>
      <c r="N218" s="8"/>
      <c r="O218" s="8"/>
      <c r="P218" s="8"/>
      <c r="Q218" s="8"/>
      <c r="R218" s="8"/>
    </row>
    <row r="219" ht="15.6" customHeight="1">
      <c r="A219" s="101"/>
      <c r="B219" t="s" s="100">
        <v>127</v>
      </c>
      <c r="C219" t="s" s="100">
        <v>567</v>
      </c>
      <c r="D219" t="s" s="100">
        <v>568</v>
      </c>
      <c r="E219" t="s" s="100">
        <v>372</v>
      </c>
      <c r="F219" t="s" s="100">
        <v>136</v>
      </c>
      <c r="G219" s="101"/>
      <c r="H219" s="101">
        <v>0.1</v>
      </c>
      <c r="I219" s="101"/>
      <c r="J219" s="8"/>
      <c r="K219" s="8"/>
      <c r="L219" s="8"/>
      <c r="M219" s="8"/>
      <c r="N219" s="8"/>
      <c r="O219" s="8"/>
      <c r="P219" s="8"/>
      <c r="Q219" s="8"/>
      <c r="R219" s="8"/>
    </row>
    <row r="220" ht="15.6" customHeight="1">
      <c r="A220" s="101"/>
      <c r="B220" t="s" s="100">
        <v>127</v>
      </c>
      <c r="C220" t="s" s="100">
        <v>569</v>
      </c>
      <c r="D220" t="s" s="100">
        <v>570</v>
      </c>
      <c r="E220" t="s" s="100">
        <v>372</v>
      </c>
      <c r="F220" t="s" s="100">
        <v>147</v>
      </c>
      <c r="G220" s="101"/>
      <c r="H220" t="b" s="134">
        <v>1</v>
      </c>
      <c r="I220" s="101"/>
      <c r="J220" s="8"/>
      <c r="K220" s="8"/>
      <c r="L220" s="8"/>
      <c r="M220" s="8"/>
      <c r="N220" s="8"/>
      <c r="O220" s="8"/>
      <c r="P220" s="8"/>
      <c r="Q220" s="8"/>
      <c r="R220" s="8"/>
    </row>
    <row r="221" ht="15.6" customHeight="1">
      <c r="A221" s="101"/>
      <c r="B221" t="s" s="100">
        <v>127</v>
      </c>
      <c r="C221" t="s" s="100">
        <v>571</v>
      </c>
      <c r="D221" t="s" s="100">
        <v>572</v>
      </c>
      <c r="E221" t="s" s="100">
        <v>372</v>
      </c>
      <c r="F221" t="s" s="100">
        <v>136</v>
      </c>
      <c r="G221" s="101"/>
      <c r="H221" s="101">
        <v>18</v>
      </c>
      <c r="I221" s="101"/>
      <c r="J221" s="8"/>
      <c r="K221" s="8"/>
      <c r="L221" s="8"/>
      <c r="M221" s="8"/>
      <c r="N221" s="8"/>
      <c r="O221" s="8"/>
      <c r="P221" s="8"/>
      <c r="Q221" s="8"/>
      <c r="R221" s="8"/>
    </row>
    <row r="222" ht="15.6" customHeight="1">
      <c r="A222" s="101"/>
      <c r="B222" t="s" s="100">
        <v>127</v>
      </c>
      <c r="C222" t="s" s="100">
        <v>573</v>
      </c>
      <c r="D222" t="s" s="100">
        <v>574</v>
      </c>
      <c r="E222" t="s" s="100">
        <v>372</v>
      </c>
      <c r="F222" t="s" s="100">
        <v>136</v>
      </c>
      <c r="G222" s="101"/>
      <c r="H222" s="101">
        <v>9</v>
      </c>
      <c r="I222" s="101"/>
      <c r="J222" s="8"/>
      <c r="K222" s="8"/>
      <c r="L222" s="8"/>
      <c r="M222" s="8"/>
      <c r="N222" s="8"/>
      <c r="O222" s="8"/>
      <c r="P222" s="8"/>
      <c r="Q222" s="8"/>
      <c r="R222" s="8"/>
    </row>
    <row r="223" ht="15.6" customHeight="1">
      <c r="A223" s="101"/>
      <c r="B223" t="s" s="100">
        <v>127</v>
      </c>
      <c r="C223" t="s" s="100">
        <v>575</v>
      </c>
      <c r="D223" t="s" s="100">
        <v>576</v>
      </c>
      <c r="E223" t="s" s="100">
        <v>372</v>
      </c>
      <c r="F223" t="s" s="100">
        <v>147</v>
      </c>
      <c r="G223" s="101"/>
      <c r="H223" t="b" s="134">
        <v>1</v>
      </c>
      <c r="I223" s="101"/>
      <c r="J223" s="8"/>
      <c r="K223" s="8"/>
      <c r="L223" s="8"/>
      <c r="M223" s="8"/>
      <c r="N223" s="8"/>
      <c r="O223" s="8"/>
      <c r="P223" s="8"/>
      <c r="Q223" s="8"/>
      <c r="R223" s="8"/>
    </row>
    <row r="224" ht="15.6" customHeight="1">
      <c r="A224" s="101"/>
      <c r="B224" t="s" s="100">
        <v>127</v>
      </c>
      <c r="C224" t="s" s="100">
        <v>577</v>
      </c>
      <c r="D224" t="s" s="100">
        <v>578</v>
      </c>
      <c r="E224" t="s" s="100">
        <v>372</v>
      </c>
      <c r="F224" t="s" s="100">
        <v>136</v>
      </c>
      <c r="G224" s="101"/>
      <c r="H224" s="101">
        <v>18</v>
      </c>
      <c r="I224" s="101"/>
      <c r="J224" s="8"/>
      <c r="K224" s="8"/>
      <c r="L224" s="8"/>
      <c r="M224" s="8"/>
      <c r="N224" s="8"/>
      <c r="O224" s="8"/>
      <c r="P224" s="8"/>
      <c r="Q224" s="8"/>
      <c r="R224" s="8"/>
    </row>
    <row r="225" ht="15.6" customHeight="1">
      <c r="A225" s="101"/>
      <c r="B225" t="s" s="100">
        <v>127</v>
      </c>
      <c r="C225" t="s" s="100">
        <v>579</v>
      </c>
      <c r="D225" t="s" s="100">
        <v>580</v>
      </c>
      <c r="E225" t="s" s="100">
        <v>372</v>
      </c>
      <c r="F225" t="s" s="100">
        <v>136</v>
      </c>
      <c r="G225" s="101"/>
      <c r="H225" s="101">
        <v>9</v>
      </c>
      <c r="I225" s="101"/>
      <c r="J225" s="8"/>
      <c r="K225" s="8"/>
      <c r="L225" s="8"/>
      <c r="M225" s="8"/>
      <c r="N225" s="8"/>
      <c r="O225" s="8"/>
      <c r="P225" s="8"/>
      <c r="Q225" s="8"/>
      <c r="R225" s="8"/>
    </row>
    <row r="226" ht="15.6" customHeight="1">
      <c r="A226" s="101"/>
      <c r="B226" t="s" s="100">
        <v>127</v>
      </c>
      <c r="C226" t="s" s="100">
        <v>581</v>
      </c>
      <c r="D226" t="s" s="100">
        <v>582</v>
      </c>
      <c r="E226" t="s" s="100">
        <v>372</v>
      </c>
      <c r="F226" t="s" s="100">
        <v>147</v>
      </c>
      <c r="G226" s="101"/>
      <c r="H226" t="b" s="134">
        <v>1</v>
      </c>
      <c r="I226" s="101"/>
      <c r="J226" s="8"/>
      <c r="K226" s="8"/>
      <c r="L226" s="8"/>
      <c r="M226" s="8"/>
      <c r="N226" s="8"/>
      <c r="O226" s="8"/>
      <c r="P226" s="8"/>
      <c r="Q226" s="8"/>
      <c r="R226" s="8"/>
    </row>
    <row r="227" ht="15.6" customHeight="1">
      <c r="A227" s="101"/>
      <c r="B227" t="s" s="100">
        <v>127</v>
      </c>
      <c r="C227" t="s" s="100">
        <v>583</v>
      </c>
      <c r="D227" t="s" s="100">
        <v>584</v>
      </c>
      <c r="E227" t="s" s="100">
        <v>372</v>
      </c>
      <c r="F227" t="s" s="100">
        <v>136</v>
      </c>
      <c r="G227" s="101"/>
      <c r="H227" s="101">
        <v>18</v>
      </c>
      <c r="I227" s="101"/>
      <c r="J227" s="8"/>
      <c r="K227" s="8"/>
      <c r="L227" s="8"/>
      <c r="M227" s="8"/>
      <c r="N227" s="8"/>
      <c r="O227" s="8"/>
      <c r="P227" s="8"/>
      <c r="Q227" s="8"/>
      <c r="R227" s="8"/>
    </row>
    <row r="228" ht="15.6" customHeight="1">
      <c r="A228" s="101"/>
      <c r="B228" t="s" s="100">
        <v>127</v>
      </c>
      <c r="C228" t="s" s="100">
        <v>585</v>
      </c>
      <c r="D228" t="s" s="100">
        <v>586</v>
      </c>
      <c r="E228" t="s" s="100">
        <v>372</v>
      </c>
      <c r="F228" t="s" s="100">
        <v>136</v>
      </c>
      <c r="G228" s="101"/>
      <c r="H228" s="101">
        <v>9</v>
      </c>
      <c r="I228" s="101"/>
      <c r="J228" s="8"/>
      <c r="K228" s="8"/>
      <c r="L228" s="8"/>
      <c r="M228" s="8"/>
      <c r="N228" s="8"/>
      <c r="O228" s="8"/>
      <c r="P228" s="8"/>
      <c r="Q228" s="8"/>
      <c r="R228" s="8"/>
    </row>
    <row r="229" ht="15.6" customHeight="1">
      <c r="A229" s="101"/>
      <c r="B229" t="s" s="100">
        <v>127</v>
      </c>
      <c r="C229" t="s" s="100">
        <v>587</v>
      </c>
      <c r="D229" t="s" s="100">
        <v>139</v>
      </c>
      <c r="E229" t="s" s="100">
        <v>372</v>
      </c>
      <c r="F229" t="s" s="100">
        <v>136</v>
      </c>
      <c r="G229" s="101"/>
      <c r="H229" s="101">
        <v>0</v>
      </c>
      <c r="I229" s="101"/>
      <c r="J229" s="8"/>
      <c r="K229" s="8"/>
      <c r="L229" s="8"/>
      <c r="M229" s="8"/>
      <c r="N229" s="8"/>
      <c r="O229" s="8"/>
      <c r="P229" s="8"/>
      <c r="Q229" s="8"/>
      <c r="R229" s="8"/>
    </row>
    <row r="230" ht="15.6" customHeight="1">
      <c r="A230" s="101"/>
      <c r="B230" t="s" s="100">
        <v>127</v>
      </c>
      <c r="C230" t="s" s="100">
        <v>142</v>
      </c>
      <c r="D230" t="s" s="100">
        <v>143</v>
      </c>
      <c r="E230" t="s" s="100">
        <v>372</v>
      </c>
      <c r="F230" t="s" s="100">
        <v>144</v>
      </c>
      <c r="G230" s="101"/>
      <c r="H230" s="101">
        <v>0</v>
      </c>
      <c r="I230" s="101"/>
      <c r="J230" s="8"/>
      <c r="K230" s="8"/>
      <c r="L230" s="8"/>
      <c r="M230" s="8"/>
      <c r="N230" s="8"/>
      <c r="O230" s="8"/>
      <c r="P230" s="8"/>
      <c r="Q230" s="8"/>
      <c r="R230" s="8"/>
    </row>
    <row r="231" ht="15.6" customHeight="1">
      <c r="A231" s="101"/>
      <c r="B231" t="s" s="100">
        <v>127</v>
      </c>
      <c r="C231" t="s" s="100">
        <v>148</v>
      </c>
      <c r="D231" t="s" s="100">
        <v>149</v>
      </c>
      <c r="E231" t="s" s="100">
        <v>372</v>
      </c>
      <c r="F231" t="s" s="100">
        <v>144</v>
      </c>
      <c r="G231" s="101"/>
      <c r="H231" s="101">
        <v>20</v>
      </c>
      <c r="I231" s="101"/>
      <c r="J231" s="8"/>
      <c r="K231" s="8"/>
      <c r="L231" s="8"/>
      <c r="M231" s="8"/>
      <c r="N231" s="8"/>
      <c r="O231" s="8"/>
      <c r="P231" s="8"/>
      <c r="Q231" s="8"/>
      <c r="R231" s="8"/>
    </row>
    <row r="232" ht="15.6" customHeight="1">
      <c r="A232" s="101"/>
      <c r="B232" t="s" s="100">
        <v>127</v>
      </c>
      <c r="C232" t="s" s="100">
        <v>588</v>
      </c>
      <c r="D232" t="s" s="100">
        <v>151</v>
      </c>
      <c r="E232" t="s" s="100">
        <v>372</v>
      </c>
      <c r="F232" t="s" s="100">
        <v>136</v>
      </c>
      <c r="G232" s="101"/>
      <c r="H232" s="101">
        <v>0</v>
      </c>
      <c r="I232" s="101"/>
      <c r="J232" s="8"/>
      <c r="K232" s="8"/>
      <c r="L232" s="8"/>
      <c r="M232" s="8"/>
      <c r="N232" s="8"/>
      <c r="O232" s="8"/>
      <c r="P232" s="8"/>
      <c r="Q232" s="8"/>
      <c r="R232" s="8"/>
    </row>
    <row r="233" ht="15.6" customHeight="1">
      <c r="A233" s="101"/>
      <c r="B233" t="s" s="100">
        <v>127</v>
      </c>
      <c r="C233" t="s" s="100">
        <v>152</v>
      </c>
      <c r="D233" t="s" s="100">
        <v>153</v>
      </c>
      <c r="E233" t="s" s="100">
        <v>372</v>
      </c>
      <c r="F233" t="s" s="100">
        <v>144</v>
      </c>
      <c r="G233" s="101"/>
      <c r="H233" s="101">
        <v>1</v>
      </c>
      <c r="I233" s="101"/>
      <c r="J233" s="8"/>
      <c r="K233" s="8"/>
      <c r="L233" s="8"/>
      <c r="M233" s="8"/>
      <c r="N233" s="8"/>
      <c r="O233" s="8"/>
      <c r="P233" s="8"/>
      <c r="Q233" s="8"/>
      <c r="R233" s="8"/>
    </row>
    <row r="234" ht="15.6" customHeight="1">
      <c r="A234" t="b" s="134">
        <v>0</v>
      </c>
      <c r="B234" t="s" s="100">
        <v>589</v>
      </c>
      <c r="C234" t="s" s="100">
        <v>590</v>
      </c>
      <c r="D234" t="s" s="100">
        <v>117</v>
      </c>
      <c r="E234" s="101"/>
      <c r="F234" s="101"/>
      <c r="G234" s="101"/>
      <c r="H234" s="101"/>
      <c r="I234" s="101"/>
      <c r="J234" s="8"/>
      <c r="K234" s="8"/>
      <c r="L234" s="8"/>
      <c r="M234" s="8"/>
      <c r="N234" s="8"/>
      <c r="O234" s="8"/>
      <c r="P234" s="8"/>
      <c r="Q234" s="8"/>
      <c r="R234" s="8"/>
    </row>
    <row r="235" ht="15.6" customHeight="1">
      <c r="A235" s="101"/>
      <c r="B235" t="s" s="100">
        <v>127</v>
      </c>
      <c r="C235" t="s" s="100">
        <v>591</v>
      </c>
      <c r="D235" t="s" s="100">
        <v>393</v>
      </c>
      <c r="E235" t="s" s="100">
        <v>372</v>
      </c>
      <c r="F235" t="s" s="100">
        <v>121</v>
      </c>
      <c r="G235" s="101"/>
      <c r="H235" s="101"/>
      <c r="I235" s="101"/>
      <c r="J235" s="8"/>
      <c r="K235" s="8"/>
      <c r="L235" s="8"/>
      <c r="M235" s="8"/>
      <c r="N235" s="8"/>
      <c r="O235" s="8"/>
      <c r="P235" s="8"/>
      <c r="Q235" s="8"/>
      <c r="R235" s="8"/>
    </row>
    <row r="236" ht="15.6" customHeight="1">
      <c r="A236" s="101"/>
      <c r="B236" t="s" s="100">
        <v>127</v>
      </c>
      <c r="C236" t="s" s="100">
        <v>592</v>
      </c>
      <c r="D236" t="s" s="100">
        <v>568</v>
      </c>
      <c r="E236" t="s" s="100">
        <v>372</v>
      </c>
      <c r="F236" t="s" s="100">
        <v>136</v>
      </c>
      <c r="G236" s="101"/>
      <c r="H236" s="101">
        <v>0.1</v>
      </c>
      <c r="I236" s="101"/>
      <c r="J236" s="8"/>
      <c r="K236" s="8"/>
      <c r="L236" s="8"/>
      <c r="M236" s="8"/>
      <c r="N236" s="8"/>
      <c r="O236" s="8"/>
      <c r="P236" s="8"/>
      <c r="Q236" s="8"/>
      <c r="R236" s="8"/>
    </row>
    <row r="237" ht="15.6" customHeight="1">
      <c r="A237" s="101"/>
      <c r="B237" t="s" s="100">
        <v>127</v>
      </c>
      <c r="C237" t="s" s="100">
        <v>569</v>
      </c>
      <c r="D237" t="s" s="100">
        <v>570</v>
      </c>
      <c r="E237" t="s" s="100">
        <v>372</v>
      </c>
      <c r="F237" t="s" s="100">
        <v>147</v>
      </c>
      <c r="G237" s="101"/>
      <c r="H237" t="b" s="134">
        <v>1</v>
      </c>
      <c r="I237" s="101"/>
      <c r="J237" s="8"/>
      <c r="K237" s="8"/>
      <c r="L237" s="8"/>
      <c r="M237" s="8"/>
      <c r="N237" s="8"/>
      <c r="O237" s="8"/>
      <c r="P237" s="8"/>
      <c r="Q237" s="8"/>
      <c r="R237" s="8"/>
    </row>
    <row r="238" ht="15.6" customHeight="1">
      <c r="A238" s="101"/>
      <c r="B238" t="s" s="100">
        <v>127</v>
      </c>
      <c r="C238" t="s" s="100">
        <v>571</v>
      </c>
      <c r="D238" t="s" s="100">
        <v>572</v>
      </c>
      <c r="E238" t="s" s="100">
        <v>372</v>
      </c>
      <c r="F238" t="s" s="100">
        <v>136</v>
      </c>
      <c r="G238" s="101"/>
      <c r="H238" s="101">
        <v>18</v>
      </c>
      <c r="I238" s="101"/>
      <c r="J238" s="8"/>
      <c r="K238" s="8"/>
      <c r="L238" s="8"/>
      <c r="M238" s="8"/>
      <c r="N238" s="8"/>
      <c r="O238" s="8"/>
      <c r="P238" s="8"/>
      <c r="Q238" s="8"/>
      <c r="R238" s="8"/>
    </row>
    <row r="239" ht="15.6" customHeight="1">
      <c r="A239" s="101"/>
      <c r="B239" t="s" s="100">
        <v>127</v>
      </c>
      <c r="C239" t="s" s="100">
        <v>573</v>
      </c>
      <c r="D239" t="s" s="100">
        <v>574</v>
      </c>
      <c r="E239" t="s" s="100">
        <v>372</v>
      </c>
      <c r="F239" t="s" s="100">
        <v>136</v>
      </c>
      <c r="G239" s="101"/>
      <c r="H239" s="101">
        <v>9</v>
      </c>
      <c r="I239" s="101"/>
      <c r="J239" s="8"/>
      <c r="K239" s="8"/>
      <c r="L239" s="8"/>
      <c r="M239" s="8"/>
      <c r="N239" s="8"/>
      <c r="O239" s="8"/>
      <c r="P239" s="8"/>
      <c r="Q239" s="8"/>
      <c r="R239" s="8"/>
    </row>
    <row r="240" ht="15.6" customHeight="1">
      <c r="A240" s="101"/>
      <c r="B240" t="s" s="100">
        <v>127</v>
      </c>
      <c r="C240" t="s" s="100">
        <v>593</v>
      </c>
      <c r="D240" t="s" s="100">
        <v>576</v>
      </c>
      <c r="E240" t="s" s="100">
        <v>372</v>
      </c>
      <c r="F240" t="s" s="100">
        <v>147</v>
      </c>
      <c r="G240" s="101"/>
      <c r="H240" t="b" s="134">
        <v>1</v>
      </c>
      <c r="I240" s="101"/>
      <c r="J240" s="8"/>
      <c r="K240" s="8"/>
      <c r="L240" s="8"/>
      <c r="M240" s="8"/>
      <c r="N240" s="8"/>
      <c r="O240" s="8"/>
      <c r="P240" s="8"/>
      <c r="Q240" s="8"/>
      <c r="R240" s="8"/>
    </row>
    <row r="241" ht="15.6" customHeight="1">
      <c r="A241" s="101"/>
      <c r="B241" t="s" s="100">
        <v>127</v>
      </c>
      <c r="C241" t="s" s="100">
        <v>577</v>
      </c>
      <c r="D241" t="s" s="100">
        <v>578</v>
      </c>
      <c r="E241" t="s" s="100">
        <v>372</v>
      </c>
      <c r="F241" t="s" s="100">
        <v>136</v>
      </c>
      <c r="G241" s="101"/>
      <c r="H241" s="101">
        <v>18</v>
      </c>
      <c r="I241" s="101"/>
      <c r="J241" s="8"/>
      <c r="K241" s="8"/>
      <c r="L241" s="8"/>
      <c r="M241" s="8"/>
      <c r="N241" s="8"/>
      <c r="O241" s="8"/>
      <c r="P241" s="8"/>
      <c r="Q241" s="8"/>
      <c r="R241" s="8"/>
    </row>
    <row r="242" ht="15.6" customHeight="1">
      <c r="A242" s="101"/>
      <c r="B242" t="s" s="100">
        <v>127</v>
      </c>
      <c r="C242" t="s" s="100">
        <v>579</v>
      </c>
      <c r="D242" t="s" s="100">
        <v>580</v>
      </c>
      <c r="E242" t="s" s="100">
        <v>372</v>
      </c>
      <c r="F242" t="s" s="100">
        <v>136</v>
      </c>
      <c r="G242" s="101"/>
      <c r="H242" s="101">
        <v>9</v>
      </c>
      <c r="I242" s="101"/>
      <c r="J242" s="8"/>
      <c r="K242" s="8"/>
      <c r="L242" s="8"/>
      <c r="M242" s="8"/>
      <c r="N242" s="8"/>
      <c r="O242" s="8"/>
      <c r="P242" s="8"/>
      <c r="Q242" s="8"/>
      <c r="R242" s="8"/>
    </row>
    <row r="243" ht="15.6" customHeight="1">
      <c r="A243" s="101"/>
      <c r="B243" t="s" s="100">
        <v>127</v>
      </c>
      <c r="C243" t="s" s="100">
        <v>581</v>
      </c>
      <c r="D243" t="s" s="100">
        <v>582</v>
      </c>
      <c r="E243" t="s" s="100">
        <v>372</v>
      </c>
      <c r="F243" t="s" s="100">
        <v>147</v>
      </c>
      <c r="G243" s="101"/>
      <c r="H243" t="b" s="134">
        <v>1</v>
      </c>
      <c r="I243" s="101"/>
      <c r="J243" s="8"/>
      <c r="K243" s="8"/>
      <c r="L243" s="8"/>
      <c r="M243" s="8"/>
      <c r="N243" s="8"/>
      <c r="O243" s="8"/>
      <c r="P243" s="8"/>
      <c r="Q243" s="8"/>
      <c r="R243" s="8"/>
    </row>
    <row r="244" ht="15.6" customHeight="1">
      <c r="A244" s="101"/>
      <c r="B244" t="s" s="100">
        <v>127</v>
      </c>
      <c r="C244" t="s" s="100">
        <v>583</v>
      </c>
      <c r="D244" t="s" s="100">
        <v>584</v>
      </c>
      <c r="E244" t="s" s="100">
        <v>372</v>
      </c>
      <c r="F244" t="s" s="100">
        <v>136</v>
      </c>
      <c r="G244" s="101"/>
      <c r="H244" s="101">
        <v>18</v>
      </c>
      <c r="I244" s="101"/>
      <c r="J244" s="8"/>
      <c r="K244" s="8"/>
      <c r="L244" s="8"/>
      <c r="M244" s="8"/>
      <c r="N244" s="8"/>
      <c r="O244" s="8"/>
      <c r="P244" s="8"/>
      <c r="Q244" s="8"/>
      <c r="R244" s="8"/>
    </row>
    <row r="245" ht="15.6" customHeight="1">
      <c r="A245" s="101"/>
      <c r="B245" t="s" s="100">
        <v>127</v>
      </c>
      <c r="C245" t="s" s="100">
        <v>585</v>
      </c>
      <c r="D245" t="s" s="100">
        <v>586</v>
      </c>
      <c r="E245" t="s" s="100">
        <v>372</v>
      </c>
      <c r="F245" t="s" s="100">
        <v>136</v>
      </c>
      <c r="G245" s="101"/>
      <c r="H245" s="101">
        <v>9</v>
      </c>
      <c r="I245" s="101"/>
      <c r="J245" s="8"/>
      <c r="K245" s="8"/>
      <c r="L245" s="8"/>
      <c r="M245" s="8"/>
      <c r="N245" s="8"/>
      <c r="O245" s="8"/>
      <c r="P245" s="8"/>
      <c r="Q245" s="8"/>
      <c r="R245" s="8"/>
    </row>
    <row r="246" ht="15.6" customHeight="1">
      <c r="A246" s="101"/>
      <c r="B246" t="s" s="100">
        <v>127</v>
      </c>
      <c r="C246" t="s" s="100">
        <v>594</v>
      </c>
      <c r="D246" t="s" s="100">
        <v>139</v>
      </c>
      <c r="E246" t="s" s="100">
        <v>372</v>
      </c>
      <c r="F246" t="s" s="100">
        <v>136</v>
      </c>
      <c r="G246" s="101"/>
      <c r="H246" s="101">
        <v>0</v>
      </c>
      <c r="I246" s="101"/>
      <c r="J246" s="8"/>
      <c r="K246" s="8"/>
      <c r="L246" s="8"/>
      <c r="M246" s="8"/>
      <c r="N246" s="8"/>
      <c r="O246" s="8"/>
      <c r="P246" s="8"/>
      <c r="Q246" s="8"/>
      <c r="R246" s="8"/>
    </row>
    <row r="247" ht="15.6" customHeight="1">
      <c r="A247" s="101"/>
      <c r="B247" t="s" s="100">
        <v>127</v>
      </c>
      <c r="C247" t="s" s="100">
        <v>142</v>
      </c>
      <c r="D247" t="s" s="100">
        <v>143</v>
      </c>
      <c r="E247" t="s" s="100">
        <v>372</v>
      </c>
      <c r="F247" t="s" s="100">
        <v>144</v>
      </c>
      <c r="G247" s="101"/>
      <c r="H247" s="101">
        <v>0</v>
      </c>
      <c r="I247" s="101"/>
      <c r="J247" s="8"/>
      <c r="K247" s="8"/>
      <c r="L247" s="8"/>
      <c r="M247" s="8"/>
      <c r="N247" s="8"/>
      <c r="O247" s="8"/>
      <c r="P247" s="8"/>
      <c r="Q247" s="8"/>
      <c r="R247" s="8"/>
    </row>
    <row r="248" ht="15.6" customHeight="1">
      <c r="A248" s="101"/>
      <c r="B248" t="s" s="100">
        <v>127</v>
      </c>
      <c r="C248" t="s" s="100">
        <v>148</v>
      </c>
      <c r="D248" t="s" s="100">
        <v>149</v>
      </c>
      <c r="E248" t="s" s="100">
        <v>372</v>
      </c>
      <c r="F248" t="s" s="100">
        <v>144</v>
      </c>
      <c r="G248" s="101"/>
      <c r="H248" s="101">
        <v>20</v>
      </c>
      <c r="I248" s="101"/>
      <c r="J248" s="8"/>
      <c r="K248" s="8"/>
      <c r="L248" s="8"/>
      <c r="M248" s="8"/>
      <c r="N248" s="8"/>
      <c r="O248" s="8"/>
      <c r="P248" s="8"/>
      <c r="Q248" s="8"/>
      <c r="R248" s="8"/>
    </row>
    <row r="249" ht="15.6" customHeight="1">
      <c r="A249" s="101"/>
      <c r="B249" t="s" s="100">
        <v>127</v>
      </c>
      <c r="C249" t="s" s="100">
        <v>595</v>
      </c>
      <c r="D249" t="s" s="100">
        <v>151</v>
      </c>
      <c r="E249" t="s" s="100">
        <v>372</v>
      </c>
      <c r="F249" t="s" s="100">
        <v>136</v>
      </c>
      <c r="G249" s="101"/>
      <c r="H249" s="101">
        <v>0</v>
      </c>
      <c r="I249" s="101"/>
      <c r="J249" s="8"/>
      <c r="K249" s="8"/>
      <c r="L249" s="8"/>
      <c r="M249" s="8"/>
      <c r="N249" s="8"/>
      <c r="O249" s="8"/>
      <c r="P249" s="8"/>
      <c r="Q249" s="8"/>
      <c r="R249" s="8"/>
    </row>
    <row r="250" ht="15.6" customHeight="1">
      <c r="A250" s="101"/>
      <c r="B250" t="s" s="100">
        <v>127</v>
      </c>
      <c r="C250" t="s" s="100">
        <v>152</v>
      </c>
      <c r="D250" t="s" s="100">
        <v>153</v>
      </c>
      <c r="E250" t="s" s="100">
        <v>372</v>
      </c>
      <c r="F250" t="s" s="100">
        <v>144</v>
      </c>
      <c r="G250" s="101"/>
      <c r="H250" s="101">
        <v>1</v>
      </c>
      <c r="I250" s="101"/>
      <c r="J250" s="8"/>
      <c r="K250" s="8"/>
      <c r="L250" s="8"/>
      <c r="M250" s="8"/>
      <c r="N250" s="8"/>
      <c r="O250" s="8"/>
      <c r="P250" s="8"/>
      <c r="Q250" s="8"/>
      <c r="R250" s="8"/>
    </row>
    <row r="251" ht="15.6" customHeight="1">
      <c r="A251" t="b" s="134">
        <v>0</v>
      </c>
      <c r="B251" t="s" s="100">
        <v>596</v>
      </c>
      <c r="C251" t="s" s="100">
        <v>596</v>
      </c>
      <c r="D251" t="s" s="100">
        <v>117</v>
      </c>
      <c r="E251" s="101"/>
      <c r="F251" s="101"/>
      <c r="G251" s="101"/>
      <c r="H251" s="101"/>
      <c r="I251" s="101"/>
      <c r="J251" s="8"/>
      <c r="K251" s="8"/>
      <c r="L251" s="8"/>
      <c r="M251" s="8"/>
      <c r="N251" s="8"/>
      <c r="O251" s="8"/>
      <c r="P251" s="8"/>
      <c r="Q251" s="8"/>
      <c r="R251" s="8"/>
    </row>
    <row r="252" ht="15.6" customHeight="1">
      <c r="A252" s="101"/>
      <c r="B252" t="s" s="100">
        <v>127</v>
      </c>
      <c r="C252" t="s" s="100">
        <v>187</v>
      </c>
      <c r="D252" t="s" s="100">
        <v>129</v>
      </c>
      <c r="E252" t="s" s="100">
        <v>372</v>
      </c>
      <c r="F252" t="s" s="100">
        <v>121</v>
      </c>
      <c r="G252" s="101"/>
      <c r="H252" t="s" s="100">
        <v>130</v>
      </c>
      <c r="I252" t="s" s="100">
        <v>131</v>
      </c>
      <c r="J252" s="8"/>
      <c r="K252" s="8"/>
      <c r="L252" s="8"/>
      <c r="M252" s="8"/>
      <c r="N252" s="8"/>
      <c r="O252" s="8"/>
      <c r="P252" s="8"/>
      <c r="Q252" s="8"/>
      <c r="R252" s="8"/>
    </row>
    <row r="253" ht="15.6" customHeight="1">
      <c r="A253" s="101"/>
      <c r="B253" t="s" s="100">
        <v>127</v>
      </c>
      <c r="C253" t="s" s="100">
        <v>597</v>
      </c>
      <c r="D253" t="s" s="100">
        <v>598</v>
      </c>
      <c r="E253" t="s" s="100">
        <v>372</v>
      </c>
      <c r="F253" t="s" s="100">
        <v>136</v>
      </c>
      <c r="G253" s="101"/>
      <c r="H253" s="101">
        <v>30</v>
      </c>
      <c r="I253" s="101"/>
      <c r="J253" s="8"/>
      <c r="K253" s="8"/>
      <c r="L253" s="8"/>
      <c r="M253" s="8"/>
      <c r="N253" s="8"/>
      <c r="O253" s="8"/>
      <c r="P253" s="8"/>
      <c r="Q253" s="8"/>
      <c r="R253" s="8"/>
    </row>
    <row r="254" ht="15.6" customHeight="1">
      <c r="A254" s="101"/>
      <c r="B254" t="s" s="100">
        <v>127</v>
      </c>
      <c r="C254" t="s" s="100">
        <v>599</v>
      </c>
      <c r="D254" t="s" s="100">
        <v>192</v>
      </c>
      <c r="E254" t="s" s="100">
        <v>372</v>
      </c>
      <c r="F254" t="s" s="100">
        <v>136</v>
      </c>
      <c r="G254" s="101"/>
      <c r="H254" s="101">
        <v>0</v>
      </c>
      <c r="I254" s="101"/>
      <c r="J254" s="8"/>
      <c r="K254" s="8"/>
      <c r="L254" s="8"/>
      <c r="M254" s="8"/>
      <c r="N254" s="8"/>
      <c r="O254" s="8"/>
      <c r="P254" s="8"/>
      <c r="Q254" s="8"/>
      <c r="R254" s="8"/>
    </row>
    <row r="255" ht="15.6" customHeight="1">
      <c r="A255" s="101"/>
      <c r="B255" t="s" s="100">
        <v>127</v>
      </c>
      <c r="C255" t="s" s="100">
        <v>600</v>
      </c>
      <c r="D255" t="s" s="100">
        <v>151</v>
      </c>
      <c r="E255" t="s" s="100">
        <v>372</v>
      </c>
      <c r="F255" t="s" s="100">
        <v>136</v>
      </c>
      <c r="G255" s="101"/>
      <c r="H255" s="101">
        <v>0</v>
      </c>
      <c r="I255" s="101"/>
      <c r="J255" s="8"/>
      <c r="K255" s="8"/>
      <c r="L255" s="8"/>
      <c r="M255" s="8"/>
      <c r="N255" s="8"/>
      <c r="O255" s="8"/>
      <c r="P255" s="8"/>
      <c r="Q255" s="8"/>
      <c r="R255" s="8"/>
    </row>
    <row r="256" ht="15.6" customHeight="1">
      <c r="A256" s="101"/>
      <c r="B256" t="s" s="100">
        <v>127</v>
      </c>
      <c r="C256" t="s" s="100">
        <v>152</v>
      </c>
      <c r="D256" t="s" s="100">
        <v>153</v>
      </c>
      <c r="E256" t="s" s="100">
        <v>372</v>
      </c>
      <c r="F256" t="s" s="100">
        <v>144</v>
      </c>
      <c r="G256" s="101"/>
      <c r="H256" s="101">
        <v>1</v>
      </c>
      <c r="I256" s="101"/>
      <c r="J256" s="8"/>
      <c r="K256" s="8"/>
      <c r="L256" s="8"/>
      <c r="M256" s="8"/>
      <c r="N256" s="8"/>
      <c r="O256" s="8"/>
      <c r="P256" s="8"/>
      <c r="Q256" s="8"/>
      <c r="R256" s="8"/>
    </row>
    <row r="257" ht="15.6" customHeight="1">
      <c r="A257" t="b" s="134">
        <v>0</v>
      </c>
      <c r="B257" t="s" s="100">
        <v>601</v>
      </c>
      <c r="C257" t="s" s="100">
        <v>602</v>
      </c>
      <c r="D257" t="s" s="100">
        <v>117</v>
      </c>
      <c r="E257" s="101"/>
      <c r="F257" s="101"/>
      <c r="G257" s="101"/>
      <c r="H257" s="101"/>
      <c r="I257" s="101"/>
      <c r="J257" s="8"/>
      <c r="K257" s="8"/>
      <c r="L257" s="8"/>
      <c r="M257" s="8"/>
      <c r="N257" s="8"/>
      <c r="O257" s="8"/>
      <c r="P257" s="8"/>
      <c r="Q257" s="8"/>
      <c r="R257" s="8"/>
    </row>
    <row r="258" ht="15.6" customHeight="1">
      <c r="A258" s="101"/>
      <c r="B258" t="s" s="100">
        <v>127</v>
      </c>
      <c r="C258" t="s" s="100">
        <v>187</v>
      </c>
      <c r="D258" t="s" s="100">
        <v>129</v>
      </c>
      <c r="E258" t="s" s="100">
        <v>372</v>
      </c>
      <c r="F258" t="s" s="100">
        <v>121</v>
      </c>
      <c r="G258" s="101"/>
      <c r="H258" t="s" s="100">
        <v>130</v>
      </c>
      <c r="I258" t="s" s="100">
        <v>131</v>
      </c>
      <c r="J258" s="8"/>
      <c r="K258" s="8"/>
      <c r="L258" s="8"/>
      <c r="M258" s="8"/>
      <c r="N258" s="8"/>
      <c r="O258" s="8"/>
      <c r="P258" s="8"/>
      <c r="Q258" s="8"/>
      <c r="R258" s="8"/>
    </row>
    <row r="259" ht="15.6" customHeight="1">
      <c r="A259" s="101"/>
      <c r="B259" t="s" s="100">
        <v>127</v>
      </c>
      <c r="C259" t="s" s="100">
        <v>603</v>
      </c>
      <c r="D259" t="s" s="100">
        <v>604</v>
      </c>
      <c r="E259" t="s" s="100">
        <v>372</v>
      </c>
      <c r="F259" t="s" s="100">
        <v>136</v>
      </c>
      <c r="G259" s="101"/>
      <c r="H259" s="101">
        <v>30</v>
      </c>
      <c r="I259" s="101"/>
      <c r="J259" s="8"/>
      <c r="K259" s="8"/>
      <c r="L259" s="8"/>
      <c r="M259" s="8"/>
      <c r="N259" s="8"/>
      <c r="O259" s="8"/>
      <c r="P259" s="8"/>
      <c r="Q259" s="8"/>
      <c r="R259" s="8"/>
    </row>
    <row r="260" ht="15.6" customHeight="1">
      <c r="A260" t="b" s="134">
        <v>0</v>
      </c>
      <c r="B260" t="s" s="100">
        <v>605</v>
      </c>
      <c r="C260" t="s" s="100">
        <v>605</v>
      </c>
      <c r="D260" t="s" s="100">
        <v>117</v>
      </c>
      <c r="E260" s="101"/>
      <c r="F260" s="101"/>
      <c r="G260" s="101"/>
      <c r="H260" s="101"/>
      <c r="I260" s="101"/>
      <c r="J260" s="8"/>
      <c r="K260" s="8"/>
      <c r="L260" s="8"/>
      <c r="M260" s="8"/>
      <c r="N260" s="8"/>
      <c r="O260" s="8"/>
      <c r="P260" s="8"/>
      <c r="Q260" s="8"/>
      <c r="R260" s="8"/>
    </row>
    <row r="261" ht="15.6" customHeight="1">
      <c r="A261" t="b" s="134">
        <v>0</v>
      </c>
      <c r="B261" t="s" s="100">
        <v>606</v>
      </c>
      <c r="C261" t="s" s="100">
        <v>607</v>
      </c>
      <c r="D261" t="s" s="100">
        <v>117</v>
      </c>
      <c r="E261" s="101"/>
      <c r="F261" s="101"/>
      <c r="G261" s="101"/>
      <c r="H261" s="101"/>
      <c r="I261" s="101"/>
      <c r="J261" s="8"/>
      <c r="K261" s="8"/>
      <c r="L261" s="8"/>
      <c r="M261" s="8"/>
      <c r="N261" s="8"/>
      <c r="O261" s="8"/>
      <c r="P261" s="8"/>
      <c r="Q261" s="8"/>
      <c r="R261" s="8"/>
    </row>
    <row r="262" ht="15.6" customHeight="1">
      <c r="A262" t="b" s="134">
        <v>0</v>
      </c>
      <c r="B262" t="s" s="100">
        <v>154</v>
      </c>
      <c r="C262" t="s" s="100">
        <v>155</v>
      </c>
      <c r="D262" t="s" s="100">
        <v>117</v>
      </c>
      <c r="E262" s="101"/>
      <c r="F262" s="101"/>
      <c r="G262" s="101"/>
      <c r="H262" s="101"/>
      <c r="I262" s="101"/>
      <c r="J262" s="8"/>
      <c r="K262" s="8"/>
      <c r="L262" s="8"/>
      <c r="M262" s="8"/>
      <c r="N262" s="8"/>
      <c r="O262" s="8"/>
      <c r="P262" s="8"/>
      <c r="Q262" s="8"/>
      <c r="R262" s="8"/>
    </row>
    <row r="263" ht="15.6" customHeight="1">
      <c r="A263" s="101"/>
      <c r="B263" t="s" s="100">
        <v>127</v>
      </c>
      <c r="C263" t="s" s="100">
        <v>156</v>
      </c>
      <c r="D263" t="s" s="100">
        <v>157</v>
      </c>
      <c r="E263" t="s" s="100">
        <v>372</v>
      </c>
      <c r="F263" t="s" s="100">
        <v>121</v>
      </c>
      <c r="G263" s="101"/>
      <c r="H263" s="101"/>
      <c r="I263" s="101"/>
      <c r="J263" s="8"/>
      <c r="K263" s="8"/>
      <c r="L263" s="8"/>
      <c r="M263" s="8"/>
      <c r="N263" s="8"/>
      <c r="O263" s="8"/>
      <c r="P263" s="8"/>
      <c r="Q263" s="8"/>
      <c r="R263" s="8"/>
    </row>
    <row r="264" ht="15.6" customHeight="1">
      <c r="A264" s="101"/>
      <c r="B264" t="s" s="100">
        <v>127</v>
      </c>
      <c r="C264" t="s" s="100">
        <v>161</v>
      </c>
      <c r="D264" t="s" s="100">
        <v>162</v>
      </c>
      <c r="E264" t="s" s="100">
        <v>372</v>
      </c>
      <c r="F264" t="s" s="100">
        <v>147</v>
      </c>
      <c r="G264" s="101"/>
      <c r="H264" t="b" s="134">
        <v>1</v>
      </c>
      <c r="I264" s="101"/>
      <c r="J264" s="8"/>
      <c r="K264" s="8"/>
      <c r="L264" s="8"/>
      <c r="M264" s="8"/>
      <c r="N264" s="8"/>
      <c r="O264" s="8"/>
      <c r="P264" s="8"/>
      <c r="Q264" s="8"/>
      <c r="R264" s="8"/>
    </row>
    <row r="265" ht="15.6" customHeight="1">
      <c r="A265" s="101"/>
      <c r="B265" t="s" s="100">
        <v>127</v>
      </c>
      <c r="C265" t="s" s="100">
        <v>163</v>
      </c>
      <c r="D265" t="s" s="100">
        <v>164</v>
      </c>
      <c r="E265" t="s" s="100">
        <v>372</v>
      </c>
      <c r="F265" t="s" s="100">
        <v>147</v>
      </c>
      <c r="G265" s="101"/>
      <c r="H265" t="b" s="134">
        <v>1</v>
      </c>
      <c r="I265" s="101"/>
      <c r="J265" s="8"/>
      <c r="K265" s="8"/>
      <c r="L265" s="8"/>
      <c r="M265" s="8"/>
      <c r="N265" s="8"/>
      <c r="O265" s="8"/>
      <c r="P265" s="8"/>
      <c r="Q265" s="8"/>
      <c r="R265" s="8"/>
    </row>
    <row r="266" ht="15.6" customHeight="1">
      <c r="A266" s="101"/>
      <c r="B266" t="s" s="100">
        <v>127</v>
      </c>
      <c r="C266" t="s" s="100">
        <v>165</v>
      </c>
      <c r="D266" t="s" s="100">
        <v>166</v>
      </c>
      <c r="E266" t="s" s="100">
        <v>372</v>
      </c>
      <c r="F266" t="s" s="100">
        <v>147</v>
      </c>
      <c r="G266" s="101"/>
      <c r="H266" t="b" s="134">
        <v>1</v>
      </c>
      <c r="I266" s="101"/>
      <c r="J266" s="8"/>
      <c r="K266" s="8"/>
      <c r="L266" s="8"/>
      <c r="M266" s="8"/>
      <c r="N266" s="8"/>
      <c r="O266" s="8"/>
      <c r="P266" s="8"/>
      <c r="Q266" s="8"/>
      <c r="R266" s="8"/>
    </row>
    <row r="267" ht="15.6" customHeight="1">
      <c r="A267" s="101"/>
      <c r="B267" t="s" s="100">
        <v>127</v>
      </c>
      <c r="C267" t="s" s="100">
        <v>167</v>
      </c>
      <c r="D267" t="s" s="100">
        <v>168</v>
      </c>
      <c r="E267" t="s" s="100">
        <v>372</v>
      </c>
      <c r="F267" t="s" s="100">
        <v>136</v>
      </c>
      <c r="G267" s="101"/>
      <c r="H267" s="101">
        <v>0</v>
      </c>
      <c r="I267" s="101"/>
      <c r="J267" s="8"/>
      <c r="K267" s="8"/>
      <c r="L267" s="8"/>
      <c r="M267" s="8"/>
      <c r="N267" s="8"/>
      <c r="O267" s="8"/>
      <c r="P267" s="8"/>
      <c r="Q267" s="8"/>
      <c r="R267" s="8"/>
    </row>
    <row r="268" ht="15.6" customHeight="1">
      <c r="A268" s="101"/>
      <c r="B268" t="s" s="100">
        <v>127</v>
      </c>
      <c r="C268" t="s" s="100">
        <v>169</v>
      </c>
      <c r="D268" t="s" s="100">
        <v>170</v>
      </c>
      <c r="E268" t="s" s="100">
        <v>372</v>
      </c>
      <c r="F268" t="s" s="100">
        <v>136</v>
      </c>
      <c r="G268" s="101"/>
      <c r="H268" s="101">
        <v>0</v>
      </c>
      <c r="I268" s="101"/>
      <c r="J268" s="8"/>
      <c r="K268" s="8"/>
      <c r="L268" s="8"/>
      <c r="M268" s="8"/>
      <c r="N268" s="8"/>
      <c r="O268" s="8"/>
      <c r="P268" s="8"/>
      <c r="Q268" s="8"/>
      <c r="R268" s="8"/>
    </row>
    <row r="269" ht="15.6" customHeight="1">
      <c r="A269" s="101"/>
      <c r="B269" t="s" s="100">
        <v>127</v>
      </c>
      <c r="C269" t="s" s="100">
        <v>142</v>
      </c>
      <c r="D269" t="s" s="100">
        <v>143</v>
      </c>
      <c r="E269" t="s" s="100">
        <v>372</v>
      </c>
      <c r="F269" t="s" s="100">
        <v>144</v>
      </c>
      <c r="G269" s="101"/>
      <c r="H269" s="101">
        <v>0</v>
      </c>
      <c r="I269" s="101"/>
      <c r="J269" s="8"/>
      <c r="K269" s="8"/>
      <c r="L269" s="8"/>
      <c r="M269" s="8"/>
      <c r="N269" s="8"/>
      <c r="O269" s="8"/>
      <c r="P269" s="8"/>
      <c r="Q269" s="8"/>
      <c r="R269" s="8"/>
    </row>
    <row r="270" ht="15.6" customHeight="1">
      <c r="A270" s="101"/>
      <c r="B270" t="s" s="100">
        <v>127</v>
      </c>
      <c r="C270" t="s" s="100">
        <v>145</v>
      </c>
      <c r="D270" t="s" s="100">
        <v>146</v>
      </c>
      <c r="E270" t="s" s="100">
        <v>372</v>
      </c>
      <c r="F270" t="s" s="100">
        <v>147</v>
      </c>
      <c r="G270" s="101"/>
      <c r="H270" t="b" s="134">
        <v>0</v>
      </c>
      <c r="I270" s="101"/>
      <c r="J270" s="8"/>
      <c r="K270" s="8"/>
      <c r="L270" s="8"/>
      <c r="M270" s="8"/>
      <c r="N270" s="8"/>
      <c r="O270" s="8"/>
      <c r="P270" s="8"/>
      <c r="Q270" s="8"/>
      <c r="R270" s="8"/>
    </row>
    <row r="271" ht="15.6" customHeight="1">
      <c r="A271" s="101"/>
      <c r="B271" t="s" s="100">
        <v>127</v>
      </c>
      <c r="C271" t="s" s="100">
        <v>148</v>
      </c>
      <c r="D271" t="s" s="100">
        <v>149</v>
      </c>
      <c r="E271" t="s" s="100">
        <v>372</v>
      </c>
      <c r="F271" t="s" s="100">
        <v>144</v>
      </c>
      <c r="G271" s="101"/>
      <c r="H271" s="101">
        <v>20</v>
      </c>
      <c r="I271" s="101"/>
      <c r="J271" s="8"/>
      <c r="K271" s="8"/>
      <c r="L271" s="8"/>
      <c r="M271" s="8"/>
      <c r="N271" s="8"/>
      <c r="O271" s="8"/>
      <c r="P271" s="8"/>
      <c r="Q271" s="8"/>
      <c r="R271" s="8"/>
    </row>
    <row r="272" ht="15.6" customHeight="1">
      <c r="A272" s="101"/>
      <c r="B272" t="s" s="100">
        <v>127</v>
      </c>
      <c r="C272" t="s" s="100">
        <v>171</v>
      </c>
      <c r="D272" t="s" s="100">
        <v>172</v>
      </c>
      <c r="E272" t="s" s="100">
        <v>372</v>
      </c>
      <c r="F272" t="s" s="100">
        <v>136</v>
      </c>
      <c r="G272" s="101"/>
      <c r="H272" s="101">
        <v>0</v>
      </c>
      <c r="I272" s="101"/>
      <c r="J272" s="8"/>
      <c r="K272" s="8"/>
      <c r="L272" s="8"/>
      <c r="M272" s="8"/>
      <c r="N272" s="8"/>
      <c r="O272" s="8"/>
      <c r="P272" s="8"/>
      <c r="Q272" s="8"/>
      <c r="R272" s="8"/>
    </row>
    <row r="273" ht="15.6" customHeight="1">
      <c r="A273" s="101"/>
      <c r="B273" t="s" s="100">
        <v>127</v>
      </c>
      <c r="C273" t="s" s="100">
        <v>152</v>
      </c>
      <c r="D273" t="s" s="100">
        <v>153</v>
      </c>
      <c r="E273" t="s" s="100">
        <v>372</v>
      </c>
      <c r="F273" t="s" s="100">
        <v>144</v>
      </c>
      <c r="G273" s="101"/>
      <c r="H273" s="101">
        <v>1</v>
      </c>
      <c r="I273" s="101"/>
      <c r="J273" s="8"/>
      <c r="K273" s="8"/>
      <c r="L273" s="8"/>
      <c r="M273" s="8"/>
      <c r="N273" s="8"/>
      <c r="O273" s="8"/>
      <c r="P273" s="8"/>
      <c r="Q273" s="8"/>
      <c r="R273" s="8"/>
    </row>
    <row r="274" ht="15.6" customHeight="1">
      <c r="A274" t="b" s="134">
        <v>0</v>
      </c>
      <c r="B274" t="s" s="100">
        <v>195</v>
      </c>
      <c r="C274" t="s" s="100">
        <v>196</v>
      </c>
      <c r="D274" t="s" s="100">
        <v>117</v>
      </c>
      <c r="E274" s="101"/>
      <c r="F274" s="101"/>
      <c r="G274" s="101"/>
      <c r="H274" s="101"/>
      <c r="I274" s="101"/>
      <c r="J274" s="8"/>
      <c r="K274" s="8"/>
      <c r="L274" s="8"/>
      <c r="M274" s="8"/>
      <c r="N274" s="8"/>
      <c r="O274" s="8"/>
      <c r="P274" s="8"/>
      <c r="Q274" s="8"/>
      <c r="R274" s="8"/>
    </row>
    <row r="275" ht="15.6" customHeight="1">
      <c r="A275" s="101"/>
      <c r="B275" t="s" s="100">
        <v>127</v>
      </c>
      <c r="C275" t="s" s="100">
        <v>608</v>
      </c>
      <c r="D275" t="s" s="100">
        <v>198</v>
      </c>
      <c r="E275" t="s" s="100">
        <v>372</v>
      </c>
      <c r="F275" t="s" s="100">
        <v>136</v>
      </c>
      <c r="G275" s="101"/>
      <c r="H275" s="101">
        <v>90</v>
      </c>
      <c r="I275" s="101"/>
      <c r="J275" s="8"/>
      <c r="K275" s="8"/>
      <c r="L275" s="8"/>
      <c r="M275" s="8"/>
      <c r="N275" s="8"/>
      <c r="O275" s="8"/>
      <c r="P275" s="8"/>
      <c r="Q275" s="8"/>
      <c r="R275" s="8"/>
    </row>
    <row r="276" ht="15.6" customHeight="1">
      <c r="A276" t="b" s="134">
        <v>0</v>
      </c>
      <c r="B276" t="s" s="100">
        <v>609</v>
      </c>
      <c r="C276" t="s" s="100">
        <v>610</v>
      </c>
      <c r="D276" t="s" s="100">
        <v>117</v>
      </c>
      <c r="E276" s="101"/>
      <c r="F276" s="101"/>
      <c r="G276" s="101"/>
      <c r="H276" s="101"/>
      <c r="I276" s="101"/>
      <c r="J276" s="8"/>
      <c r="K276" s="8"/>
      <c r="L276" s="8"/>
      <c r="M276" s="8"/>
      <c r="N276" s="8"/>
      <c r="O276" s="8"/>
      <c r="P276" s="8"/>
      <c r="Q276" s="8"/>
      <c r="R276" s="8"/>
    </row>
    <row r="277" ht="15.6" customHeight="1">
      <c r="A277" s="101"/>
      <c r="B277" t="s" s="100">
        <v>127</v>
      </c>
      <c r="C277" t="s" s="100">
        <v>611</v>
      </c>
      <c r="D277" t="s" s="100">
        <v>401</v>
      </c>
      <c r="E277" t="s" s="100">
        <v>372</v>
      </c>
      <c r="F277" t="s" s="100">
        <v>121</v>
      </c>
      <c r="G277" s="101"/>
      <c r="H277" t="s" s="100">
        <v>481</v>
      </c>
      <c r="I277" t="s" s="100">
        <v>482</v>
      </c>
      <c r="J277" s="8"/>
      <c r="K277" s="8"/>
      <c r="L277" s="8"/>
      <c r="M277" s="8"/>
      <c r="N277" s="8"/>
      <c r="O277" s="8"/>
      <c r="P277" s="8"/>
      <c r="Q277" s="8"/>
      <c r="R277" s="8"/>
    </row>
    <row r="278" ht="15.6" customHeight="1">
      <c r="A278" s="101"/>
      <c r="B278" t="s" s="100">
        <v>127</v>
      </c>
      <c r="C278" t="s" s="100">
        <v>612</v>
      </c>
      <c r="D278" t="s" s="100">
        <v>613</v>
      </c>
      <c r="E278" t="s" s="100">
        <v>372</v>
      </c>
      <c r="F278" t="s" s="100">
        <v>136</v>
      </c>
      <c r="G278" s="101"/>
      <c r="H278" s="101">
        <v>4</v>
      </c>
      <c r="I278" s="101"/>
      <c r="J278" s="8"/>
      <c r="K278" s="8"/>
      <c r="L278" s="8"/>
      <c r="M278" s="8"/>
      <c r="N278" s="8"/>
      <c r="O278" s="8"/>
      <c r="P278" s="8"/>
      <c r="Q278" s="8"/>
      <c r="R278" s="8"/>
    </row>
    <row r="279" ht="15.6" customHeight="1">
      <c r="A279" s="101"/>
      <c r="B279" t="s" s="100">
        <v>127</v>
      </c>
      <c r="C279" t="s" s="100">
        <v>614</v>
      </c>
      <c r="D279" t="s" s="100">
        <v>615</v>
      </c>
      <c r="E279" t="s" s="100">
        <v>372</v>
      </c>
      <c r="F279" t="s" s="100">
        <v>136</v>
      </c>
      <c r="G279" s="101"/>
      <c r="H279" s="101">
        <v>4</v>
      </c>
      <c r="I279" s="101"/>
      <c r="J279" s="8"/>
      <c r="K279" s="8"/>
      <c r="L279" s="8"/>
      <c r="M279" s="8"/>
      <c r="N279" s="8"/>
      <c r="O279" s="8"/>
      <c r="P279" s="8"/>
      <c r="Q279" s="8"/>
      <c r="R279" s="8"/>
    </row>
    <row r="280" ht="15.6" customHeight="1">
      <c r="A280" s="101"/>
      <c r="B280" t="s" s="100">
        <v>127</v>
      </c>
      <c r="C280" t="s" s="100">
        <v>616</v>
      </c>
      <c r="D280" t="s" s="100">
        <v>166</v>
      </c>
      <c r="E280" t="s" s="100">
        <v>372</v>
      </c>
      <c r="F280" t="s" s="100">
        <v>147</v>
      </c>
      <c r="G280" s="101"/>
      <c r="H280" t="b" s="134">
        <v>1</v>
      </c>
      <c r="I280" s="101"/>
      <c r="J280" s="8"/>
      <c r="K280" s="8"/>
      <c r="L280" s="8"/>
      <c r="M280" s="8"/>
      <c r="N280" s="8"/>
      <c r="O280" s="8"/>
      <c r="P280" s="8"/>
      <c r="Q280" s="8"/>
      <c r="R280" s="8"/>
    </row>
    <row r="281" ht="15.6" customHeight="1">
      <c r="A281" s="101"/>
      <c r="B281" t="s" s="100">
        <v>127</v>
      </c>
      <c r="C281" t="s" s="100">
        <v>617</v>
      </c>
      <c r="D281" t="s" s="100">
        <v>139</v>
      </c>
      <c r="E281" t="s" s="100">
        <v>372</v>
      </c>
      <c r="F281" t="s" s="100">
        <v>136</v>
      </c>
      <c r="G281" s="101"/>
      <c r="H281" s="101">
        <v>0</v>
      </c>
      <c r="I281" s="101"/>
      <c r="J281" s="8"/>
      <c r="K281" s="8"/>
      <c r="L281" s="8"/>
      <c r="M281" s="8"/>
      <c r="N281" s="8"/>
      <c r="O281" s="8"/>
      <c r="P281" s="8"/>
      <c r="Q281" s="8"/>
      <c r="R281" s="8"/>
    </row>
    <row r="282" ht="15.6" customHeight="1">
      <c r="A282" s="101"/>
      <c r="B282" t="s" s="100">
        <v>127</v>
      </c>
      <c r="C282" t="s" s="100">
        <v>618</v>
      </c>
      <c r="D282" t="s" s="100">
        <v>141</v>
      </c>
      <c r="E282" t="s" s="100">
        <v>372</v>
      </c>
      <c r="F282" t="s" s="100">
        <v>136</v>
      </c>
      <c r="G282" s="101"/>
      <c r="H282" s="101">
        <v>0</v>
      </c>
      <c r="I282" s="101"/>
      <c r="J282" s="8"/>
      <c r="K282" s="8"/>
      <c r="L282" s="8"/>
      <c r="M282" s="8"/>
      <c r="N282" s="8"/>
      <c r="O282" s="8"/>
      <c r="P282" s="8"/>
      <c r="Q282" s="8"/>
      <c r="R282" s="8"/>
    </row>
    <row r="283" ht="15.6" customHeight="1">
      <c r="A283" s="101"/>
      <c r="B283" t="s" s="100">
        <v>127</v>
      </c>
      <c r="C283" t="s" s="100">
        <v>142</v>
      </c>
      <c r="D283" t="s" s="100">
        <v>143</v>
      </c>
      <c r="E283" t="s" s="100">
        <v>372</v>
      </c>
      <c r="F283" t="s" s="100">
        <v>144</v>
      </c>
      <c r="G283" s="101"/>
      <c r="H283" s="101">
        <v>0</v>
      </c>
      <c r="I283" s="101"/>
      <c r="J283" s="8"/>
      <c r="K283" s="8"/>
      <c r="L283" s="8"/>
      <c r="M283" s="8"/>
      <c r="N283" s="8"/>
      <c r="O283" s="8"/>
      <c r="P283" s="8"/>
      <c r="Q283" s="8"/>
      <c r="R283" s="8"/>
    </row>
    <row r="284" ht="15.6" customHeight="1">
      <c r="A284" s="101"/>
      <c r="B284" t="s" s="100">
        <v>127</v>
      </c>
      <c r="C284" t="s" s="100">
        <v>145</v>
      </c>
      <c r="D284" t="s" s="100">
        <v>146</v>
      </c>
      <c r="E284" t="s" s="100">
        <v>372</v>
      </c>
      <c r="F284" t="s" s="100">
        <v>147</v>
      </c>
      <c r="G284" s="101"/>
      <c r="H284" t="b" s="134">
        <v>0</v>
      </c>
      <c r="I284" s="101"/>
      <c r="J284" s="8"/>
      <c r="K284" s="8"/>
      <c r="L284" s="8"/>
      <c r="M284" s="8"/>
      <c r="N284" s="8"/>
      <c r="O284" s="8"/>
      <c r="P284" s="8"/>
      <c r="Q284" s="8"/>
      <c r="R284" s="8"/>
    </row>
    <row r="285" ht="15.6" customHeight="1">
      <c r="A285" s="101"/>
      <c r="B285" t="s" s="100">
        <v>127</v>
      </c>
      <c r="C285" t="s" s="100">
        <v>148</v>
      </c>
      <c r="D285" t="s" s="100">
        <v>149</v>
      </c>
      <c r="E285" t="s" s="100">
        <v>372</v>
      </c>
      <c r="F285" t="s" s="100">
        <v>144</v>
      </c>
      <c r="G285" s="101"/>
      <c r="H285" s="101">
        <v>20</v>
      </c>
      <c r="I285" s="101"/>
      <c r="J285" s="8"/>
      <c r="K285" s="8"/>
      <c r="L285" s="8"/>
      <c r="M285" s="8"/>
      <c r="N285" s="8"/>
      <c r="O285" s="8"/>
      <c r="P285" s="8"/>
      <c r="Q285" s="8"/>
      <c r="R285" s="8"/>
    </row>
    <row r="286" ht="15.6" customHeight="1">
      <c r="A286" s="101"/>
      <c r="B286" t="s" s="100">
        <v>127</v>
      </c>
      <c r="C286" t="s" s="100">
        <v>619</v>
      </c>
      <c r="D286" t="s" s="100">
        <v>151</v>
      </c>
      <c r="E286" t="s" s="100">
        <v>372</v>
      </c>
      <c r="F286" t="s" s="100">
        <v>136</v>
      </c>
      <c r="G286" s="101"/>
      <c r="H286" s="101">
        <v>0</v>
      </c>
      <c r="I286" s="101"/>
      <c r="J286" s="8"/>
      <c r="K286" s="8"/>
      <c r="L286" s="8"/>
      <c r="M286" s="8"/>
      <c r="N286" s="8"/>
      <c r="O286" s="8"/>
      <c r="P286" s="8"/>
      <c r="Q286" s="8"/>
      <c r="R286" s="8"/>
    </row>
    <row r="287" ht="15.6" customHeight="1">
      <c r="A287" s="101"/>
      <c r="B287" t="s" s="100">
        <v>127</v>
      </c>
      <c r="C287" t="s" s="100">
        <v>152</v>
      </c>
      <c r="D287" t="s" s="100">
        <v>153</v>
      </c>
      <c r="E287" t="s" s="100">
        <v>372</v>
      </c>
      <c r="F287" t="s" s="100">
        <v>144</v>
      </c>
      <c r="G287" s="101"/>
      <c r="H287" s="101">
        <v>1</v>
      </c>
      <c r="I287" s="101"/>
      <c r="J287" s="8"/>
      <c r="K287" s="8"/>
      <c r="L287" s="8"/>
      <c r="M287" s="8"/>
      <c r="N287" s="8"/>
      <c r="O287" s="8"/>
      <c r="P287" s="8"/>
      <c r="Q287" s="8"/>
      <c r="R287" s="8"/>
    </row>
    <row r="288" ht="15.6" customHeight="1">
      <c r="A288" t="b" s="134">
        <v>0</v>
      </c>
      <c r="B288" t="s" s="100">
        <v>620</v>
      </c>
      <c r="C288" t="s" s="100">
        <v>621</v>
      </c>
      <c r="D288" t="s" s="100">
        <v>249</v>
      </c>
      <c r="E288" s="101"/>
      <c r="F288" s="101"/>
      <c r="G288" s="101"/>
      <c r="H288" s="101"/>
      <c r="I288" s="101"/>
      <c r="J288" s="8"/>
      <c r="K288" s="8"/>
      <c r="L288" s="8"/>
      <c r="M288" s="8"/>
      <c r="N288" s="8"/>
      <c r="O288" s="8"/>
      <c r="P288" s="8"/>
      <c r="Q288" s="8"/>
      <c r="R288" s="8"/>
    </row>
    <row r="289" ht="15.6" customHeight="1">
      <c r="A289" s="101"/>
      <c r="B289" t="s" s="100">
        <v>127</v>
      </c>
      <c r="C289" t="s" s="100">
        <v>622</v>
      </c>
      <c r="D289" t="s" s="100">
        <v>134</v>
      </c>
      <c r="E289" t="s" s="100">
        <v>372</v>
      </c>
      <c r="F289" t="s" s="100">
        <v>136</v>
      </c>
      <c r="G289" s="101"/>
      <c r="H289" s="101">
        <v>10.76</v>
      </c>
      <c r="I289" s="101"/>
      <c r="J289" s="8"/>
      <c r="K289" s="8"/>
      <c r="L289" s="8"/>
      <c r="M289" s="8"/>
      <c r="N289" s="8"/>
      <c r="O289" s="8"/>
      <c r="P289" s="8"/>
      <c r="Q289" s="8"/>
      <c r="R289" s="8"/>
    </row>
    <row r="290" ht="15.6" customHeight="1">
      <c r="A290" t="b" s="134">
        <v>0</v>
      </c>
      <c r="B290" t="s" s="100">
        <v>623</v>
      </c>
      <c r="C290" t="s" s="100">
        <v>624</v>
      </c>
      <c r="D290" t="s" s="100">
        <v>117</v>
      </c>
      <c r="E290" s="101"/>
      <c r="F290" s="101"/>
      <c r="G290" s="101"/>
      <c r="H290" s="101"/>
      <c r="I290" s="101"/>
      <c r="J290" s="8"/>
      <c r="K290" s="8"/>
      <c r="L290" s="8"/>
      <c r="M290" s="8"/>
      <c r="N290" s="8"/>
      <c r="O290" s="8"/>
      <c r="P290" s="8"/>
      <c r="Q290" s="8"/>
      <c r="R290" s="8"/>
    </row>
    <row r="291" ht="15.6" customHeight="1">
      <c r="A291" s="101"/>
      <c r="B291" t="s" s="100">
        <v>127</v>
      </c>
      <c r="C291" t="s" s="100">
        <v>625</v>
      </c>
      <c r="D291" t="s" s="100">
        <v>626</v>
      </c>
      <c r="E291" t="s" s="100">
        <v>372</v>
      </c>
      <c r="F291" t="s" s="100">
        <v>121</v>
      </c>
      <c r="G291" s="101"/>
      <c r="H291" s="101"/>
      <c r="I291" s="101"/>
      <c r="J291" s="8"/>
      <c r="K291" s="8"/>
      <c r="L291" s="8"/>
      <c r="M291" s="8"/>
      <c r="N291" s="8"/>
      <c r="O291" s="8"/>
      <c r="P291" s="8"/>
      <c r="Q291" s="8"/>
      <c r="R291" s="8"/>
    </row>
    <row r="292" ht="15.6" customHeight="1">
      <c r="A292" t="b" s="134">
        <v>0</v>
      </c>
      <c r="B292" t="s" s="100">
        <v>627</v>
      </c>
      <c r="C292" t="s" s="100">
        <v>628</v>
      </c>
      <c r="D292" t="s" s="100">
        <v>117</v>
      </c>
      <c r="E292" s="101"/>
      <c r="F292" s="101"/>
      <c r="G292" s="101"/>
      <c r="H292" s="101"/>
      <c r="I292" s="101"/>
      <c r="J292" s="8"/>
      <c r="K292" s="8"/>
      <c r="L292" s="8"/>
      <c r="M292" s="8"/>
      <c r="N292" s="8"/>
      <c r="O292" s="8"/>
      <c r="P292" s="8"/>
      <c r="Q292" s="8"/>
      <c r="R292" s="8"/>
    </row>
    <row r="293" ht="15.6" customHeight="1">
      <c r="A293" s="101"/>
      <c r="B293" t="s" s="100">
        <v>127</v>
      </c>
      <c r="C293" t="s" s="100">
        <v>629</v>
      </c>
      <c r="D293" t="s" s="100">
        <v>157</v>
      </c>
      <c r="E293" t="s" s="100">
        <v>372</v>
      </c>
      <c r="F293" t="s" s="100">
        <v>121</v>
      </c>
      <c r="G293" s="101"/>
      <c r="H293" s="101"/>
      <c r="I293" s="101"/>
      <c r="J293" s="8"/>
      <c r="K293" s="8"/>
      <c r="L293" s="8"/>
      <c r="M293" s="8"/>
      <c r="N293" s="8"/>
      <c r="O293" s="8"/>
      <c r="P293" s="8"/>
      <c r="Q293" s="8"/>
      <c r="R293" s="8"/>
    </row>
    <row r="294" ht="15.6" customHeight="1">
      <c r="A294" t="b" s="134">
        <v>0</v>
      </c>
      <c r="B294" t="s" s="100">
        <v>630</v>
      </c>
      <c r="C294" t="s" s="100">
        <v>631</v>
      </c>
      <c r="D294" t="s" s="100">
        <v>117</v>
      </c>
      <c r="E294" s="101"/>
      <c r="F294" s="101"/>
      <c r="G294" s="101"/>
      <c r="H294" s="101"/>
      <c r="I294" s="101"/>
      <c r="J294" s="8"/>
      <c r="K294" s="8"/>
      <c r="L294" s="8"/>
      <c r="M294" s="8"/>
      <c r="N294" s="8"/>
      <c r="O294" s="8"/>
      <c r="P294" s="8"/>
      <c r="Q294" s="8"/>
      <c r="R294" s="8"/>
    </row>
    <row r="295" ht="15.6" customHeight="1">
      <c r="A295" s="101"/>
      <c r="B295" t="s" s="100">
        <v>127</v>
      </c>
      <c r="C295" t="s" s="100">
        <v>632</v>
      </c>
      <c r="D295" t="s" s="100">
        <v>157</v>
      </c>
      <c r="E295" t="s" s="100">
        <v>372</v>
      </c>
      <c r="F295" t="s" s="100">
        <v>121</v>
      </c>
      <c r="G295" s="101"/>
      <c r="H295" s="101"/>
      <c r="I295" s="101"/>
      <c r="J295" s="8"/>
      <c r="K295" s="8"/>
      <c r="L295" s="8"/>
      <c r="M295" s="8"/>
      <c r="N295" s="8"/>
      <c r="O295" s="8"/>
      <c r="P295" s="8"/>
      <c r="Q295" s="8"/>
      <c r="R295" s="8"/>
    </row>
    <row r="296" ht="15.6" customHeight="1">
      <c r="A296" t="b" s="134">
        <v>0</v>
      </c>
      <c r="B296" t="s" s="100">
        <v>633</v>
      </c>
      <c r="C296" t="s" s="100">
        <v>634</v>
      </c>
      <c r="D296" t="s" s="100">
        <v>117</v>
      </c>
      <c r="E296" s="101"/>
      <c r="F296" s="101"/>
      <c r="G296" s="101"/>
      <c r="H296" s="101"/>
      <c r="I296" s="101"/>
      <c r="J296" s="8"/>
      <c r="K296" s="8"/>
      <c r="L296" s="8"/>
      <c r="M296" s="8"/>
      <c r="N296" s="8"/>
      <c r="O296" s="8"/>
      <c r="P296" s="8"/>
      <c r="Q296" s="8"/>
      <c r="R296" s="8"/>
    </row>
    <row r="297" ht="15.6" customHeight="1">
      <c r="A297" s="101"/>
      <c r="B297" t="s" s="100">
        <v>127</v>
      </c>
      <c r="C297" t="s" s="100">
        <v>635</v>
      </c>
      <c r="D297" t="s" s="100">
        <v>636</v>
      </c>
      <c r="E297" t="s" s="100">
        <v>372</v>
      </c>
      <c r="F297" t="s" s="100">
        <v>144</v>
      </c>
      <c r="G297" s="101"/>
      <c r="H297" s="101">
        <v>25</v>
      </c>
      <c r="I297" s="101"/>
      <c r="J297" s="8"/>
      <c r="K297" s="8"/>
      <c r="L297" s="8"/>
      <c r="M297" s="8"/>
      <c r="N297" s="8"/>
      <c r="O297" s="8"/>
      <c r="P297" s="8"/>
      <c r="Q297" s="8"/>
      <c r="R297" s="8"/>
    </row>
    <row r="298" ht="15.6" customHeight="1">
      <c r="A298" t="b" s="134">
        <v>0</v>
      </c>
      <c r="B298" t="s" s="100">
        <v>125</v>
      </c>
      <c r="C298" t="s" s="100">
        <v>126</v>
      </c>
      <c r="D298" t="s" s="100">
        <v>117</v>
      </c>
      <c r="E298" s="101"/>
      <c r="F298" s="101"/>
      <c r="G298" s="101"/>
      <c r="H298" s="101"/>
      <c r="I298" s="101"/>
      <c r="J298" s="8"/>
      <c r="K298" s="8"/>
      <c r="L298" s="8"/>
      <c r="M298" s="8"/>
      <c r="N298" s="8"/>
      <c r="O298" s="8"/>
      <c r="P298" s="8"/>
      <c r="Q298" s="8"/>
      <c r="R298" s="8"/>
    </row>
    <row r="299" ht="15.6" customHeight="1">
      <c r="A299" s="101"/>
      <c r="B299" t="s" s="100">
        <v>127</v>
      </c>
      <c r="C299" t="s" s="100">
        <v>128</v>
      </c>
      <c r="D299" t="s" s="100">
        <v>129</v>
      </c>
      <c r="E299" t="s" s="100">
        <v>372</v>
      </c>
      <c r="F299" t="s" s="100">
        <v>121</v>
      </c>
      <c r="G299" s="101"/>
      <c r="H299" t="s" s="100">
        <v>130</v>
      </c>
      <c r="I299" t="s" s="100">
        <v>131</v>
      </c>
      <c r="J299" s="8"/>
      <c r="K299" s="8"/>
      <c r="L299" s="8"/>
      <c r="M299" s="8"/>
      <c r="N299" s="8"/>
      <c r="O299" s="8"/>
      <c r="P299" s="8"/>
      <c r="Q299" s="8"/>
      <c r="R299" s="8"/>
    </row>
    <row r="300" ht="15.6" customHeight="1">
      <c r="A300" s="101"/>
      <c r="B300" t="s" s="100">
        <v>127</v>
      </c>
      <c r="C300" t="s" s="100">
        <v>133</v>
      </c>
      <c r="D300" t="s" s="100">
        <v>134</v>
      </c>
      <c r="E300" t="s" s="100">
        <v>372</v>
      </c>
      <c r="F300" t="s" s="100">
        <v>136</v>
      </c>
      <c r="G300" s="101"/>
      <c r="H300" s="101">
        <v>1</v>
      </c>
      <c r="I300" s="101"/>
      <c r="J300" s="8"/>
      <c r="K300" s="8"/>
      <c r="L300" s="8"/>
      <c r="M300" s="8"/>
      <c r="N300" s="8"/>
      <c r="O300" s="8"/>
      <c r="P300" s="8"/>
      <c r="Q300" s="8"/>
      <c r="R300" s="8"/>
    </row>
    <row r="301" ht="15.6" customHeight="1">
      <c r="A301" s="101"/>
      <c r="B301" t="s" s="100">
        <v>127</v>
      </c>
      <c r="C301" t="s" s="100">
        <v>138</v>
      </c>
      <c r="D301" t="s" s="100">
        <v>139</v>
      </c>
      <c r="E301" t="s" s="100">
        <v>372</v>
      </c>
      <c r="F301" t="s" s="100">
        <v>136</v>
      </c>
      <c r="G301" s="101"/>
      <c r="H301" s="101">
        <v>0</v>
      </c>
      <c r="I301" s="101"/>
      <c r="J301" s="8"/>
      <c r="K301" s="8"/>
      <c r="L301" s="8"/>
      <c r="M301" s="8"/>
      <c r="N301" s="8"/>
      <c r="O301" s="8"/>
      <c r="P301" s="8"/>
      <c r="Q301" s="8"/>
      <c r="R301" s="8"/>
    </row>
    <row r="302" ht="15.6" customHeight="1">
      <c r="A302" s="101"/>
      <c r="B302" t="s" s="100">
        <v>127</v>
      </c>
      <c r="C302" t="s" s="100">
        <v>140</v>
      </c>
      <c r="D302" t="s" s="100">
        <v>141</v>
      </c>
      <c r="E302" t="s" s="100">
        <v>372</v>
      </c>
      <c r="F302" t="s" s="100">
        <v>136</v>
      </c>
      <c r="G302" s="101"/>
      <c r="H302" s="101">
        <v>0</v>
      </c>
      <c r="I302" s="101"/>
      <c r="J302" s="8"/>
      <c r="K302" s="8"/>
      <c r="L302" s="8"/>
      <c r="M302" s="8"/>
      <c r="N302" s="8"/>
      <c r="O302" s="8"/>
      <c r="P302" s="8"/>
      <c r="Q302" s="8"/>
      <c r="R302" s="8"/>
    </row>
    <row r="303" ht="15.6" customHeight="1">
      <c r="A303" s="101"/>
      <c r="B303" t="s" s="100">
        <v>127</v>
      </c>
      <c r="C303" t="s" s="100">
        <v>142</v>
      </c>
      <c r="D303" t="s" s="100">
        <v>143</v>
      </c>
      <c r="E303" t="s" s="100">
        <v>372</v>
      </c>
      <c r="F303" t="s" s="100">
        <v>144</v>
      </c>
      <c r="G303" s="101"/>
      <c r="H303" s="101">
        <v>0</v>
      </c>
      <c r="I303" s="101"/>
      <c r="J303" s="8"/>
      <c r="K303" s="8"/>
      <c r="L303" s="8"/>
      <c r="M303" s="8"/>
      <c r="N303" s="8"/>
      <c r="O303" s="8"/>
      <c r="P303" s="8"/>
      <c r="Q303" s="8"/>
      <c r="R303" s="8"/>
    </row>
    <row r="304" ht="15.6" customHeight="1">
      <c r="A304" s="101"/>
      <c r="B304" t="s" s="100">
        <v>127</v>
      </c>
      <c r="C304" t="s" s="100">
        <v>145</v>
      </c>
      <c r="D304" t="s" s="100">
        <v>146</v>
      </c>
      <c r="E304" t="s" s="100">
        <v>372</v>
      </c>
      <c r="F304" t="s" s="100">
        <v>147</v>
      </c>
      <c r="G304" s="101"/>
      <c r="H304" t="b" s="134">
        <v>0</v>
      </c>
      <c r="I304" s="101"/>
      <c r="J304" s="8"/>
      <c r="K304" s="8"/>
      <c r="L304" s="8"/>
      <c r="M304" s="8"/>
      <c r="N304" s="8"/>
      <c r="O304" s="8"/>
      <c r="P304" s="8"/>
      <c r="Q304" s="8"/>
      <c r="R304" s="8"/>
    </row>
    <row r="305" ht="15.6" customHeight="1">
      <c r="A305" s="101"/>
      <c r="B305" t="s" s="100">
        <v>127</v>
      </c>
      <c r="C305" t="s" s="100">
        <v>148</v>
      </c>
      <c r="D305" t="s" s="100">
        <v>149</v>
      </c>
      <c r="E305" t="s" s="100">
        <v>372</v>
      </c>
      <c r="F305" t="s" s="100">
        <v>144</v>
      </c>
      <c r="G305" s="101"/>
      <c r="H305" s="101">
        <v>20</v>
      </c>
      <c r="I305" s="101"/>
      <c r="J305" s="8"/>
      <c r="K305" s="8"/>
      <c r="L305" s="8"/>
      <c r="M305" s="8"/>
      <c r="N305" s="8"/>
      <c r="O305" s="8"/>
      <c r="P305" s="8"/>
      <c r="Q305" s="8"/>
      <c r="R305" s="8"/>
    </row>
    <row r="306" ht="15.6" customHeight="1">
      <c r="A306" s="101"/>
      <c r="B306" t="s" s="100">
        <v>127</v>
      </c>
      <c r="C306" t="s" s="100">
        <v>150</v>
      </c>
      <c r="D306" t="s" s="100">
        <v>151</v>
      </c>
      <c r="E306" t="s" s="100">
        <v>372</v>
      </c>
      <c r="F306" t="s" s="100">
        <v>136</v>
      </c>
      <c r="G306" s="101"/>
      <c r="H306" s="101">
        <v>0</v>
      </c>
      <c r="I306" s="101"/>
      <c r="J306" s="8"/>
      <c r="K306" s="8"/>
      <c r="L306" s="8"/>
      <c r="M306" s="8"/>
      <c r="N306" s="8"/>
      <c r="O306" s="8"/>
      <c r="P306" s="8"/>
      <c r="Q306" s="8"/>
      <c r="R306" s="8"/>
    </row>
    <row r="307" ht="15.6" customHeight="1">
      <c r="A307" s="101"/>
      <c r="B307" t="s" s="100">
        <v>127</v>
      </c>
      <c r="C307" t="s" s="100">
        <v>152</v>
      </c>
      <c r="D307" t="s" s="100">
        <v>153</v>
      </c>
      <c r="E307" t="s" s="100">
        <v>372</v>
      </c>
      <c r="F307" t="s" s="100">
        <v>144</v>
      </c>
      <c r="G307" s="101"/>
      <c r="H307" s="101">
        <v>1</v>
      </c>
      <c r="I307" s="101"/>
      <c r="J307" s="8"/>
      <c r="K307" s="8"/>
      <c r="L307" s="8"/>
      <c r="M307" s="8"/>
      <c r="N307" s="8"/>
      <c r="O307" s="8"/>
      <c r="P307" s="8"/>
      <c r="Q307" s="8"/>
      <c r="R307" s="8"/>
    </row>
    <row r="308" ht="15.6" customHeight="1">
      <c r="A308" t="b" s="134">
        <v>0</v>
      </c>
      <c r="B308" t="s" s="100">
        <v>637</v>
      </c>
      <c r="C308" t="s" s="100">
        <v>638</v>
      </c>
      <c r="D308" t="s" s="100">
        <v>117</v>
      </c>
      <c r="E308" s="101"/>
      <c r="F308" s="101"/>
      <c r="G308" s="101"/>
      <c r="H308" s="101"/>
      <c r="I308" s="101"/>
      <c r="J308" s="8"/>
      <c r="K308" s="8"/>
      <c r="L308" s="8"/>
      <c r="M308" s="8"/>
      <c r="N308" s="8"/>
      <c r="O308" s="8"/>
      <c r="P308" s="8"/>
      <c r="Q308" s="8"/>
      <c r="R308" s="8"/>
    </row>
    <row r="309" ht="15.6" customHeight="1">
      <c r="A309" s="101"/>
      <c r="B309" t="s" s="100">
        <v>127</v>
      </c>
      <c r="C309" t="s" s="100">
        <v>639</v>
      </c>
      <c r="D309" t="s" s="100">
        <v>640</v>
      </c>
      <c r="E309" t="s" s="100">
        <v>372</v>
      </c>
      <c r="F309" t="s" s="100">
        <v>136</v>
      </c>
      <c r="G309" s="101"/>
      <c r="H309" s="101">
        <v>0.05</v>
      </c>
      <c r="I309" s="101"/>
      <c r="J309" s="8"/>
      <c r="K309" s="8"/>
      <c r="L309" s="8"/>
      <c r="M309" s="8"/>
      <c r="N309" s="8"/>
      <c r="O309" s="8"/>
      <c r="P309" s="8"/>
      <c r="Q309" s="8"/>
      <c r="R309" s="8"/>
    </row>
    <row r="310" ht="15.6" customHeight="1">
      <c r="A310" s="101"/>
      <c r="B310" t="s" s="100">
        <v>127</v>
      </c>
      <c r="C310" t="s" s="100">
        <v>641</v>
      </c>
      <c r="D310" t="s" s="100">
        <v>168</v>
      </c>
      <c r="E310" t="s" s="100">
        <v>372</v>
      </c>
      <c r="F310" t="s" s="100">
        <v>136</v>
      </c>
      <c r="G310" s="101"/>
      <c r="H310" s="101">
        <v>0</v>
      </c>
      <c r="I310" s="101"/>
      <c r="J310" s="8"/>
      <c r="K310" s="8"/>
      <c r="L310" s="8"/>
      <c r="M310" s="8"/>
      <c r="N310" s="8"/>
      <c r="O310" s="8"/>
      <c r="P310" s="8"/>
      <c r="Q310" s="8"/>
      <c r="R310" s="8"/>
    </row>
    <row r="311" ht="15.6" customHeight="1">
      <c r="A311" s="101"/>
      <c r="B311" t="s" s="100">
        <v>127</v>
      </c>
      <c r="C311" t="s" s="100">
        <v>171</v>
      </c>
      <c r="D311" t="s" s="100">
        <v>172</v>
      </c>
      <c r="E311" t="s" s="100">
        <v>372</v>
      </c>
      <c r="F311" t="s" s="100">
        <v>136</v>
      </c>
      <c r="G311" s="101"/>
      <c r="H311" s="101">
        <v>0</v>
      </c>
      <c r="I311" s="101"/>
      <c r="J311" s="8"/>
      <c r="K311" s="8"/>
      <c r="L311" s="8"/>
      <c r="M311" s="8"/>
      <c r="N311" s="8"/>
      <c r="O311" s="8"/>
      <c r="P311" s="8"/>
      <c r="Q311" s="8"/>
      <c r="R311" s="8"/>
    </row>
    <row r="312" ht="15.6" customHeight="1">
      <c r="A312" s="101"/>
      <c r="B312" t="s" s="100">
        <v>127</v>
      </c>
      <c r="C312" t="s" s="100">
        <v>152</v>
      </c>
      <c r="D312" t="s" s="100">
        <v>153</v>
      </c>
      <c r="E312" t="s" s="100">
        <v>372</v>
      </c>
      <c r="F312" t="s" s="100">
        <v>144</v>
      </c>
      <c r="G312" s="101"/>
      <c r="H312" s="101">
        <v>1</v>
      </c>
      <c r="I312" s="101"/>
      <c r="J312" s="8"/>
      <c r="K312" s="8"/>
      <c r="L312" s="8"/>
      <c r="M312" s="8"/>
      <c r="N312" s="8"/>
      <c r="O312" s="8"/>
      <c r="P312" s="8"/>
      <c r="Q312" s="8"/>
      <c r="R312" s="8"/>
    </row>
    <row r="313" ht="15.6" customHeight="1">
      <c r="A313" t="b" s="134">
        <v>0</v>
      </c>
      <c r="B313" t="s" s="100">
        <v>642</v>
      </c>
      <c r="C313" t="s" s="100">
        <v>207</v>
      </c>
      <c r="D313" t="s" s="100">
        <v>117</v>
      </c>
      <c r="E313" s="101"/>
      <c r="F313" s="101"/>
      <c r="G313" s="101"/>
      <c r="H313" s="101"/>
      <c r="I313" s="101"/>
      <c r="J313" s="8"/>
      <c r="K313" s="8"/>
      <c r="L313" s="8"/>
      <c r="M313" s="8"/>
      <c r="N313" s="8"/>
      <c r="O313" s="8"/>
      <c r="P313" s="8"/>
      <c r="Q313" s="8"/>
      <c r="R313" s="8"/>
    </row>
    <row r="314" ht="15.6" customHeight="1">
      <c r="A314" s="101"/>
      <c r="B314" t="s" s="100">
        <v>127</v>
      </c>
      <c r="C314" t="s" s="100">
        <v>643</v>
      </c>
      <c r="D314" t="s" s="100">
        <v>209</v>
      </c>
      <c r="E314" t="s" s="100">
        <v>372</v>
      </c>
      <c r="F314" t="s" s="100">
        <v>136</v>
      </c>
      <c r="G314" s="101"/>
      <c r="H314" s="101">
        <v>0.4</v>
      </c>
      <c r="I314" s="101"/>
      <c r="J314" s="8"/>
      <c r="K314" s="8"/>
      <c r="L314" s="8"/>
      <c r="M314" s="8"/>
      <c r="N314" s="8"/>
      <c r="O314" s="8"/>
      <c r="P314" s="8"/>
      <c r="Q314" s="8"/>
      <c r="R314" s="8"/>
    </row>
    <row r="315" ht="15.6" customHeight="1">
      <c r="A315" s="101"/>
      <c r="B315" t="s" s="100">
        <v>127</v>
      </c>
      <c r="C315" t="s" s="100">
        <v>211</v>
      </c>
      <c r="D315" t="s" s="100">
        <v>212</v>
      </c>
      <c r="E315" t="s" s="100">
        <v>372</v>
      </c>
      <c r="F315" t="s" s="100">
        <v>136</v>
      </c>
      <c r="G315" s="101"/>
      <c r="H315" s="101">
        <v>30</v>
      </c>
      <c r="I315" s="101"/>
      <c r="J315" s="8"/>
      <c r="K315" s="8"/>
      <c r="L315" s="8"/>
      <c r="M315" s="8"/>
      <c r="N315" s="8"/>
      <c r="O315" s="8"/>
      <c r="P315" s="8"/>
      <c r="Q315" s="8"/>
      <c r="R315" s="8"/>
    </row>
    <row r="316" ht="15.6" customHeight="1">
      <c r="A316" s="101"/>
      <c r="B316" t="s" s="100">
        <v>127</v>
      </c>
      <c r="C316" t="s" s="100">
        <v>213</v>
      </c>
      <c r="D316" t="s" s="100">
        <v>214</v>
      </c>
      <c r="E316" t="s" s="100">
        <v>372</v>
      </c>
      <c r="F316" t="s" s="100">
        <v>121</v>
      </c>
      <c r="G316" s="101"/>
      <c r="H316" t="s" s="100">
        <v>226</v>
      </c>
      <c r="I316" t="s" s="100">
        <v>216</v>
      </c>
      <c r="J316" s="8"/>
      <c r="K316" s="8"/>
      <c r="L316" s="8"/>
      <c r="M316" s="8"/>
      <c r="N316" s="8"/>
      <c r="O316" s="8"/>
      <c r="P316" s="8"/>
      <c r="Q316" s="8"/>
      <c r="R316" s="8"/>
    </row>
    <row r="317" ht="15.6" customHeight="1">
      <c r="A317" t="b" s="134">
        <v>0</v>
      </c>
      <c r="B317" t="s" s="100">
        <v>644</v>
      </c>
      <c r="C317" t="s" s="100">
        <v>645</v>
      </c>
      <c r="D317" t="s" s="100">
        <v>117</v>
      </c>
      <c r="E317" s="101"/>
      <c r="F317" s="101"/>
      <c r="G317" s="101"/>
      <c r="H317" s="101"/>
      <c r="I317" s="101"/>
      <c r="J317" s="8"/>
      <c r="K317" s="8"/>
      <c r="L317" s="8"/>
      <c r="M317" s="8"/>
      <c r="N317" s="8"/>
      <c r="O317" s="8"/>
      <c r="P317" s="8"/>
      <c r="Q317" s="8"/>
      <c r="R317" s="8"/>
    </row>
    <row r="318" ht="15.6" customHeight="1">
      <c r="A318" s="101"/>
      <c r="B318" t="s" s="100">
        <v>127</v>
      </c>
      <c r="C318" t="s" s="100">
        <v>646</v>
      </c>
      <c r="D318" t="s" s="100">
        <v>647</v>
      </c>
      <c r="E318" t="s" s="100">
        <v>372</v>
      </c>
      <c r="F318" t="s" s="100">
        <v>121</v>
      </c>
      <c r="G318" s="101"/>
      <c r="H318" t="s" s="100">
        <v>648</v>
      </c>
      <c r="I318" t="s" s="100">
        <v>649</v>
      </c>
      <c r="J318" s="8"/>
      <c r="K318" s="8"/>
      <c r="L318" s="8"/>
      <c r="M318" s="8"/>
      <c r="N318" s="8"/>
      <c r="O318" s="8"/>
      <c r="P318" s="8"/>
      <c r="Q318" s="8"/>
      <c r="R318" s="8"/>
    </row>
    <row r="319" ht="15.6" customHeight="1">
      <c r="A319" s="101"/>
      <c r="B319" t="s" s="100">
        <v>127</v>
      </c>
      <c r="C319" t="s" s="100">
        <v>650</v>
      </c>
      <c r="D319" t="s" s="100">
        <v>651</v>
      </c>
      <c r="E319" t="s" s="100">
        <v>372</v>
      </c>
      <c r="F319" t="s" s="100">
        <v>136</v>
      </c>
      <c r="G319" s="101"/>
      <c r="H319" s="101">
        <v>1</v>
      </c>
      <c r="I319" s="101"/>
      <c r="J319" s="8"/>
      <c r="K319" s="8"/>
      <c r="L319" s="8"/>
      <c r="M319" s="8"/>
      <c r="N319" s="8"/>
      <c r="O319" s="8"/>
      <c r="P319" s="8"/>
      <c r="Q319" s="8"/>
      <c r="R319" s="8"/>
    </row>
    <row r="320" ht="15.6" customHeight="1">
      <c r="A320" t="b" s="134">
        <v>0</v>
      </c>
      <c r="B320" t="s" s="100">
        <v>652</v>
      </c>
      <c r="C320" t="s" s="100">
        <v>653</v>
      </c>
      <c r="D320" t="s" s="100">
        <v>117</v>
      </c>
      <c r="E320" s="101"/>
      <c r="F320" s="101"/>
      <c r="G320" s="101"/>
      <c r="H320" s="101"/>
      <c r="I320" s="101"/>
      <c r="J320" s="8"/>
      <c r="K320" s="8"/>
      <c r="L320" s="8"/>
      <c r="M320" s="8"/>
      <c r="N320" s="8"/>
      <c r="O320" s="8"/>
      <c r="P320" s="8"/>
      <c r="Q320" s="8"/>
      <c r="R320" s="8"/>
    </row>
    <row r="321" ht="15.6" customHeight="1">
      <c r="A321" s="101"/>
      <c r="B321" t="s" s="100">
        <v>127</v>
      </c>
      <c r="C321" t="s" s="100">
        <v>654</v>
      </c>
      <c r="D321" t="s" s="100">
        <v>655</v>
      </c>
      <c r="E321" t="s" s="100">
        <v>372</v>
      </c>
      <c r="F321" t="s" s="100">
        <v>121</v>
      </c>
      <c r="G321" s="101"/>
      <c r="H321" s="101"/>
      <c r="I321" s="101"/>
      <c r="J321" s="8"/>
      <c r="K321" s="8"/>
      <c r="L321" s="8"/>
      <c r="M321" s="8"/>
      <c r="N321" s="8"/>
      <c r="O321" s="8"/>
      <c r="P321" s="8"/>
      <c r="Q321" s="8"/>
      <c r="R321" s="8"/>
    </row>
    <row r="322" ht="15.6" customHeight="1">
      <c r="A322" s="101"/>
      <c r="B322" t="s" s="100">
        <v>127</v>
      </c>
      <c r="C322" t="s" s="100">
        <v>656</v>
      </c>
      <c r="D322" t="s" s="100">
        <v>657</v>
      </c>
      <c r="E322" t="s" s="100">
        <v>372</v>
      </c>
      <c r="F322" t="s" s="100">
        <v>121</v>
      </c>
      <c r="G322" s="101"/>
      <c r="H322" s="101"/>
      <c r="I322" s="101"/>
      <c r="J322" s="8"/>
      <c r="K322" s="8"/>
      <c r="L322" s="8"/>
      <c r="M322" s="8"/>
      <c r="N322" s="8"/>
      <c r="O322" s="8"/>
      <c r="P322" s="8"/>
      <c r="Q322" s="8"/>
      <c r="R322" s="8"/>
    </row>
    <row r="323" ht="15.6" customHeight="1">
      <c r="A323" s="101"/>
      <c r="B323" t="s" s="100">
        <v>127</v>
      </c>
      <c r="C323" t="s" s="100">
        <v>388</v>
      </c>
      <c r="D323" t="s" s="100">
        <v>146</v>
      </c>
      <c r="E323" t="s" s="100">
        <v>372</v>
      </c>
      <c r="F323" t="s" s="100">
        <v>147</v>
      </c>
      <c r="G323" s="101"/>
      <c r="H323" t="b" s="134">
        <v>0</v>
      </c>
      <c r="I323" s="101"/>
      <c r="J323" s="8"/>
      <c r="K323" s="8"/>
      <c r="L323" s="8"/>
      <c r="M323" s="8"/>
      <c r="N323" s="8"/>
      <c r="O323" s="8"/>
      <c r="P323" s="8"/>
      <c r="Q323" s="8"/>
      <c r="R323" s="8"/>
    </row>
    <row r="324" ht="15.6" customHeight="1">
      <c r="A324" t="b" s="134">
        <v>0</v>
      </c>
      <c r="B324" t="s" s="100">
        <v>658</v>
      </c>
      <c r="C324" t="s" s="100">
        <v>659</v>
      </c>
      <c r="D324" t="s" s="100">
        <v>504</v>
      </c>
      <c r="E324" s="101"/>
      <c r="F324" s="101"/>
      <c r="G324" s="101"/>
      <c r="H324" s="101"/>
      <c r="I324" s="101"/>
      <c r="J324" s="8"/>
      <c r="K324" s="8"/>
      <c r="L324" s="8"/>
      <c r="M324" s="8"/>
      <c r="N324" s="8"/>
      <c r="O324" s="8"/>
      <c r="P324" s="8"/>
      <c r="Q324" s="8"/>
      <c r="R324" s="8"/>
    </row>
    <row r="325" ht="15.6" customHeight="1">
      <c r="A325" t="b" s="134">
        <v>0</v>
      </c>
      <c r="B325" t="s" s="100">
        <v>247</v>
      </c>
      <c r="C325" t="s" s="100">
        <v>248</v>
      </c>
      <c r="D325" t="s" s="100">
        <v>249</v>
      </c>
      <c r="E325" s="101"/>
      <c r="F325" s="101"/>
      <c r="G325" s="101"/>
      <c r="H325" s="101"/>
      <c r="I325" s="101"/>
      <c r="J325" s="8"/>
      <c r="K325" s="8"/>
      <c r="L325" s="8"/>
      <c r="M325" s="8"/>
      <c r="N325" s="8"/>
      <c r="O325" s="8"/>
      <c r="P325" s="8"/>
      <c r="Q325" s="8"/>
      <c r="R325" s="8"/>
    </row>
    <row r="326" ht="15.6" customHeight="1">
      <c r="A326" s="101"/>
      <c r="B326" t="s" s="100">
        <v>127</v>
      </c>
      <c r="C326" t="s" s="100">
        <v>250</v>
      </c>
      <c r="D326" t="s" s="100">
        <v>251</v>
      </c>
      <c r="E326" t="s" s="100">
        <v>372</v>
      </c>
      <c r="F326" t="s" s="100">
        <v>121</v>
      </c>
      <c r="G326" s="101"/>
      <c r="H326" t="s" s="100">
        <v>252</v>
      </c>
      <c r="I326" t="s" s="100">
        <v>253</v>
      </c>
      <c r="J326" s="8"/>
      <c r="K326" s="8"/>
      <c r="L326" s="8"/>
      <c r="M326" s="8"/>
      <c r="N326" s="8"/>
      <c r="O326" s="8"/>
      <c r="P326" s="8"/>
      <c r="Q326" s="8"/>
      <c r="R326" s="8"/>
    </row>
    <row r="327" ht="15.6" customHeight="1">
      <c r="A327" s="101"/>
      <c r="B327" t="s" s="100">
        <v>127</v>
      </c>
      <c r="C327" t="s" s="100">
        <v>254</v>
      </c>
      <c r="D327" t="s" s="100">
        <v>255</v>
      </c>
      <c r="E327" t="s" s="100">
        <v>372</v>
      </c>
      <c r="F327" t="s" s="100">
        <v>121</v>
      </c>
      <c r="G327" s="101"/>
      <c r="H327" t="s" s="100">
        <v>256</v>
      </c>
      <c r="I327" t="s" s="100">
        <v>257</v>
      </c>
      <c r="J327" s="8"/>
      <c r="K327" s="8"/>
      <c r="L327" s="8"/>
      <c r="M327" s="8"/>
      <c r="N327" s="8"/>
      <c r="O327" s="8"/>
      <c r="P327" s="8"/>
      <c r="Q327" s="8"/>
      <c r="R327" s="8"/>
    </row>
    <row r="328" ht="15" customHeight="1">
      <c r="A328" t="b" s="130">
        <v>0</v>
      </c>
      <c r="B328" t="s" s="23">
        <v>660</v>
      </c>
      <c r="C328" t="s" s="23">
        <v>661</v>
      </c>
      <c r="D328" t="s" s="23">
        <v>117</v>
      </c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</row>
    <row r="329" ht="15" customHeight="1">
      <c r="A329" s="8"/>
      <c r="B329" t="s" s="23">
        <v>127</v>
      </c>
      <c r="C329" t="s" s="23">
        <v>662</v>
      </c>
      <c r="D329" t="s" s="23">
        <v>663</v>
      </c>
      <c r="E329" t="s" s="23">
        <v>372</v>
      </c>
      <c r="F329" t="s" s="23">
        <v>121</v>
      </c>
      <c r="G329" s="8"/>
      <c r="H329" t="s" s="23">
        <v>664</v>
      </c>
      <c r="I329" t="s" s="23">
        <v>665</v>
      </c>
      <c r="J329" s="8"/>
      <c r="K329" s="8"/>
      <c r="L329" s="8"/>
      <c r="M329" s="8"/>
      <c r="N329" s="8"/>
      <c r="O329" s="8"/>
      <c r="P329" s="8"/>
      <c r="Q329" s="8"/>
      <c r="R329" s="8"/>
    </row>
    <row r="330" ht="15" customHeight="1">
      <c r="A330" s="8"/>
      <c r="B330" t="s" s="23">
        <v>127</v>
      </c>
      <c r="C330" t="s" s="23">
        <v>666</v>
      </c>
      <c r="D330" t="s" s="23">
        <v>667</v>
      </c>
      <c r="E330" t="s" s="23">
        <v>372</v>
      </c>
      <c r="F330" t="s" s="23">
        <v>147</v>
      </c>
      <c r="G330" s="8"/>
      <c r="H330" t="b" s="130">
        <v>0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</row>
    <row r="331" ht="15" customHeight="1">
      <c r="A331" s="8"/>
      <c r="B331" t="s" s="23">
        <v>127</v>
      </c>
      <c r="C331" t="s" s="23">
        <v>668</v>
      </c>
      <c r="D331" t="s" s="23">
        <v>669</v>
      </c>
      <c r="E331" t="s" s="23">
        <v>372</v>
      </c>
      <c r="F331" t="s" s="23">
        <v>136</v>
      </c>
      <c r="G331" s="8"/>
      <c r="H331" s="8">
        <v>0.8</v>
      </c>
      <c r="I331" s="8"/>
      <c r="J331" s="8"/>
      <c r="K331" s="8"/>
      <c r="L331" s="8"/>
      <c r="M331" s="8"/>
      <c r="N331" s="8"/>
      <c r="O331" s="8"/>
      <c r="P331" s="8"/>
      <c r="Q331" s="8"/>
      <c r="R331" s="8"/>
    </row>
    <row r="332" ht="15" customHeight="1">
      <c r="A332" s="8"/>
      <c r="B332" t="s" s="23">
        <v>127</v>
      </c>
      <c r="C332" t="s" s="23">
        <v>670</v>
      </c>
      <c r="D332" t="s" s="23">
        <v>671</v>
      </c>
      <c r="E332" t="s" s="23">
        <v>372</v>
      </c>
      <c r="F332" t="s" s="23">
        <v>147</v>
      </c>
      <c r="G332" s="8"/>
      <c r="H332" t="b" s="130">
        <v>0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</row>
    <row r="333" ht="15" customHeight="1">
      <c r="A333" s="8"/>
      <c r="B333" t="s" s="23">
        <v>127</v>
      </c>
      <c r="C333" t="s" s="23">
        <v>672</v>
      </c>
      <c r="D333" t="s" s="23">
        <v>673</v>
      </c>
      <c r="E333" t="s" s="23">
        <v>372</v>
      </c>
      <c r="F333" t="s" s="23">
        <v>136</v>
      </c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</row>
    <row r="334" ht="15" customHeight="1">
      <c r="A334" s="8"/>
      <c r="B334" t="s" s="23">
        <v>127</v>
      </c>
      <c r="C334" t="s" s="23">
        <v>674</v>
      </c>
      <c r="D334" t="s" s="23">
        <v>675</v>
      </c>
      <c r="E334" t="s" s="23">
        <v>372</v>
      </c>
      <c r="F334" t="s" s="23">
        <v>121</v>
      </c>
      <c r="G334" s="8"/>
      <c r="H334" t="s" s="23">
        <v>676</v>
      </c>
      <c r="I334" t="s" s="23">
        <v>677</v>
      </c>
      <c r="J334" s="8"/>
      <c r="K334" s="8"/>
      <c r="L334" s="8"/>
      <c r="M334" s="8"/>
      <c r="N334" s="8"/>
      <c r="O334" s="8"/>
      <c r="P334" s="8"/>
      <c r="Q334" s="8"/>
      <c r="R334" s="8"/>
    </row>
    <row r="335" ht="15" customHeight="1">
      <c r="A335" s="8"/>
      <c r="B335" t="s" s="23">
        <v>127</v>
      </c>
      <c r="C335" t="s" s="23">
        <v>678</v>
      </c>
      <c r="D335" t="s" s="23">
        <v>679</v>
      </c>
      <c r="E335" t="s" s="23">
        <v>372</v>
      </c>
      <c r="F335" t="s" s="23">
        <v>121</v>
      </c>
      <c r="G335" s="8"/>
      <c r="H335" t="s" s="23">
        <v>680</v>
      </c>
      <c r="I335" t="s" s="23">
        <v>681</v>
      </c>
      <c r="J335" s="8"/>
      <c r="K335" s="8"/>
      <c r="L335" s="8"/>
      <c r="M335" s="8"/>
      <c r="N335" s="8"/>
      <c r="O335" s="8"/>
      <c r="P335" s="8"/>
      <c r="Q335" s="8"/>
      <c r="R335" s="8"/>
    </row>
    <row r="336" ht="15" customHeight="1">
      <c r="A336" t="b" s="130">
        <v>0</v>
      </c>
      <c r="B336" t="s" s="23">
        <v>682</v>
      </c>
      <c r="C336" t="s" s="23">
        <v>683</v>
      </c>
      <c r="D336" t="s" s="23">
        <v>117</v>
      </c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</row>
    <row r="337" ht="15" customHeight="1">
      <c r="A337" s="8"/>
      <c r="B337" t="s" s="23">
        <v>127</v>
      </c>
      <c r="C337" t="s" s="23">
        <v>684</v>
      </c>
      <c r="D337" t="s" s="23">
        <v>685</v>
      </c>
      <c r="E337" t="s" s="23">
        <v>372</v>
      </c>
      <c r="F337" t="s" s="23">
        <v>121</v>
      </c>
      <c r="G337" s="8"/>
      <c r="H337" t="s" s="23">
        <v>686</v>
      </c>
      <c r="I337" t="s" s="23">
        <v>687</v>
      </c>
      <c r="J337" s="8"/>
      <c r="K337" s="8"/>
      <c r="L337" s="8"/>
      <c r="M337" s="8"/>
      <c r="N337" s="8"/>
      <c r="O337" s="8"/>
      <c r="P337" s="8"/>
      <c r="Q337" s="8"/>
      <c r="R337" s="8"/>
    </row>
    <row r="338" ht="15" customHeight="1">
      <c r="A338" s="8"/>
      <c r="B338" t="s" s="23">
        <v>127</v>
      </c>
      <c r="C338" t="s" s="23">
        <v>674</v>
      </c>
      <c r="D338" t="s" s="23">
        <v>688</v>
      </c>
      <c r="E338" t="s" s="23">
        <v>372</v>
      </c>
      <c r="F338" t="s" s="23">
        <v>121</v>
      </c>
      <c r="G338" s="8"/>
      <c r="H338" t="s" s="23">
        <v>689</v>
      </c>
      <c r="I338" t="s" s="23">
        <v>690</v>
      </c>
      <c r="J338" s="8"/>
      <c r="K338" s="8"/>
      <c r="L338" s="8"/>
      <c r="M338" s="8"/>
      <c r="N338" s="8"/>
      <c r="O338" s="8"/>
      <c r="P338" s="8"/>
      <c r="Q338" s="8"/>
      <c r="R338" s="8"/>
    </row>
    <row r="339" ht="15" customHeight="1">
      <c r="A339" s="8"/>
      <c r="B339" t="s" s="23">
        <v>127</v>
      </c>
      <c r="C339" t="s" s="23">
        <v>691</v>
      </c>
      <c r="D339" t="s" s="23">
        <v>692</v>
      </c>
      <c r="E339" t="s" s="23">
        <v>372</v>
      </c>
      <c r="F339" t="s" s="23">
        <v>136</v>
      </c>
      <c r="G339" s="8"/>
      <c r="H339" s="8">
        <v>0.8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</row>
    <row r="340" ht="15" customHeight="1">
      <c r="A340" s="8"/>
      <c r="B340" t="s" s="23">
        <v>127</v>
      </c>
      <c r="C340" t="s" s="23">
        <v>693</v>
      </c>
      <c r="D340" t="s" s="23">
        <v>694</v>
      </c>
      <c r="E340" t="s" s="23">
        <v>372</v>
      </c>
      <c r="F340" t="s" s="23">
        <v>136</v>
      </c>
      <c r="G340" s="8"/>
      <c r="H340" s="8">
        <v>0</v>
      </c>
      <c r="I340" s="8"/>
      <c r="J340" s="8"/>
      <c r="K340" s="8"/>
      <c r="L340" s="8"/>
      <c r="M340" s="8"/>
      <c r="N340" s="8"/>
      <c r="O340" s="8"/>
      <c r="P340" s="8"/>
      <c r="Q340" s="8"/>
      <c r="R340" s="8"/>
    </row>
    <row r="341" ht="15" customHeight="1">
      <c r="A341" s="8"/>
      <c r="B341" t="s" s="23">
        <v>127</v>
      </c>
      <c r="C341" t="s" s="23">
        <v>695</v>
      </c>
      <c r="D341" t="s" s="23">
        <v>696</v>
      </c>
      <c r="E341" t="s" s="23">
        <v>372</v>
      </c>
      <c r="F341" t="s" s="23">
        <v>136</v>
      </c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</row>
    <row r="342" ht="15" customHeight="1">
      <c r="A342" t="b" s="130">
        <v>0</v>
      </c>
      <c r="B342" t="s" s="23">
        <v>697</v>
      </c>
      <c r="C342" t="s" s="23">
        <v>697</v>
      </c>
      <c r="D342" t="s" s="23">
        <v>117</v>
      </c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</row>
    <row r="343" ht="15" customHeight="1">
      <c r="A343" s="8"/>
      <c r="B343" t="s" s="23">
        <v>127</v>
      </c>
      <c r="C343" t="s" s="23">
        <v>662</v>
      </c>
      <c r="D343" t="s" s="23">
        <v>698</v>
      </c>
      <c r="E343" t="s" s="23">
        <v>372</v>
      </c>
      <c r="F343" t="s" s="23">
        <v>121</v>
      </c>
      <c r="G343" s="8"/>
      <c r="H343" t="s" s="23">
        <v>699</v>
      </c>
      <c r="I343" t="s" s="23">
        <v>700</v>
      </c>
      <c r="J343" s="8"/>
      <c r="K343" s="8"/>
      <c r="L343" s="8"/>
      <c r="M343" s="8"/>
      <c r="N343" s="8"/>
      <c r="O343" s="8"/>
      <c r="P343" s="8"/>
      <c r="Q343" s="8"/>
      <c r="R343" s="8"/>
    </row>
    <row r="344" ht="15.6" customHeight="1">
      <c r="A344" s="101"/>
      <c r="B344" t="s" s="23">
        <v>127</v>
      </c>
      <c r="C344" t="s" s="23">
        <v>701</v>
      </c>
      <c r="D344" t="s" s="23">
        <v>702</v>
      </c>
      <c r="E344" t="s" s="23">
        <v>372</v>
      </c>
      <c r="F344" t="s" s="23">
        <v>136</v>
      </c>
      <c r="G344" s="8"/>
      <c r="H344" s="8">
        <v>3</v>
      </c>
      <c r="I344" s="8"/>
      <c r="J344" s="8">
        <v>2.5</v>
      </c>
      <c r="K344" s="8">
        <v>5.5</v>
      </c>
      <c r="L344" s="8">
        <v>4</v>
      </c>
      <c r="M344" s="103">
        <f>(K344-J344)/6</f>
        <v>0.5</v>
      </c>
      <c r="N344" s="8"/>
      <c r="O344" s="8"/>
      <c r="P344" t="s" s="23">
        <v>703</v>
      </c>
      <c r="Q344" s="8"/>
      <c r="R344" s="8"/>
    </row>
    <row r="345" ht="15" customHeight="1">
      <c r="A345" t="b" s="130">
        <v>0</v>
      </c>
      <c r="B345" t="s" s="23">
        <v>704</v>
      </c>
      <c r="C345" t="s" s="23">
        <v>705</v>
      </c>
      <c r="D345" t="s" s="23">
        <v>117</v>
      </c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</row>
    <row r="346" ht="15" customHeight="1">
      <c r="A346" s="8"/>
      <c r="B346" t="s" s="23">
        <v>127</v>
      </c>
      <c r="C346" t="s" s="23">
        <v>706</v>
      </c>
      <c r="D346" t="s" s="23">
        <v>707</v>
      </c>
      <c r="E346" t="s" s="23">
        <v>372</v>
      </c>
      <c r="F346" t="s" s="23">
        <v>136</v>
      </c>
      <c r="G346" s="8"/>
      <c r="H346" s="8">
        <v>30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</row>
    <row r="347" ht="15" customHeight="1">
      <c r="A347" t="b" s="130">
        <v>0</v>
      </c>
      <c r="B347" t="s" s="23">
        <v>375</v>
      </c>
      <c r="C347" t="s" s="23">
        <v>376</v>
      </c>
      <c r="D347" t="s" s="23">
        <v>117</v>
      </c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</row>
    <row r="348" ht="15" customHeight="1">
      <c r="A348" s="8"/>
      <c r="B348" t="s" s="23">
        <v>127</v>
      </c>
      <c r="C348" t="s" s="23">
        <v>165</v>
      </c>
      <c r="D348" t="s" s="23">
        <v>166</v>
      </c>
      <c r="E348" t="s" s="23">
        <v>372</v>
      </c>
      <c r="F348" t="s" s="23">
        <v>147</v>
      </c>
      <c r="G348" s="8"/>
      <c r="H348" t="b" s="130">
        <v>1</v>
      </c>
      <c r="I348" s="8"/>
      <c r="J348" s="8"/>
      <c r="K348" s="8"/>
      <c r="L348" s="8"/>
      <c r="M348" s="8"/>
      <c r="N348" s="8"/>
      <c r="O348" s="8"/>
      <c r="P348" s="8"/>
      <c r="Q348" s="8"/>
      <c r="R348" s="8"/>
    </row>
    <row r="349" ht="15" customHeight="1">
      <c r="A349" s="8"/>
      <c r="B349" t="s" s="23">
        <v>127</v>
      </c>
      <c r="C349" t="s" s="23">
        <v>377</v>
      </c>
      <c r="D349" t="s" s="23">
        <v>378</v>
      </c>
      <c r="E349" t="s" s="23">
        <v>372</v>
      </c>
      <c r="F349" t="s" s="23">
        <v>263</v>
      </c>
      <c r="G349" s="8"/>
      <c r="H349" t="s" s="23">
        <v>379</v>
      </c>
      <c r="I349" s="8"/>
      <c r="J349" s="8"/>
      <c r="K349" s="8"/>
      <c r="L349" s="8"/>
      <c r="M349" s="8"/>
      <c r="N349" s="8"/>
      <c r="O349" s="8"/>
      <c r="P349" s="8"/>
      <c r="Q349" s="8"/>
      <c r="R349" s="8"/>
    </row>
    <row r="350" ht="15" customHeight="1">
      <c r="A350" s="8"/>
      <c r="B350" t="s" s="23">
        <v>127</v>
      </c>
      <c r="C350" t="s" s="23">
        <v>380</v>
      </c>
      <c r="D350" t="s" s="23">
        <v>168</v>
      </c>
      <c r="E350" t="s" s="23">
        <v>372</v>
      </c>
      <c r="F350" t="s" s="23">
        <v>136</v>
      </c>
      <c r="G350" s="8"/>
      <c r="H350" s="8">
        <v>0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</row>
    <row r="351" ht="15" customHeight="1">
      <c r="A351" s="8"/>
      <c r="B351" t="s" s="23">
        <v>127</v>
      </c>
      <c r="C351" t="s" s="23">
        <v>169</v>
      </c>
      <c r="D351" t="s" s="23">
        <v>170</v>
      </c>
      <c r="E351" t="s" s="23">
        <v>372</v>
      </c>
      <c r="F351" t="s" s="23">
        <v>136</v>
      </c>
      <c r="G351" s="8"/>
      <c r="H351" s="8">
        <v>0</v>
      </c>
      <c r="I351" s="8"/>
      <c r="J351" s="8"/>
      <c r="K351" s="8"/>
      <c r="L351" s="8"/>
      <c r="M351" s="8"/>
      <c r="N351" s="8"/>
      <c r="O351" s="8"/>
      <c r="P351" s="8"/>
      <c r="Q351" s="8"/>
      <c r="R351" s="8"/>
    </row>
    <row r="352" ht="15" customHeight="1">
      <c r="A352" s="8"/>
      <c r="B352" t="s" s="23">
        <v>127</v>
      </c>
      <c r="C352" t="s" s="23">
        <v>142</v>
      </c>
      <c r="D352" t="s" s="23">
        <v>143</v>
      </c>
      <c r="E352" t="s" s="23">
        <v>372</v>
      </c>
      <c r="F352" t="s" s="23">
        <v>144</v>
      </c>
      <c r="G352" s="8"/>
      <c r="H352" s="8">
        <v>0</v>
      </c>
      <c r="I352" s="8"/>
      <c r="J352" s="8"/>
      <c r="K352" s="8"/>
      <c r="L352" s="8"/>
      <c r="M352" s="8"/>
      <c r="N352" s="8"/>
      <c r="O352" s="8"/>
      <c r="P352" s="8"/>
      <c r="Q352" s="8"/>
      <c r="R352" s="8"/>
    </row>
    <row r="353" ht="15" customHeight="1">
      <c r="A353" s="8"/>
      <c r="B353" t="s" s="23">
        <v>127</v>
      </c>
      <c r="C353" t="s" s="23">
        <v>145</v>
      </c>
      <c r="D353" t="s" s="23">
        <v>146</v>
      </c>
      <c r="E353" t="s" s="23">
        <v>372</v>
      </c>
      <c r="F353" t="s" s="23">
        <v>147</v>
      </c>
      <c r="G353" s="8"/>
      <c r="H353" t="b" s="130">
        <v>0</v>
      </c>
      <c r="I353" s="8"/>
      <c r="J353" s="8"/>
      <c r="K353" s="8"/>
      <c r="L353" s="8"/>
      <c r="M353" s="8"/>
      <c r="N353" s="8"/>
      <c r="O353" s="8"/>
      <c r="P353" s="8"/>
      <c r="Q353" s="8"/>
      <c r="R353" s="8"/>
    </row>
    <row r="354" ht="15" customHeight="1">
      <c r="A354" s="8"/>
      <c r="B354" t="s" s="23">
        <v>127</v>
      </c>
      <c r="C354" t="s" s="23">
        <v>148</v>
      </c>
      <c r="D354" t="s" s="23">
        <v>149</v>
      </c>
      <c r="E354" t="s" s="23">
        <v>372</v>
      </c>
      <c r="F354" t="s" s="23">
        <v>144</v>
      </c>
      <c r="G354" s="8"/>
      <c r="H354" s="8">
        <v>20</v>
      </c>
      <c r="I354" s="8"/>
      <c r="J354" s="8"/>
      <c r="K354" s="8"/>
      <c r="L354" s="8"/>
      <c r="M354" s="8"/>
      <c r="N354" s="8"/>
      <c r="O354" s="8"/>
      <c r="P354" s="8"/>
      <c r="Q354" s="8"/>
      <c r="R354" s="8"/>
    </row>
    <row r="355" ht="15" customHeight="1">
      <c r="A355" s="8"/>
      <c r="B355" t="s" s="23">
        <v>127</v>
      </c>
      <c r="C355" t="s" s="23">
        <v>381</v>
      </c>
      <c r="D355" t="s" s="23">
        <v>172</v>
      </c>
      <c r="E355" t="s" s="23">
        <v>372</v>
      </c>
      <c r="F355" t="s" s="23">
        <v>136</v>
      </c>
      <c r="G355" s="8"/>
      <c r="H355" s="8">
        <v>0</v>
      </c>
      <c r="I355" s="8"/>
      <c r="J355" s="8"/>
      <c r="K355" s="8"/>
      <c r="L355" s="8"/>
      <c r="M355" s="8"/>
      <c r="N355" s="8"/>
      <c r="O355" s="8"/>
      <c r="P355" s="8"/>
      <c r="Q355" s="8"/>
      <c r="R355" s="8"/>
    </row>
    <row r="356" ht="15" customHeight="1">
      <c r="A356" s="8"/>
      <c r="B356" t="s" s="23">
        <v>127</v>
      </c>
      <c r="C356" t="s" s="23">
        <v>152</v>
      </c>
      <c r="D356" t="s" s="23">
        <v>153</v>
      </c>
      <c r="E356" t="s" s="23">
        <v>372</v>
      </c>
      <c r="F356" t="s" s="23">
        <v>144</v>
      </c>
      <c r="G356" s="8"/>
      <c r="H356" s="8">
        <v>1</v>
      </c>
      <c r="I356" s="8"/>
      <c r="J356" s="8"/>
      <c r="K356" s="8"/>
      <c r="L356" s="8"/>
      <c r="M356" s="8"/>
      <c r="N356" s="8"/>
      <c r="O356" s="8"/>
      <c r="P356" s="8"/>
      <c r="Q356" s="8"/>
      <c r="R356" s="8"/>
    </row>
    <row r="357" ht="15" customHeight="1">
      <c r="A357" t="b" s="130">
        <v>0</v>
      </c>
      <c r="B357" t="s" s="23">
        <v>708</v>
      </c>
      <c r="C357" t="s" s="23">
        <v>709</v>
      </c>
      <c r="D357" t="s" s="23">
        <v>117</v>
      </c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</row>
    <row r="358" ht="15" customHeight="1">
      <c r="A358" s="8"/>
      <c r="B358" t="s" s="23">
        <v>127</v>
      </c>
      <c r="C358" t="s" s="23">
        <v>710</v>
      </c>
      <c r="D358" t="s" s="23">
        <v>711</v>
      </c>
      <c r="E358" t="s" s="23">
        <v>372</v>
      </c>
      <c r="F358" t="s" s="23">
        <v>136</v>
      </c>
      <c r="G358" s="8"/>
      <c r="H358" s="8">
        <v>1.25</v>
      </c>
      <c r="I358" s="8"/>
      <c r="J358" s="8"/>
      <c r="K358" s="8"/>
      <c r="L358" s="8"/>
      <c r="M358" s="8"/>
      <c r="N358" s="8"/>
      <c r="O358" s="8"/>
      <c r="P358" s="8"/>
      <c r="Q358" s="8"/>
      <c r="R358" s="8"/>
    </row>
    <row r="359" ht="15" customHeight="1">
      <c r="A359" s="8"/>
      <c r="B359" t="s" s="23">
        <v>127</v>
      </c>
      <c r="C359" t="s" s="23">
        <v>712</v>
      </c>
      <c r="D359" t="s" s="23">
        <v>713</v>
      </c>
      <c r="E359" t="s" s="23">
        <v>372</v>
      </c>
      <c r="F359" t="s" s="23">
        <v>136</v>
      </c>
      <c r="G359" s="8"/>
      <c r="H359" s="8">
        <v>1.15</v>
      </c>
      <c r="I359" s="8"/>
      <c r="J359" s="8"/>
      <c r="K359" s="8"/>
      <c r="L359" s="8"/>
      <c r="M359" s="8"/>
      <c r="N359" s="8"/>
      <c r="O359" s="8"/>
      <c r="P359" s="8"/>
      <c r="Q359" s="8"/>
      <c r="R359" s="8"/>
    </row>
    <row r="360" ht="15" customHeight="1">
      <c r="A360" t="b" s="130">
        <v>0</v>
      </c>
      <c r="B360" t="s" s="23">
        <v>697</v>
      </c>
      <c r="C360" t="s" s="23">
        <v>697</v>
      </c>
      <c r="D360" t="s" s="23">
        <v>117</v>
      </c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</row>
    <row r="361" ht="15" customHeight="1">
      <c r="A361" s="8"/>
      <c r="B361" t="s" s="23">
        <v>127</v>
      </c>
      <c r="C361" t="s" s="23">
        <v>662</v>
      </c>
      <c r="D361" t="s" s="23">
        <v>698</v>
      </c>
      <c r="E361" t="s" s="23">
        <v>372</v>
      </c>
      <c r="F361" t="s" s="23">
        <v>121</v>
      </c>
      <c r="G361" s="8"/>
      <c r="H361" t="s" s="23">
        <v>699</v>
      </c>
      <c r="I361" t="s" s="23">
        <v>700</v>
      </c>
      <c r="J361" s="8"/>
      <c r="K361" s="8"/>
      <c r="L361" s="8"/>
      <c r="M361" s="8"/>
      <c r="N361" s="8"/>
      <c r="O361" s="8"/>
      <c r="P361" s="8"/>
      <c r="Q361" s="8"/>
      <c r="R361" s="8"/>
    </row>
    <row r="362" ht="15.6" customHeight="1">
      <c r="A362" s="101"/>
      <c r="B362" t="s" s="23">
        <v>132</v>
      </c>
      <c r="C362" t="s" s="23">
        <v>701</v>
      </c>
      <c r="D362" t="s" s="23">
        <v>702</v>
      </c>
      <c r="E362" t="s" s="23">
        <v>714</v>
      </c>
      <c r="F362" t="s" s="23">
        <v>136</v>
      </c>
      <c r="G362" s="8"/>
      <c r="H362" s="8">
        <v>3</v>
      </c>
      <c r="I362" s="8"/>
      <c r="J362" s="8">
        <v>2.5</v>
      </c>
      <c r="K362" s="8">
        <v>5.5</v>
      </c>
      <c r="L362" s="8">
        <v>4</v>
      </c>
      <c r="M362" s="103">
        <f>(K362-J362)/6</f>
        <v>0.5</v>
      </c>
      <c r="N362" s="8"/>
      <c r="O362" s="8"/>
      <c r="P362" t="s" s="23">
        <v>703</v>
      </c>
      <c r="Q362" s="8"/>
      <c r="R362" s="8"/>
    </row>
    <row r="363" ht="15" customHeight="1">
      <c r="A363" t="b" s="130">
        <v>0</v>
      </c>
      <c r="B363" t="s" s="23">
        <v>239</v>
      </c>
      <c r="C363" t="s" s="23">
        <v>240</v>
      </c>
      <c r="D363" t="s" s="23">
        <v>117</v>
      </c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</row>
    <row r="364" ht="15" customHeight="1">
      <c r="A364" s="8"/>
      <c r="B364" t="s" s="23">
        <v>127</v>
      </c>
      <c r="C364" t="s" s="23">
        <v>241</v>
      </c>
      <c r="D364" t="s" s="23">
        <v>242</v>
      </c>
      <c r="E364" t="s" s="23">
        <v>372</v>
      </c>
      <c r="F364" t="s" s="23">
        <v>136</v>
      </c>
      <c r="G364" s="8"/>
      <c r="H364" s="8">
        <v>45</v>
      </c>
      <c r="I364" s="8"/>
      <c r="J364" s="8"/>
      <c r="K364" s="8"/>
      <c r="L364" s="8"/>
      <c r="M364" s="8"/>
      <c r="N364" s="8"/>
      <c r="O364" s="8"/>
      <c r="P364" s="8"/>
      <c r="Q364" s="8"/>
      <c r="R364" s="8"/>
    </row>
    <row r="365" ht="15" customHeight="1">
      <c r="A365" t="b" s="130">
        <v>0</v>
      </c>
      <c r="B365" t="s" s="23">
        <v>243</v>
      </c>
      <c r="C365" t="s" s="23">
        <v>244</v>
      </c>
      <c r="D365" t="s" s="23">
        <v>117</v>
      </c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</row>
    <row r="366" ht="15" customHeight="1">
      <c r="A366" s="8"/>
      <c r="B366" t="s" s="23">
        <v>127</v>
      </c>
      <c r="C366" t="s" s="23">
        <v>245</v>
      </c>
      <c r="D366" t="s" s="23">
        <v>246</v>
      </c>
      <c r="E366" t="s" s="23">
        <v>372</v>
      </c>
      <c r="F366" t="s" s="23">
        <v>136</v>
      </c>
      <c r="G366" s="8"/>
      <c r="H366" s="8">
        <v>140</v>
      </c>
      <c r="I366" s="8"/>
      <c r="J366" s="8"/>
      <c r="K366" s="8"/>
      <c r="L366" s="8"/>
      <c r="M366" s="8"/>
      <c r="N366" s="8"/>
      <c r="O366" s="8"/>
      <c r="P366" s="8"/>
      <c r="Q366" s="8"/>
      <c r="R366" s="8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AI32"/>
  <sheetViews>
    <sheetView workbookViewId="0" showGridLines="0" defaultGridColor="1"/>
  </sheetViews>
  <sheetFormatPr defaultColWidth="11.5" defaultRowHeight="14.4" customHeight="1" outlineLevelRow="0" outlineLevelCol="0"/>
  <cols>
    <col min="1" max="1" width="16.1719" style="135" customWidth="1"/>
    <col min="2" max="2" width="14" style="135" customWidth="1"/>
    <col min="3" max="3" width="11.5" style="135" customWidth="1"/>
    <col min="4" max="4" width="15.3516" style="135" customWidth="1"/>
    <col min="5" max="5" width="16.1719" style="135" customWidth="1"/>
    <col min="6" max="6" width="11.5" style="135" customWidth="1"/>
    <col min="7" max="7" width="11.5" style="135" customWidth="1"/>
    <col min="8" max="8" width="22.3516" style="135" customWidth="1"/>
    <col min="9" max="9" width="11.5" style="135" customWidth="1"/>
    <col min="10" max="10" width="11.5" style="135" customWidth="1"/>
    <col min="11" max="11" width="11.5" style="135" customWidth="1"/>
    <col min="12" max="12" width="11.5" style="135" customWidth="1"/>
    <col min="13" max="13" width="11.5" style="135" customWidth="1"/>
    <col min="14" max="14" width="11.5" style="135" customWidth="1"/>
    <col min="15" max="15" width="11.5" style="135" customWidth="1"/>
    <col min="16" max="16" width="11.5" style="135" customWidth="1"/>
    <col min="17" max="17" width="24.5" style="135" customWidth="1"/>
    <col min="18" max="18" width="11.5" style="135" customWidth="1"/>
    <col min="19" max="19" width="11.5" style="135" customWidth="1"/>
    <col min="20" max="20" width="11.5" style="135" customWidth="1"/>
    <col min="21" max="21" width="11.5" style="135" customWidth="1"/>
    <col min="22" max="22" width="11.5" style="135" customWidth="1"/>
    <col min="23" max="23" width="11.5" style="135" customWidth="1"/>
    <col min="24" max="24" width="11.5" style="135" customWidth="1"/>
    <col min="25" max="25" width="11.5" style="135" customWidth="1"/>
    <col min="26" max="26" width="11.5" style="135" customWidth="1"/>
    <col min="27" max="27" width="11.5" style="135" customWidth="1"/>
    <col min="28" max="28" width="11.5" style="135" customWidth="1"/>
    <col min="29" max="29" width="11.5" style="135" customWidth="1"/>
    <col min="30" max="30" width="11.5" style="135" customWidth="1"/>
    <col min="31" max="31" width="11.5" style="135" customWidth="1"/>
    <col min="32" max="32" width="11.5" style="135" customWidth="1"/>
    <col min="33" max="33" width="11.5" style="135" customWidth="1"/>
    <col min="34" max="34" width="11.5" style="135" customWidth="1"/>
    <col min="35" max="35" width="11.5" style="135" customWidth="1"/>
    <col min="36" max="256" width="11.5" style="135" customWidth="1"/>
  </cols>
  <sheetData>
    <row r="1" ht="15" customHeight="1">
      <c r="A1" t="s" s="23">
        <v>715</v>
      </c>
      <c r="B1" t="s" s="23">
        <v>716</v>
      </c>
      <c r="C1" t="s" s="23">
        <v>717</v>
      </c>
      <c r="D1" t="s" s="23">
        <v>718</v>
      </c>
      <c r="E1" t="s" s="23">
        <v>0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ht="15" customHeight="1">
      <c r="A2" t="s" s="23">
        <v>719</v>
      </c>
      <c r="B2" t="s" s="23">
        <v>720</v>
      </c>
      <c r="C2" t="s" s="23">
        <v>721</v>
      </c>
      <c r="D2" t="s" s="23">
        <v>722</v>
      </c>
      <c r="E2" t="s" s="23">
        <v>723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ht="15" customHeight="1">
      <c r="A3" t="s" s="23">
        <v>724</v>
      </c>
      <c r="B3" t="s" s="23">
        <v>725</v>
      </c>
      <c r="C3" t="s" s="23">
        <v>726</v>
      </c>
      <c r="D3" t="s" s="23">
        <v>727</v>
      </c>
      <c r="E3" t="s" s="23">
        <v>16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15" customHeight="1">
      <c r="A4" t="s" s="23">
        <v>15</v>
      </c>
      <c r="B4" t="s" s="23">
        <v>728</v>
      </c>
      <c r="C4" t="s" s="23">
        <v>18</v>
      </c>
      <c r="D4" t="s" s="23">
        <v>729</v>
      </c>
      <c r="E4" t="s" s="23">
        <v>16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ht="15" customHeight="1">
      <c r="A5" t="s" s="23">
        <v>730</v>
      </c>
      <c r="B5" t="s" s="23">
        <v>731</v>
      </c>
      <c r="C5" t="s" s="23">
        <v>732</v>
      </c>
      <c r="D5" t="s" s="23">
        <v>733</v>
      </c>
      <c r="E5" t="s" s="23">
        <v>16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ht="15" customHeight="1">
      <c r="A6" t="s" s="23">
        <v>734</v>
      </c>
      <c r="B6" t="s" s="23">
        <v>725</v>
      </c>
      <c r="C6" t="s" s="23">
        <v>735</v>
      </c>
      <c r="D6" t="s" s="23">
        <v>736</v>
      </c>
      <c r="E6" t="s" s="23">
        <v>737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ht="15" customHeight="1">
      <c r="A7" t="s" s="23">
        <v>738</v>
      </c>
      <c r="B7" t="s" s="23">
        <v>728</v>
      </c>
      <c r="C7" t="s" s="23">
        <v>739</v>
      </c>
      <c r="D7" t="s" s="23">
        <v>729</v>
      </c>
      <c r="E7" t="s" s="23">
        <v>737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15" customHeight="1">
      <c r="A8" t="s" s="23">
        <v>740</v>
      </c>
      <c r="B8" t="s" s="23">
        <v>731</v>
      </c>
      <c r="C8" t="s" s="23">
        <v>741</v>
      </c>
      <c r="D8" t="s" s="23">
        <v>733</v>
      </c>
      <c r="E8" t="s" s="23">
        <v>22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ht="15" customHeight="1">
      <c r="A9" t="s" s="23">
        <v>742</v>
      </c>
      <c r="B9" t="s" s="23">
        <v>743</v>
      </c>
      <c r="C9" t="s" s="23">
        <v>744</v>
      </c>
      <c r="D9" t="s" s="23">
        <v>745</v>
      </c>
      <c r="E9" t="s" s="23">
        <v>22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ht="15" customHeight="1">
      <c r="A10" t="s" s="23">
        <v>21</v>
      </c>
      <c r="B10" t="s" s="23">
        <v>746</v>
      </c>
      <c r="C10" t="s" s="23">
        <v>24</v>
      </c>
      <c r="D10" t="s" s="23">
        <v>747</v>
      </c>
      <c r="E10" t="s" s="23">
        <v>22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ht="1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ht="1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ht="15" customHeight="1">
      <c r="A13" t="s" s="23">
        <v>748</v>
      </c>
      <c r="B13" s="8"/>
      <c r="C13" t="s" s="136">
        <v>749</v>
      </c>
      <c r="D13" s="8"/>
      <c r="E13" t="s" s="23">
        <v>750</v>
      </c>
      <c r="F13" s="8"/>
      <c r="G13" t="s" s="23">
        <v>751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ht="15" customHeight="1">
      <c r="A14" t="s" s="23">
        <v>752</v>
      </c>
      <c r="B14" s="8"/>
      <c r="C14" t="b" s="130">
        <v>1</v>
      </c>
      <c r="D14" s="8"/>
      <c r="E14" t="s" s="23">
        <v>753</v>
      </c>
      <c r="F14" s="8"/>
      <c r="G14" t="s" s="23">
        <v>40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ht="15" customHeight="1">
      <c r="A15" t="s" s="23">
        <v>754</v>
      </c>
      <c r="B15" s="8"/>
      <c r="C15" t="b" s="130">
        <v>0</v>
      </c>
      <c r="D15" s="8"/>
      <c r="E15" t="s" s="23">
        <v>42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ht="1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ht="1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ht="15" customHeight="1">
      <c r="A18" t="s" s="23">
        <v>755</v>
      </c>
      <c r="B18" s="8"/>
      <c r="C18" t="s" s="23">
        <v>756</v>
      </c>
      <c r="D18" s="8"/>
      <c r="E18" s="8"/>
      <c r="F18" t="s" s="23">
        <v>757</v>
      </c>
      <c r="G18" s="8"/>
      <c r="H18" s="8"/>
      <c r="I18" t="s" s="23">
        <v>714</v>
      </c>
      <c r="J18" s="8"/>
      <c r="K18" s="8"/>
      <c r="L18" t="s" s="23">
        <v>758</v>
      </c>
      <c r="M18" s="8"/>
      <c r="N18" s="8"/>
      <c r="O18" t="s" s="23">
        <v>759</v>
      </c>
      <c r="P18" s="8"/>
      <c r="Q18" s="8"/>
      <c r="R18" t="s" s="23">
        <v>760</v>
      </c>
      <c r="S18" s="8"/>
      <c r="T18" s="8"/>
      <c r="U18" t="s" s="23">
        <v>761</v>
      </c>
      <c r="V18" s="8"/>
      <c r="W18" s="8"/>
      <c r="X18" t="s" s="23">
        <v>47</v>
      </c>
      <c r="Y18" s="8"/>
      <c r="Z18" s="8"/>
      <c r="AA18" t="s" s="23">
        <v>762</v>
      </c>
      <c r="AB18" s="8"/>
      <c r="AC18" s="8"/>
      <c r="AD18" t="s" s="23">
        <v>763</v>
      </c>
      <c r="AE18" s="8"/>
      <c r="AF18" s="8"/>
      <c r="AG18" t="s" s="23">
        <v>764</v>
      </c>
      <c r="AH18" s="8"/>
      <c r="AI18" s="8"/>
    </row>
    <row r="19" ht="15" customHeight="1">
      <c r="A19" t="s" s="23">
        <v>756</v>
      </c>
      <c r="B19" s="8"/>
      <c r="C19" s="8"/>
      <c r="D19" s="8"/>
      <c r="E19" s="8"/>
      <c r="F19" t="s" s="23">
        <v>765</v>
      </c>
      <c r="G19" s="8">
        <v>10</v>
      </c>
      <c r="H19" t="s" s="23">
        <v>766</v>
      </c>
      <c r="I19" t="s" s="23">
        <v>767</v>
      </c>
      <c r="J19" t="s" s="23">
        <v>752</v>
      </c>
      <c r="K19" t="s" s="23">
        <v>768</v>
      </c>
      <c r="L19" t="s" s="23">
        <v>769</v>
      </c>
      <c r="M19" s="137">
        <v>0.01</v>
      </c>
      <c r="N19" t="s" s="23">
        <v>770</v>
      </c>
      <c r="O19" t="s" s="23">
        <v>771</v>
      </c>
      <c r="P19" s="8">
        <v>30</v>
      </c>
      <c r="Q19" t="s" s="23">
        <v>772</v>
      </c>
      <c r="R19" t="s" s="23">
        <v>54</v>
      </c>
      <c r="S19" s="8">
        <v>30</v>
      </c>
      <c r="T19" t="s" s="23">
        <v>772</v>
      </c>
      <c r="U19" s="8"/>
      <c r="V19" s="8"/>
      <c r="W19" s="8"/>
      <c r="X19" t="s" s="23">
        <v>52</v>
      </c>
      <c r="Y19" t="s" s="23">
        <v>53</v>
      </c>
      <c r="Z19" t="s" s="23">
        <v>53</v>
      </c>
      <c r="AA19" s="8"/>
      <c r="AB19" s="8"/>
      <c r="AC19" s="8"/>
      <c r="AD19" t="s" s="23">
        <v>773</v>
      </c>
      <c r="AE19" s="8">
        <v>30</v>
      </c>
      <c r="AF19" t="s" s="23">
        <v>774</v>
      </c>
      <c r="AG19" t="s" s="23">
        <v>775</v>
      </c>
      <c r="AH19" t="b" s="130">
        <v>1</v>
      </c>
      <c r="AI19" t="s" s="23">
        <v>776</v>
      </c>
    </row>
    <row r="20" ht="15" customHeight="1">
      <c r="A20" t="s" s="23">
        <v>757</v>
      </c>
      <c r="B20" s="8"/>
      <c r="C20" s="8"/>
      <c r="D20" s="8"/>
      <c r="E20" s="8"/>
      <c r="F20" t="s" s="23">
        <v>777</v>
      </c>
      <c r="G20" s="8">
        <v>10</v>
      </c>
      <c r="H20" t="s" s="23">
        <v>778</v>
      </c>
      <c r="I20" t="s" s="23">
        <v>54</v>
      </c>
      <c r="J20" s="8">
        <v>30</v>
      </c>
      <c r="K20" t="s" s="23">
        <v>774</v>
      </c>
      <c r="L20" t="s" s="23">
        <v>779</v>
      </c>
      <c r="M20" s="137">
        <v>0.01</v>
      </c>
      <c r="N20" t="s" s="23">
        <v>780</v>
      </c>
      <c r="O20" t="s" s="23">
        <v>781</v>
      </c>
      <c r="P20" s="8">
        <v>5</v>
      </c>
      <c r="Q20" t="s" s="23">
        <v>782</v>
      </c>
      <c r="R20" t="s" s="23">
        <v>781</v>
      </c>
      <c r="S20" s="8">
        <v>3</v>
      </c>
      <c r="T20" t="s" s="23">
        <v>782</v>
      </c>
      <c r="U20" s="8"/>
      <c r="V20" s="8"/>
      <c r="W20" s="8"/>
      <c r="X20" t="s" s="23">
        <v>54</v>
      </c>
      <c r="Y20" s="8">
        <v>2</v>
      </c>
      <c r="Z20" t="s" s="23">
        <v>55</v>
      </c>
      <c r="AA20" s="8"/>
      <c r="AB20" s="8"/>
      <c r="AC20" s="8"/>
      <c r="AD20" s="8"/>
      <c r="AE20" s="8"/>
      <c r="AF20" s="8"/>
      <c r="AG20" t="s" s="23">
        <v>783</v>
      </c>
      <c r="AH20" t="b" s="130">
        <v>1</v>
      </c>
      <c r="AI20" t="s" s="23">
        <v>784</v>
      </c>
    </row>
    <row r="21" ht="15" customHeight="1">
      <c r="A21" t="s" s="23">
        <v>714</v>
      </c>
      <c r="B21" s="8"/>
      <c r="C21" s="8"/>
      <c r="D21" s="8"/>
      <c r="E21" s="8"/>
      <c r="F21" t="s" s="23">
        <v>785</v>
      </c>
      <c r="G21" s="8">
        <v>1</v>
      </c>
      <c r="H21" s="8"/>
      <c r="I21" s="8"/>
      <c r="J21" s="8"/>
      <c r="K21" s="8"/>
      <c r="L21" t="s" s="23">
        <v>786</v>
      </c>
      <c r="M21" s="137">
        <v>45036000000000</v>
      </c>
      <c r="N21" t="s" s="23">
        <v>787</v>
      </c>
      <c r="O21" t="s" s="23">
        <v>788</v>
      </c>
      <c r="P21" s="8">
        <v>2</v>
      </c>
      <c r="Q21" t="s" s="23">
        <v>789</v>
      </c>
      <c r="R21" t="s" s="23">
        <v>790</v>
      </c>
      <c r="S21" s="8">
        <v>0.85</v>
      </c>
      <c r="T21" t="s" s="23">
        <v>791</v>
      </c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ht="15" customHeight="1">
      <c r="A22" t="s" s="23">
        <v>792</v>
      </c>
      <c r="B22" s="8"/>
      <c r="C22" s="8"/>
      <c r="D22" s="8"/>
      <c r="E22" s="8"/>
      <c r="F22" t="s" s="23">
        <v>92</v>
      </c>
      <c r="G22" t="s" s="23">
        <v>793</v>
      </c>
      <c r="H22" t="s" s="23">
        <v>793</v>
      </c>
      <c r="I22" s="8"/>
      <c r="J22" s="8"/>
      <c r="K22" s="8"/>
      <c r="L22" t="s" s="23">
        <v>794</v>
      </c>
      <c r="M22" s="8">
        <v>100</v>
      </c>
      <c r="N22" t="s" s="23">
        <v>795</v>
      </c>
      <c r="O22" t="s" s="23">
        <v>796</v>
      </c>
      <c r="P22" s="8">
        <v>2</v>
      </c>
      <c r="Q22" t="s" s="23">
        <v>797</v>
      </c>
      <c r="R22" t="s" s="23">
        <v>798</v>
      </c>
      <c r="S22" s="8">
        <v>5</v>
      </c>
      <c r="T22" t="s" s="23">
        <v>799</v>
      </c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ht="15" customHeight="1">
      <c r="A23" t="s" s="23">
        <v>800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t="s" s="23">
        <v>801</v>
      </c>
      <c r="M23" t="s" s="23">
        <v>802</v>
      </c>
      <c r="N23" s="8"/>
      <c r="O23" t="s" s="23">
        <v>803</v>
      </c>
      <c r="P23" s="8">
        <v>1</v>
      </c>
      <c r="Q23" t="s" s="23">
        <v>804</v>
      </c>
      <c r="R23" t="s" s="23">
        <v>805</v>
      </c>
      <c r="S23" s="8">
        <v>5</v>
      </c>
      <c r="T23" t="s" s="23">
        <v>806</v>
      </c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ht="15" customHeight="1">
      <c r="A24" t="s" s="23">
        <v>807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t="s" s="23">
        <v>808</v>
      </c>
      <c r="M24" s="8">
        <v>2</v>
      </c>
      <c r="N24" t="s" s="23">
        <v>809</v>
      </c>
      <c r="O24" t="s" s="23">
        <v>810</v>
      </c>
      <c r="P24" s="137">
        <v>0.01</v>
      </c>
      <c r="Q24" t="s" s="23">
        <v>811</v>
      </c>
      <c r="R24" t="s" s="23">
        <v>812</v>
      </c>
      <c r="S24" s="8">
        <v>0.8</v>
      </c>
      <c r="T24" t="s" s="23">
        <v>813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ht="15" customHeight="1">
      <c r="A25" t="s" s="23">
        <v>761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t="s" s="23">
        <v>814</v>
      </c>
      <c r="M25" s="8">
        <v>0</v>
      </c>
      <c r="N25" t="s" s="23">
        <v>815</v>
      </c>
      <c r="O25" t="s" s="23">
        <v>769</v>
      </c>
      <c r="P25" s="137">
        <v>0.01</v>
      </c>
      <c r="Q25" t="s" s="23">
        <v>770</v>
      </c>
      <c r="R25" t="s" s="23">
        <v>816</v>
      </c>
      <c r="S25" s="8">
        <v>2</v>
      </c>
      <c r="T25" t="s" s="23">
        <v>817</v>
      </c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ht="15" customHeight="1">
      <c r="A26" t="s" s="23">
        <v>47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t="s" s="23">
        <v>779</v>
      </c>
      <c r="P26" s="137">
        <v>0.01</v>
      </c>
      <c r="Q26" t="s" s="23">
        <v>780</v>
      </c>
      <c r="R26" t="s" s="23">
        <v>801</v>
      </c>
      <c r="S26" t="s" s="23">
        <v>802</v>
      </c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ht="15" customHeight="1">
      <c r="A27" t="s" s="23">
        <v>762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t="s" s="23">
        <v>786</v>
      </c>
      <c r="P27" s="137">
        <v>45036000000000</v>
      </c>
      <c r="Q27" t="s" s="23">
        <v>787</v>
      </c>
      <c r="R27" t="s" s="23">
        <v>808</v>
      </c>
      <c r="S27" s="8">
        <v>2</v>
      </c>
      <c r="T27" t="s" s="23">
        <v>809</v>
      </c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ht="15" customHeight="1">
      <c r="A28" t="s" s="23">
        <v>763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t="s" s="23">
        <v>794</v>
      </c>
      <c r="P28" s="8">
        <v>100</v>
      </c>
      <c r="Q28" t="s" s="23">
        <v>795</v>
      </c>
      <c r="R28" t="s" s="23">
        <v>814</v>
      </c>
      <c r="S28" s="8">
        <v>0</v>
      </c>
      <c r="T28" t="s" s="23">
        <v>815</v>
      </c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ht="15" customHeight="1">
      <c r="A29" t="s" s="23">
        <v>764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t="s" s="23">
        <v>801</v>
      </c>
      <c r="P29" t="s" s="23">
        <v>802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ht="1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t="s" s="23">
        <v>808</v>
      </c>
      <c r="P30" s="8">
        <v>2</v>
      </c>
      <c r="Q30" t="s" s="23">
        <v>809</v>
      </c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ht="1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t="s" s="23">
        <v>814</v>
      </c>
      <c r="P31" s="8">
        <v>0</v>
      </c>
      <c r="Q31" t="s" s="23">
        <v>815</v>
      </c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ht="1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t="s" s="23">
        <v>818</v>
      </c>
      <c r="P32" s="8">
        <v>1</v>
      </c>
      <c r="Q32" t="s" s="23">
        <v>819</v>
      </c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