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A58814D-3402-4208-91E6-5699B96A9A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háng 8.2025" sheetId="1" r:id="rId1"/>
    <sheet name="Tháng 9.2025" sheetId="2" r:id="rId2"/>
    <sheet name="Tháng 10.2025" sheetId="3" r:id="rId3"/>
  </sheets>
  <definedNames>
    <definedName name="_xlnm._FilterDatabase" localSheetId="1" hidden="1">'Tháng 9.2025'!$A$1:$AI$132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3" i="3" l="1"/>
  <c r="X124" i="3"/>
  <c r="X125" i="3"/>
  <c r="X126" i="3"/>
  <c r="X127" i="3"/>
  <c r="X128" i="3"/>
  <c r="X122" i="3"/>
  <c r="T122" i="3"/>
  <c r="H122" i="3"/>
  <c r="Q122" i="3" s="1"/>
  <c r="H123" i="3"/>
  <c r="Q123" i="3" s="1"/>
  <c r="Y123" i="3" s="1"/>
  <c r="H124" i="3"/>
  <c r="Q124" i="3" s="1"/>
  <c r="H125" i="3"/>
  <c r="Q125" i="3" s="1"/>
  <c r="H126" i="3"/>
  <c r="Q126" i="3" s="1"/>
  <c r="H127" i="3"/>
  <c r="Q127" i="3" s="1"/>
  <c r="Y127" i="3" s="1"/>
  <c r="H128" i="3"/>
  <c r="Q128" i="3" s="1"/>
  <c r="T123" i="3"/>
  <c r="T124" i="3"/>
  <c r="T125" i="3"/>
  <c r="T126" i="3"/>
  <c r="T127" i="3"/>
  <c r="R122" i="3"/>
  <c r="R123" i="3"/>
  <c r="R124" i="3"/>
  <c r="R125" i="3"/>
  <c r="R126" i="3"/>
  <c r="R127" i="3"/>
  <c r="R128" i="3"/>
  <c r="L118" i="3"/>
  <c r="Y126" i="3" l="1"/>
  <c r="Y122" i="3"/>
  <c r="Y128" i="3"/>
  <c r="Y124" i="3"/>
  <c r="Y125" i="3"/>
  <c r="T11" i="3"/>
  <c r="H11" i="3"/>
  <c r="Q11" i="3" s="1"/>
  <c r="T9" i="3"/>
  <c r="R8" i="3"/>
  <c r="R9" i="3"/>
  <c r="X9" i="3"/>
  <c r="H9" i="3"/>
  <c r="Q9" i="3" s="1"/>
  <c r="H5" i="3"/>
  <c r="Q5" i="3" s="1"/>
  <c r="AD132" i="3"/>
  <c r="AC132" i="3"/>
  <c r="AB132" i="3"/>
  <c r="W132" i="3"/>
  <c r="V132" i="3"/>
  <c r="U132" i="3"/>
  <c r="S132" i="3"/>
  <c r="O132" i="3"/>
  <c r="AF131" i="3"/>
  <c r="AE130" i="3"/>
  <c r="AF130" i="3" s="1"/>
  <c r="AE129" i="3"/>
  <c r="AF129" i="3" s="1"/>
  <c r="AE128" i="3"/>
  <c r="AE127" i="3"/>
  <c r="AF127" i="3" s="1"/>
  <c r="AE126" i="3"/>
  <c r="AE125" i="3"/>
  <c r="AE120" i="3"/>
  <c r="X120" i="3"/>
  <c r="T120" i="3"/>
  <c r="R120" i="3"/>
  <c r="L120" i="3"/>
  <c r="H120" i="3"/>
  <c r="Q120" i="3" s="1"/>
  <c r="AE119" i="3"/>
  <c r="X119" i="3"/>
  <c r="T119" i="3"/>
  <c r="R119" i="3"/>
  <c r="L119" i="3"/>
  <c r="H119" i="3"/>
  <c r="Q119" i="3" s="1"/>
  <c r="AE118" i="3"/>
  <c r="X118" i="3"/>
  <c r="T118" i="3"/>
  <c r="R118" i="3"/>
  <c r="H118" i="3"/>
  <c r="Q118" i="3" s="1"/>
  <c r="AE117" i="3"/>
  <c r="X117" i="3"/>
  <c r="R117" i="3"/>
  <c r="L117" i="3"/>
  <c r="H117" i="3"/>
  <c r="Q117" i="3" s="1"/>
  <c r="AE116" i="3"/>
  <c r="X116" i="3"/>
  <c r="T116" i="3"/>
  <c r="R116" i="3"/>
  <c r="L116" i="3"/>
  <c r="H116" i="3"/>
  <c r="Q116" i="3" s="1"/>
  <c r="AE115" i="3"/>
  <c r="X115" i="3"/>
  <c r="T115" i="3"/>
  <c r="R115" i="3"/>
  <c r="L115" i="3"/>
  <c r="H115" i="3"/>
  <c r="Q115" i="3" s="1"/>
  <c r="AE114" i="3"/>
  <c r="X114" i="3"/>
  <c r="T114" i="3"/>
  <c r="R114" i="3"/>
  <c r="L114" i="3"/>
  <c r="H114" i="3"/>
  <c r="Q114" i="3" s="1"/>
  <c r="AE113" i="3"/>
  <c r="X113" i="3"/>
  <c r="T113" i="3"/>
  <c r="R113" i="3"/>
  <c r="L113" i="3"/>
  <c r="H113" i="3"/>
  <c r="Q113" i="3" s="1"/>
  <c r="AE112" i="3"/>
  <c r="X112" i="3"/>
  <c r="T112" i="3"/>
  <c r="R112" i="3"/>
  <c r="L112" i="3"/>
  <c r="H112" i="3"/>
  <c r="Q112" i="3" s="1"/>
  <c r="AE111" i="3"/>
  <c r="X111" i="3"/>
  <c r="T111" i="3"/>
  <c r="R111" i="3"/>
  <c r="L111" i="3"/>
  <c r="H111" i="3"/>
  <c r="Q111" i="3" s="1"/>
  <c r="AE110" i="3"/>
  <c r="X110" i="3"/>
  <c r="T110" i="3"/>
  <c r="R110" i="3"/>
  <c r="L110" i="3"/>
  <c r="H110" i="3"/>
  <c r="Q110" i="3" s="1"/>
  <c r="AE109" i="3"/>
  <c r="X109" i="3"/>
  <c r="R109" i="3"/>
  <c r="L109" i="3"/>
  <c r="H109" i="3"/>
  <c r="Q109" i="3" s="1"/>
  <c r="AE108" i="3"/>
  <c r="X108" i="3"/>
  <c r="T108" i="3"/>
  <c r="R108" i="3"/>
  <c r="L108" i="3"/>
  <c r="H108" i="3"/>
  <c r="Q108" i="3" s="1"/>
  <c r="AE107" i="3"/>
  <c r="X107" i="3"/>
  <c r="T107" i="3"/>
  <c r="R107" i="3"/>
  <c r="L107" i="3"/>
  <c r="H107" i="3"/>
  <c r="Q107" i="3" s="1"/>
  <c r="AE106" i="3"/>
  <c r="X106" i="3"/>
  <c r="T106" i="3"/>
  <c r="R106" i="3"/>
  <c r="L106" i="3"/>
  <c r="H106" i="3"/>
  <c r="Q106" i="3" s="1"/>
  <c r="AE105" i="3"/>
  <c r="X105" i="3"/>
  <c r="T105" i="3"/>
  <c r="R105" i="3"/>
  <c r="L105" i="3"/>
  <c r="H105" i="3"/>
  <c r="Q105" i="3" s="1"/>
  <c r="AE104" i="3"/>
  <c r="X104" i="3"/>
  <c r="T104" i="3"/>
  <c r="R104" i="3"/>
  <c r="L104" i="3"/>
  <c r="H104" i="3"/>
  <c r="Q104" i="3" s="1"/>
  <c r="AE103" i="3"/>
  <c r="X103" i="3"/>
  <c r="T103" i="3"/>
  <c r="R103" i="3"/>
  <c r="L103" i="3"/>
  <c r="H103" i="3"/>
  <c r="Q103" i="3" s="1"/>
  <c r="AE102" i="3"/>
  <c r="X102" i="3"/>
  <c r="T102" i="3"/>
  <c r="R102" i="3"/>
  <c r="L102" i="3"/>
  <c r="H102" i="3"/>
  <c r="Q102" i="3" s="1"/>
  <c r="AE101" i="3"/>
  <c r="X101" i="3"/>
  <c r="T101" i="3"/>
  <c r="R101" i="3"/>
  <c r="L101" i="3"/>
  <c r="H101" i="3"/>
  <c r="Q101" i="3" s="1"/>
  <c r="AE100" i="3"/>
  <c r="L100" i="3"/>
  <c r="H100" i="3"/>
  <c r="AE99" i="3"/>
  <c r="X99" i="3"/>
  <c r="T99" i="3"/>
  <c r="R99" i="3"/>
  <c r="L99" i="3"/>
  <c r="H99" i="3"/>
  <c r="Q99" i="3" s="1"/>
  <c r="AE98" i="3"/>
  <c r="X98" i="3"/>
  <c r="T98" i="3"/>
  <c r="R98" i="3"/>
  <c r="L98" i="3"/>
  <c r="H98" i="3"/>
  <c r="Q98" i="3" s="1"/>
  <c r="AE97" i="3"/>
  <c r="L97" i="3"/>
  <c r="H97" i="3"/>
  <c r="AE96" i="3"/>
  <c r="AF96" i="3" s="1"/>
  <c r="L96" i="3"/>
  <c r="H96" i="3"/>
  <c r="AE95" i="3"/>
  <c r="X95" i="3"/>
  <c r="T95" i="3"/>
  <c r="L95" i="3"/>
  <c r="R95" i="3" s="1"/>
  <c r="H95" i="3"/>
  <c r="Q95" i="3" s="1"/>
  <c r="AE94" i="3"/>
  <c r="X94" i="3"/>
  <c r="T94" i="3"/>
  <c r="L94" i="3"/>
  <c r="R94" i="3" s="1"/>
  <c r="H94" i="3"/>
  <c r="Q94" i="3" s="1"/>
  <c r="AE93" i="3"/>
  <c r="X93" i="3"/>
  <c r="T93" i="3"/>
  <c r="L93" i="3"/>
  <c r="R93" i="3" s="1"/>
  <c r="H93" i="3"/>
  <c r="Q93" i="3" s="1"/>
  <c r="AE92" i="3"/>
  <c r="X92" i="3"/>
  <c r="T92" i="3"/>
  <c r="L92" i="3"/>
  <c r="R92" i="3" s="1"/>
  <c r="H92" i="3"/>
  <c r="Q92" i="3" s="1"/>
  <c r="AE91" i="3"/>
  <c r="X91" i="3"/>
  <c r="T91" i="3"/>
  <c r="L91" i="3"/>
  <c r="R91" i="3" s="1"/>
  <c r="H91" i="3"/>
  <c r="Q91" i="3" s="1"/>
  <c r="AE90" i="3"/>
  <c r="X90" i="3"/>
  <c r="L90" i="3"/>
  <c r="R90" i="3" s="1"/>
  <c r="H90" i="3"/>
  <c r="Q90" i="3" s="1"/>
  <c r="AE89" i="3"/>
  <c r="L89" i="3"/>
  <c r="R89" i="3" s="1"/>
  <c r="H89" i="3"/>
  <c r="Q89" i="3" s="1"/>
  <c r="AE88" i="3"/>
  <c r="X88" i="3"/>
  <c r="T88" i="3"/>
  <c r="L88" i="3"/>
  <c r="R88" i="3" s="1"/>
  <c r="H88" i="3"/>
  <c r="Q88" i="3" s="1"/>
  <c r="AE87" i="3"/>
  <c r="X87" i="3"/>
  <c r="T87" i="3"/>
  <c r="L87" i="3"/>
  <c r="R87" i="3" s="1"/>
  <c r="H87" i="3"/>
  <c r="Q87" i="3" s="1"/>
  <c r="AE86" i="3"/>
  <c r="X86" i="3"/>
  <c r="T86" i="3"/>
  <c r="L86" i="3"/>
  <c r="R86" i="3" s="1"/>
  <c r="H86" i="3"/>
  <c r="Q86" i="3" s="1"/>
  <c r="AE85" i="3"/>
  <c r="AF85" i="3" s="1"/>
  <c r="X85" i="3"/>
  <c r="T85" i="3"/>
  <c r="L85" i="3"/>
  <c r="R85" i="3" s="1"/>
  <c r="H85" i="3"/>
  <c r="Q85" i="3" s="1"/>
  <c r="AE84" i="3"/>
  <c r="AF84" i="3" s="1"/>
  <c r="AE83" i="3"/>
  <c r="X83" i="3"/>
  <c r="T83" i="3"/>
  <c r="R83" i="3"/>
  <c r="L83" i="3"/>
  <c r="H83" i="3"/>
  <c r="Q83" i="3" s="1"/>
  <c r="AE82" i="3"/>
  <c r="X82" i="3"/>
  <c r="T82" i="3"/>
  <c r="R82" i="3"/>
  <c r="L82" i="3"/>
  <c r="H82" i="3"/>
  <c r="Q82" i="3" s="1"/>
  <c r="AE81" i="3"/>
  <c r="X81" i="3"/>
  <c r="T81" i="3"/>
  <c r="R81" i="3"/>
  <c r="L81" i="3"/>
  <c r="H81" i="3"/>
  <c r="Q81" i="3" s="1"/>
  <c r="AE80" i="3"/>
  <c r="X80" i="3"/>
  <c r="T80" i="3"/>
  <c r="R80" i="3"/>
  <c r="L80" i="3"/>
  <c r="H80" i="3"/>
  <c r="Q80" i="3" s="1"/>
  <c r="AE79" i="3"/>
  <c r="X79" i="3"/>
  <c r="T79" i="3"/>
  <c r="L79" i="3"/>
  <c r="H79" i="3"/>
  <c r="Q79" i="3" s="1"/>
  <c r="AE78" i="3"/>
  <c r="X78" i="3"/>
  <c r="T78" i="3"/>
  <c r="R78" i="3"/>
  <c r="L78" i="3"/>
  <c r="H78" i="3"/>
  <c r="Q78" i="3" s="1"/>
  <c r="AE77" i="3"/>
  <c r="X77" i="3"/>
  <c r="T77" i="3"/>
  <c r="R77" i="3"/>
  <c r="L77" i="3"/>
  <c r="H77" i="3"/>
  <c r="Q77" i="3" s="1"/>
  <c r="AE76" i="3"/>
  <c r="X76" i="3"/>
  <c r="T76" i="3"/>
  <c r="R76" i="3"/>
  <c r="L76" i="3"/>
  <c r="H76" i="3"/>
  <c r="Q76" i="3" s="1"/>
  <c r="AE75" i="3"/>
  <c r="L75" i="3"/>
  <c r="H75" i="3"/>
  <c r="Q75" i="3" s="1"/>
  <c r="Y75" i="3" s="1"/>
  <c r="AE74" i="3"/>
  <c r="X74" i="3"/>
  <c r="T74" i="3"/>
  <c r="R74" i="3"/>
  <c r="L74" i="3"/>
  <c r="H74" i="3"/>
  <c r="Q74" i="3" s="1"/>
  <c r="AE73" i="3"/>
  <c r="X73" i="3"/>
  <c r="T73" i="3"/>
  <c r="R73" i="3"/>
  <c r="L73" i="3"/>
  <c r="H73" i="3"/>
  <c r="Q73" i="3" s="1"/>
  <c r="AE72" i="3"/>
  <c r="AF72" i="3" s="1"/>
  <c r="AE71" i="3"/>
  <c r="X71" i="3"/>
  <c r="T71" i="3"/>
  <c r="R71" i="3"/>
  <c r="L71" i="3"/>
  <c r="H71" i="3"/>
  <c r="Q71" i="3" s="1"/>
  <c r="AE70" i="3"/>
  <c r="X70" i="3"/>
  <c r="T70" i="3"/>
  <c r="R70" i="3"/>
  <c r="L70" i="3"/>
  <c r="H70" i="3"/>
  <c r="Q70" i="3" s="1"/>
  <c r="AE69" i="3"/>
  <c r="X69" i="3"/>
  <c r="R69" i="3"/>
  <c r="L69" i="3"/>
  <c r="H69" i="3"/>
  <c r="Q69" i="3" s="1"/>
  <c r="AE68" i="3"/>
  <c r="X68" i="3"/>
  <c r="T68" i="3"/>
  <c r="R68" i="3"/>
  <c r="L68" i="3"/>
  <c r="H68" i="3"/>
  <c r="Q68" i="3" s="1"/>
  <c r="AE67" i="3"/>
  <c r="X67" i="3"/>
  <c r="R67" i="3"/>
  <c r="Q67" i="3"/>
  <c r="L67" i="3"/>
  <c r="AE66" i="3"/>
  <c r="X66" i="3"/>
  <c r="T66" i="3"/>
  <c r="L66" i="3"/>
  <c r="H66" i="3"/>
  <c r="Q66" i="3" s="1"/>
  <c r="AE65" i="3"/>
  <c r="X65" i="3"/>
  <c r="T65" i="3"/>
  <c r="L65" i="3"/>
  <c r="R65" i="3" s="1"/>
  <c r="H65" i="3"/>
  <c r="Q65" i="3" s="1"/>
  <c r="AE64" i="3"/>
  <c r="X64" i="3"/>
  <c r="T64" i="3"/>
  <c r="L64" i="3"/>
  <c r="R64" i="3" s="1"/>
  <c r="H64" i="3"/>
  <c r="Q64" i="3" s="1"/>
  <c r="AE63" i="3"/>
  <c r="X63" i="3"/>
  <c r="L63" i="3"/>
  <c r="R63" i="3" s="1"/>
  <c r="H63" i="3"/>
  <c r="Q63" i="3" s="1"/>
  <c r="AE62" i="3"/>
  <c r="X62" i="3"/>
  <c r="T62" i="3"/>
  <c r="L62" i="3"/>
  <c r="R62" i="3" s="1"/>
  <c r="H62" i="3"/>
  <c r="Q62" i="3" s="1"/>
  <c r="AE61" i="3"/>
  <c r="X61" i="3"/>
  <c r="T61" i="3"/>
  <c r="L61" i="3"/>
  <c r="R61" i="3" s="1"/>
  <c r="H61" i="3"/>
  <c r="Q61" i="3" s="1"/>
  <c r="AE60" i="3"/>
  <c r="X60" i="3"/>
  <c r="T60" i="3"/>
  <c r="L60" i="3"/>
  <c r="R60" i="3" s="1"/>
  <c r="H60" i="3"/>
  <c r="Q60" i="3" s="1"/>
  <c r="AE59" i="3"/>
  <c r="X59" i="3"/>
  <c r="T59" i="3"/>
  <c r="L59" i="3"/>
  <c r="R59" i="3" s="1"/>
  <c r="H59" i="3"/>
  <c r="Q59" i="3" s="1"/>
  <c r="AE58" i="3"/>
  <c r="X58" i="3"/>
  <c r="L58" i="3"/>
  <c r="R58" i="3" s="1"/>
  <c r="H58" i="3"/>
  <c r="Q58" i="3" s="1"/>
  <c r="AE57" i="3"/>
  <c r="X57" i="3"/>
  <c r="T57" i="3"/>
  <c r="L57" i="3"/>
  <c r="R57" i="3" s="1"/>
  <c r="H57" i="3"/>
  <c r="Q57" i="3" s="1"/>
  <c r="AE56" i="3"/>
  <c r="X56" i="3"/>
  <c r="T56" i="3"/>
  <c r="L56" i="3"/>
  <c r="R56" i="3" s="1"/>
  <c r="H56" i="3"/>
  <c r="Q56" i="3" s="1"/>
  <c r="AE55" i="3"/>
  <c r="X55" i="3"/>
  <c r="T55" i="3"/>
  <c r="R55" i="3"/>
  <c r="L55" i="3"/>
  <c r="H55" i="3"/>
  <c r="Q55" i="3" s="1"/>
  <c r="AE54" i="3"/>
  <c r="X54" i="3"/>
  <c r="T54" i="3"/>
  <c r="R54" i="3"/>
  <c r="L54" i="3"/>
  <c r="H54" i="3"/>
  <c r="Q54" i="3" s="1"/>
  <c r="AE53" i="3"/>
  <c r="X53" i="3"/>
  <c r="T53" i="3"/>
  <c r="R53" i="3"/>
  <c r="L53" i="3"/>
  <c r="H53" i="3"/>
  <c r="Q53" i="3" s="1"/>
  <c r="AE52" i="3"/>
  <c r="X52" i="3"/>
  <c r="T52" i="3"/>
  <c r="R52" i="3"/>
  <c r="L52" i="3"/>
  <c r="H52" i="3"/>
  <c r="Q52" i="3" s="1"/>
  <c r="AE51" i="3"/>
  <c r="X51" i="3"/>
  <c r="T51" i="3"/>
  <c r="R51" i="3"/>
  <c r="L51" i="3"/>
  <c r="H51" i="3"/>
  <c r="Q51" i="3" s="1"/>
  <c r="AE50" i="3"/>
  <c r="X50" i="3"/>
  <c r="T50" i="3"/>
  <c r="R50" i="3"/>
  <c r="L50" i="3"/>
  <c r="H50" i="3"/>
  <c r="Q50" i="3" s="1"/>
  <c r="AE49" i="3"/>
  <c r="X49" i="3"/>
  <c r="T49" i="3"/>
  <c r="R49" i="3"/>
  <c r="L49" i="3"/>
  <c r="H49" i="3"/>
  <c r="Q49" i="3" s="1"/>
  <c r="AE48" i="3"/>
  <c r="X48" i="3"/>
  <c r="T48" i="3"/>
  <c r="R48" i="3"/>
  <c r="L48" i="3"/>
  <c r="H48" i="3"/>
  <c r="Q48" i="3" s="1"/>
  <c r="AE47" i="3"/>
  <c r="L47" i="3"/>
  <c r="H47" i="3"/>
  <c r="AE46" i="3"/>
  <c r="X46" i="3"/>
  <c r="T46" i="3"/>
  <c r="R46" i="3"/>
  <c r="L46" i="3"/>
  <c r="H46" i="3"/>
  <c r="Q46" i="3" s="1"/>
  <c r="AE45" i="3"/>
  <c r="X45" i="3"/>
  <c r="T45" i="3"/>
  <c r="R45" i="3"/>
  <c r="L45" i="3"/>
  <c r="H45" i="3"/>
  <c r="Q45" i="3" s="1"/>
  <c r="AE44" i="3"/>
  <c r="X44" i="3"/>
  <c r="T44" i="3"/>
  <c r="R44" i="3"/>
  <c r="L44" i="3"/>
  <c r="H44" i="3"/>
  <c r="Q44" i="3" s="1"/>
  <c r="AE43" i="3"/>
  <c r="X43" i="3"/>
  <c r="T43" i="3"/>
  <c r="R43" i="3"/>
  <c r="L43" i="3"/>
  <c r="H43" i="3"/>
  <c r="Q43" i="3" s="1"/>
  <c r="AE42" i="3"/>
  <c r="X42" i="3"/>
  <c r="T42" i="3"/>
  <c r="L42" i="3"/>
  <c r="R42" i="3" s="1"/>
  <c r="H42" i="3"/>
  <c r="Q42" i="3" s="1"/>
  <c r="AE41" i="3"/>
  <c r="X41" i="3"/>
  <c r="T41" i="3"/>
  <c r="R41" i="3"/>
  <c r="L41" i="3"/>
  <c r="H41" i="3"/>
  <c r="Q41" i="3" s="1"/>
  <c r="AE40" i="3"/>
  <c r="X40" i="3"/>
  <c r="T40" i="3"/>
  <c r="R40" i="3"/>
  <c r="L40" i="3"/>
  <c r="H40" i="3"/>
  <c r="Q40" i="3" s="1"/>
  <c r="AE39" i="3"/>
  <c r="X39" i="3"/>
  <c r="T39" i="3"/>
  <c r="R39" i="3"/>
  <c r="L39" i="3"/>
  <c r="H39" i="3"/>
  <c r="Q39" i="3" s="1"/>
  <c r="AE38" i="3"/>
  <c r="X38" i="3"/>
  <c r="T38" i="3"/>
  <c r="R38" i="3"/>
  <c r="L38" i="3"/>
  <c r="H38" i="3"/>
  <c r="Q38" i="3" s="1"/>
  <c r="AE37" i="3"/>
  <c r="X37" i="3"/>
  <c r="T37" i="3"/>
  <c r="R37" i="3"/>
  <c r="L37" i="3"/>
  <c r="H37" i="3"/>
  <c r="Q37" i="3" s="1"/>
  <c r="AE36" i="3"/>
  <c r="X36" i="3"/>
  <c r="R36" i="3"/>
  <c r="L36" i="3"/>
  <c r="H36" i="3"/>
  <c r="Q36" i="3" s="1"/>
  <c r="AE35" i="3"/>
  <c r="X35" i="3"/>
  <c r="T35" i="3"/>
  <c r="R35" i="3"/>
  <c r="L35" i="3"/>
  <c r="H35" i="3"/>
  <c r="Q35" i="3" s="1"/>
  <c r="AE34" i="3"/>
  <c r="X34" i="3"/>
  <c r="T34" i="3"/>
  <c r="L34" i="3"/>
  <c r="R34" i="3" s="1"/>
  <c r="H34" i="3"/>
  <c r="Q34" i="3" s="1"/>
  <c r="AE33" i="3"/>
  <c r="X33" i="3"/>
  <c r="T33" i="3"/>
  <c r="R33" i="3"/>
  <c r="L33" i="3"/>
  <c r="H33" i="3"/>
  <c r="Q33" i="3" s="1"/>
  <c r="AE32" i="3"/>
  <c r="X32" i="3"/>
  <c r="T32" i="3"/>
  <c r="R32" i="3"/>
  <c r="L32" i="3"/>
  <c r="H32" i="3"/>
  <c r="Q32" i="3" s="1"/>
  <c r="AE31" i="3"/>
  <c r="X31" i="3"/>
  <c r="T31" i="3"/>
  <c r="R31" i="3"/>
  <c r="L31" i="3"/>
  <c r="H31" i="3"/>
  <c r="Q31" i="3" s="1"/>
  <c r="AE30" i="3"/>
  <c r="X30" i="3"/>
  <c r="T30" i="3"/>
  <c r="R30" i="3"/>
  <c r="L30" i="3"/>
  <c r="H30" i="3"/>
  <c r="Q30" i="3" s="1"/>
  <c r="AE29" i="3"/>
  <c r="X29" i="3"/>
  <c r="T29" i="3"/>
  <c r="R29" i="3"/>
  <c r="L29" i="3"/>
  <c r="H29" i="3"/>
  <c r="Q29" i="3" s="1"/>
  <c r="AE28" i="3"/>
  <c r="X28" i="3"/>
  <c r="R28" i="3"/>
  <c r="L28" i="3"/>
  <c r="H28" i="3"/>
  <c r="Q28" i="3" s="1"/>
  <c r="AE27" i="3"/>
  <c r="X27" i="3"/>
  <c r="T27" i="3"/>
  <c r="R27" i="3"/>
  <c r="L27" i="3"/>
  <c r="H27" i="3"/>
  <c r="Q27" i="3" s="1"/>
  <c r="AE26" i="3"/>
  <c r="X26" i="3"/>
  <c r="T26" i="3"/>
  <c r="R26" i="3"/>
  <c r="L26" i="3"/>
  <c r="H26" i="3"/>
  <c r="Q26" i="3" s="1"/>
  <c r="AE25" i="3"/>
  <c r="X25" i="3"/>
  <c r="T25" i="3"/>
  <c r="R25" i="3"/>
  <c r="L25" i="3"/>
  <c r="H25" i="3"/>
  <c r="Q25" i="3" s="1"/>
  <c r="AE24" i="3"/>
  <c r="R24" i="3"/>
  <c r="L24" i="3"/>
  <c r="H24" i="3"/>
  <c r="Q24" i="3" s="1"/>
  <c r="AE23" i="3"/>
  <c r="AF23" i="3" s="1"/>
  <c r="AE22" i="3"/>
  <c r="X22" i="3"/>
  <c r="T22" i="3"/>
  <c r="R22" i="3"/>
  <c r="L22" i="3"/>
  <c r="H22" i="3"/>
  <c r="Q22" i="3" s="1"/>
  <c r="AE21" i="3"/>
  <c r="X21" i="3"/>
  <c r="T21" i="3"/>
  <c r="R21" i="3"/>
  <c r="H21" i="3"/>
  <c r="Q21" i="3" s="1"/>
  <c r="AE20" i="3"/>
  <c r="L20" i="3"/>
  <c r="H20" i="3"/>
  <c r="AE19" i="3"/>
  <c r="X19" i="3"/>
  <c r="R19" i="3"/>
  <c r="L19" i="3"/>
  <c r="H19" i="3"/>
  <c r="Q19" i="3" s="1"/>
  <c r="AE18" i="3"/>
  <c r="X18" i="3"/>
  <c r="R18" i="3"/>
  <c r="H18" i="3"/>
  <c r="Q18" i="3" s="1"/>
  <c r="AE17" i="3"/>
  <c r="X17" i="3"/>
  <c r="R17" i="3"/>
  <c r="L17" i="3"/>
  <c r="H17" i="3"/>
  <c r="Q17" i="3" s="1"/>
  <c r="AE16" i="3"/>
  <c r="X16" i="3"/>
  <c r="T16" i="3"/>
  <c r="R16" i="3"/>
  <c r="L16" i="3"/>
  <c r="H16" i="3"/>
  <c r="Q16" i="3" s="1"/>
  <c r="AE15" i="3"/>
  <c r="X15" i="3"/>
  <c r="R15" i="3"/>
  <c r="L15" i="3"/>
  <c r="H15" i="3"/>
  <c r="Q15" i="3" s="1"/>
  <c r="AE14" i="3"/>
  <c r="X14" i="3"/>
  <c r="T14" i="3"/>
  <c r="R14" i="3"/>
  <c r="L14" i="3"/>
  <c r="H14" i="3"/>
  <c r="Q14" i="3" s="1"/>
  <c r="AE13" i="3"/>
  <c r="P132" i="3"/>
  <c r="AE12" i="3"/>
  <c r="X12" i="3"/>
  <c r="R12" i="3"/>
  <c r="L12" i="3"/>
  <c r="H12" i="3"/>
  <c r="Q12" i="3" s="1"/>
  <c r="AE11" i="3"/>
  <c r="X11" i="3"/>
  <c r="R11" i="3"/>
  <c r="AE10" i="3"/>
  <c r="X10" i="3"/>
  <c r="T10" i="3"/>
  <c r="R10" i="3"/>
  <c r="L10" i="3"/>
  <c r="H10" i="3"/>
  <c r="Q10" i="3" s="1"/>
  <c r="AE9" i="3"/>
  <c r="AE8" i="3"/>
  <c r="X8" i="3"/>
  <c r="T8" i="3"/>
  <c r="L8" i="3"/>
  <c r="H8" i="3"/>
  <c r="Q8" i="3" s="1"/>
  <c r="AE7" i="3"/>
  <c r="X7" i="3"/>
  <c r="R7" i="3"/>
  <c r="L7" i="3"/>
  <c r="H7" i="3"/>
  <c r="Q7" i="3" s="1"/>
  <c r="AE6" i="3"/>
  <c r="X6" i="3"/>
  <c r="R6" i="3"/>
  <c r="L6" i="3"/>
  <c r="H6" i="3"/>
  <c r="Q6" i="3" s="1"/>
  <c r="AE5" i="3"/>
  <c r="X5" i="3"/>
  <c r="R5" i="3"/>
  <c r="L5" i="3"/>
  <c r="AE4" i="3"/>
  <c r="X4" i="3"/>
  <c r="T4" i="3"/>
  <c r="R4" i="3"/>
  <c r="L4" i="3"/>
  <c r="H4" i="3"/>
  <c r="Q4" i="3" s="1"/>
  <c r="AF126" i="3" l="1"/>
  <c r="AF128" i="3"/>
  <c r="AF125" i="3"/>
  <c r="Q97" i="3"/>
  <c r="Y97" i="3" s="1"/>
  <c r="AF97" i="3" s="1"/>
  <c r="Y41" i="3"/>
  <c r="AF41" i="3" s="1"/>
  <c r="Y55" i="3"/>
  <c r="AF55" i="3" s="1"/>
  <c r="Y67" i="3"/>
  <c r="AF67" i="3" s="1"/>
  <c r="Y26" i="3"/>
  <c r="AF26" i="3" s="1"/>
  <c r="Y35" i="3"/>
  <c r="AF35" i="3" s="1"/>
  <c r="Y64" i="3"/>
  <c r="AF64" i="3" s="1"/>
  <c r="Y80" i="3"/>
  <c r="AF80" i="3" s="1"/>
  <c r="Y109" i="3"/>
  <c r="AF109" i="3" s="1"/>
  <c r="Y17" i="3"/>
  <c r="AF17" i="3" s="1"/>
  <c r="Y38" i="3"/>
  <c r="AF38" i="3" s="1"/>
  <c r="Y50" i="3"/>
  <c r="AF50" i="3" s="1"/>
  <c r="Y28" i="3"/>
  <c r="AF28" i="3" s="1"/>
  <c r="Y68" i="3"/>
  <c r="AF68" i="3" s="1"/>
  <c r="Y82" i="3"/>
  <c r="AF82" i="3" s="1"/>
  <c r="Y107" i="3"/>
  <c r="Y111" i="3"/>
  <c r="AF111" i="3" s="1"/>
  <c r="Y115" i="3"/>
  <c r="AF115" i="3" s="1"/>
  <c r="Y19" i="3"/>
  <c r="AF19" i="3" s="1"/>
  <c r="Y24" i="3"/>
  <c r="AF24" i="3" s="1"/>
  <c r="Y98" i="3"/>
  <c r="AF98" i="3" s="1"/>
  <c r="Y102" i="3"/>
  <c r="AF102" i="3" s="1"/>
  <c r="Y120" i="3"/>
  <c r="AF120" i="3" s="1"/>
  <c r="Y20" i="3"/>
  <c r="AF20" i="3" s="1"/>
  <c r="Y22" i="3"/>
  <c r="AF22" i="3" s="1"/>
  <c r="Y29" i="3"/>
  <c r="AF29" i="3" s="1"/>
  <c r="Y31" i="3"/>
  <c r="AF31" i="3" s="1"/>
  <c r="Y43" i="3"/>
  <c r="Y45" i="3"/>
  <c r="AF45" i="3" s="1"/>
  <c r="Y78" i="3"/>
  <c r="AF78" i="3" s="1"/>
  <c r="Y117" i="3"/>
  <c r="AF117" i="3" s="1"/>
  <c r="Y119" i="3"/>
  <c r="AF119" i="3" s="1"/>
  <c r="Y16" i="3"/>
  <c r="AF16" i="3" s="1"/>
  <c r="Y37" i="3"/>
  <c r="AF37" i="3" s="1"/>
  <c r="Y40" i="3"/>
  <c r="AF40" i="3" s="1"/>
  <c r="Y54" i="3"/>
  <c r="AF54" i="3" s="1"/>
  <c r="Y83" i="3"/>
  <c r="AF83" i="3" s="1"/>
  <c r="Y99" i="3"/>
  <c r="Y101" i="3"/>
  <c r="AF101" i="3" s="1"/>
  <c r="Y106" i="3"/>
  <c r="AF106" i="3" s="1"/>
  <c r="Y112" i="3"/>
  <c r="AF112" i="3" s="1"/>
  <c r="Y114" i="3"/>
  <c r="AF114" i="3" s="1"/>
  <c r="Y47" i="3"/>
  <c r="AF47" i="3" s="1"/>
  <c r="Y6" i="3"/>
  <c r="AF6" i="3" s="1"/>
  <c r="Y10" i="3"/>
  <c r="AF10" i="3" s="1"/>
  <c r="Y32" i="3"/>
  <c r="AF32" i="3" s="1"/>
  <c r="Y33" i="3"/>
  <c r="AF33" i="3" s="1"/>
  <c r="Y58" i="3"/>
  <c r="AF58" i="3" s="1"/>
  <c r="Y70" i="3"/>
  <c r="AF70" i="3" s="1"/>
  <c r="Y74" i="3"/>
  <c r="AF74" i="3" s="1"/>
  <c r="Y79" i="3"/>
  <c r="AF79" i="3" s="1"/>
  <c r="Y89" i="3"/>
  <c r="AF89" i="3" s="1"/>
  <c r="Y49" i="3"/>
  <c r="AF49" i="3" s="1"/>
  <c r="Y62" i="3"/>
  <c r="AF62" i="3" s="1"/>
  <c r="Y86" i="3"/>
  <c r="AF86" i="3" s="1"/>
  <c r="Y94" i="3"/>
  <c r="AF94" i="3" s="1"/>
  <c r="Y5" i="3"/>
  <c r="AF5" i="3" s="1"/>
  <c r="Y7" i="3"/>
  <c r="AF7" i="3" s="1"/>
  <c r="Y12" i="3"/>
  <c r="AF12" i="3" s="1"/>
  <c r="Y90" i="3"/>
  <c r="AF90" i="3" s="1"/>
  <c r="Y103" i="3"/>
  <c r="AF103" i="3" s="1"/>
  <c r="Y113" i="3"/>
  <c r="AF113" i="3" s="1"/>
  <c r="Y116" i="3"/>
  <c r="AF116" i="3" s="1"/>
  <c r="Y11" i="3"/>
  <c r="AF11" i="3" s="1"/>
  <c r="Y15" i="3"/>
  <c r="AF15" i="3" s="1"/>
  <c r="Y18" i="3"/>
  <c r="AF18" i="3" s="1"/>
  <c r="Y59" i="3"/>
  <c r="AF59" i="3" s="1"/>
  <c r="Y73" i="3"/>
  <c r="AF73" i="3" s="1"/>
  <c r="Y81" i="3"/>
  <c r="AF81" i="3" s="1"/>
  <c r="Y87" i="3"/>
  <c r="AF87" i="3" s="1"/>
  <c r="Y118" i="3"/>
  <c r="AF118" i="3" s="1"/>
  <c r="Y21" i="3"/>
  <c r="AF21" i="3" s="1"/>
  <c r="Y27" i="3"/>
  <c r="AF27" i="3" s="1"/>
  <c r="Y36" i="3"/>
  <c r="AF36" i="3" s="1"/>
  <c r="Y39" i="3"/>
  <c r="AF39" i="3" s="1"/>
  <c r="Y42" i="3"/>
  <c r="AF42" i="3" s="1"/>
  <c r="AF43" i="3"/>
  <c r="Y46" i="3"/>
  <c r="AF46" i="3" s="1"/>
  <c r="Y51" i="3"/>
  <c r="AF51" i="3" s="1"/>
  <c r="Y57" i="3"/>
  <c r="AF57" i="3" s="1"/>
  <c r="Y71" i="3"/>
  <c r="AF71" i="3" s="1"/>
  <c r="AF99" i="3"/>
  <c r="Y105" i="3"/>
  <c r="AF105" i="3" s="1"/>
  <c r="AF107" i="3"/>
  <c r="Y110" i="3"/>
  <c r="AF110" i="3" s="1"/>
  <c r="Y9" i="3"/>
  <c r="AF9" i="3" s="1"/>
  <c r="Y8" i="3"/>
  <c r="AF8" i="3" s="1"/>
  <c r="AE132" i="3"/>
  <c r="AF75" i="3"/>
  <c r="Q132" i="3"/>
  <c r="Y4" i="3"/>
  <c r="R132" i="3"/>
  <c r="Y44" i="3"/>
  <c r="AF44" i="3" s="1"/>
  <c r="Y13" i="3"/>
  <c r="AF13" i="3" s="1"/>
  <c r="Y48" i="3"/>
  <c r="AF48" i="3" s="1"/>
  <c r="Y52" i="3"/>
  <c r="AF52" i="3" s="1"/>
  <c r="Y60" i="3"/>
  <c r="AF60" i="3" s="1"/>
  <c r="Y66" i="3"/>
  <c r="AF66" i="3" s="1"/>
  <c r="Y76" i="3"/>
  <c r="AF76" i="3" s="1"/>
  <c r="Y88" i="3"/>
  <c r="AF88" i="3" s="1"/>
  <c r="Y92" i="3"/>
  <c r="AF92" i="3" s="1"/>
  <c r="T132" i="3"/>
  <c r="X132" i="3"/>
  <c r="Y25" i="3"/>
  <c r="AF25" i="3" s="1"/>
  <c r="Y30" i="3"/>
  <c r="AF30" i="3" s="1"/>
  <c r="Y56" i="3"/>
  <c r="AF56" i="3" s="1"/>
  <c r="Y61" i="3"/>
  <c r="AF61" i="3" s="1"/>
  <c r="Y63" i="3"/>
  <c r="AF63" i="3" s="1"/>
  <c r="Y69" i="3"/>
  <c r="AF69" i="3" s="1"/>
  <c r="Y77" i="3"/>
  <c r="AF77" i="3" s="1"/>
  <c r="Y93" i="3"/>
  <c r="AF93" i="3" s="1"/>
  <c r="Y95" i="3"/>
  <c r="AF95" i="3" s="1"/>
  <c r="Y34" i="3"/>
  <c r="AF34" i="3" s="1"/>
  <c r="Y14" i="3"/>
  <c r="AF14" i="3" s="1"/>
  <c r="Y53" i="3"/>
  <c r="AF53" i="3" s="1"/>
  <c r="Y65" i="3"/>
  <c r="AF65" i="3" s="1"/>
  <c r="Y91" i="3"/>
  <c r="AF91" i="3" s="1"/>
  <c r="Y100" i="3"/>
  <c r="AF100" i="3" s="1"/>
  <c r="Y104" i="3"/>
  <c r="AF104" i="3" s="1"/>
  <c r="Y108" i="3"/>
  <c r="AF108" i="3" s="1"/>
  <c r="AE59" i="2"/>
  <c r="X59" i="2"/>
  <c r="L59" i="2"/>
  <c r="R59" i="2" s="1"/>
  <c r="Y59" i="2" s="1"/>
  <c r="H59" i="2"/>
  <c r="Q59" i="2" s="1"/>
  <c r="T26" i="2"/>
  <c r="T27" i="2"/>
  <c r="T29" i="2"/>
  <c r="T30" i="2"/>
  <c r="T31" i="2"/>
  <c r="T32" i="2"/>
  <c r="R11" i="2"/>
  <c r="X108" i="2"/>
  <c r="X109" i="2"/>
  <c r="T108" i="2"/>
  <c r="T109" i="2"/>
  <c r="R108" i="2"/>
  <c r="R109" i="2"/>
  <c r="Y132" i="3" l="1"/>
  <c r="AF4" i="3"/>
  <c r="AF132" i="3" s="1"/>
  <c r="AF59" i="2"/>
  <c r="AE83" i="2"/>
  <c r="AE28" i="2" l="1"/>
  <c r="AE60" i="2" l="1"/>
  <c r="AE57" i="2"/>
  <c r="AE31" i="2"/>
  <c r="T80" i="2"/>
  <c r="AE95" i="2"/>
  <c r="X119" i="2"/>
  <c r="T119" i="2"/>
  <c r="R119" i="2"/>
  <c r="T107" i="2"/>
  <c r="R107" i="2"/>
  <c r="AE91" i="2"/>
  <c r="L90" i="2"/>
  <c r="R90" i="2" s="1"/>
  <c r="T69" i="2"/>
  <c r="Q68" i="2"/>
  <c r="T58" i="2"/>
  <c r="X58" i="2"/>
  <c r="AE48" i="2"/>
  <c r="H32" i="2"/>
  <c r="Q32" i="2" s="1"/>
  <c r="R32" i="2"/>
  <c r="L32" i="2"/>
  <c r="L29" i="2"/>
  <c r="R29" i="2"/>
  <c r="P13" i="2"/>
  <c r="P129" i="2" s="1"/>
  <c r="X11" i="2"/>
  <c r="Y11" i="2" s="1"/>
  <c r="X12" i="2"/>
  <c r="T8" i="2"/>
  <c r="X8" i="2"/>
  <c r="AD129" i="2"/>
  <c r="AC129" i="2"/>
  <c r="AB129" i="2"/>
  <c r="W129" i="2"/>
  <c r="V129" i="2"/>
  <c r="U129" i="2"/>
  <c r="O129" i="2"/>
  <c r="AF128" i="2"/>
  <c r="AE127" i="2"/>
  <c r="AF127" i="2" s="1"/>
  <c r="AE126" i="2"/>
  <c r="AF126" i="2" s="1"/>
  <c r="AE125" i="2"/>
  <c r="AF125" i="2" s="1"/>
  <c r="AE124" i="2"/>
  <c r="AF124" i="2" s="1"/>
  <c r="AE123" i="2"/>
  <c r="AF123" i="2" s="1"/>
  <c r="AE122" i="2"/>
  <c r="AF122" i="2" s="1"/>
  <c r="AE121" i="2"/>
  <c r="X121" i="2"/>
  <c r="T121" i="2"/>
  <c r="R121" i="2"/>
  <c r="L121" i="2"/>
  <c r="H121" i="2"/>
  <c r="Q121" i="2" s="1"/>
  <c r="AE120" i="2"/>
  <c r="X120" i="2"/>
  <c r="T120" i="2"/>
  <c r="R120" i="2"/>
  <c r="L120" i="2"/>
  <c r="H120" i="2"/>
  <c r="Q120" i="2" s="1"/>
  <c r="AE119" i="2"/>
  <c r="H119" i="2"/>
  <c r="Q119" i="2" s="1"/>
  <c r="AE118" i="2"/>
  <c r="X118" i="2"/>
  <c r="T118" i="2"/>
  <c r="R118" i="2"/>
  <c r="L118" i="2"/>
  <c r="H118" i="2"/>
  <c r="Q118" i="2" s="1"/>
  <c r="AE117" i="2"/>
  <c r="X117" i="2"/>
  <c r="T117" i="2"/>
  <c r="R117" i="2"/>
  <c r="L117" i="2"/>
  <c r="H117" i="2"/>
  <c r="Q117" i="2" s="1"/>
  <c r="AE116" i="2"/>
  <c r="X116" i="2"/>
  <c r="T116" i="2"/>
  <c r="R116" i="2"/>
  <c r="L116" i="2"/>
  <c r="H116" i="2"/>
  <c r="Q116" i="2" s="1"/>
  <c r="AE115" i="2"/>
  <c r="X115" i="2"/>
  <c r="T115" i="2"/>
  <c r="R115" i="2"/>
  <c r="L115" i="2"/>
  <c r="H115" i="2"/>
  <c r="Q115" i="2" s="1"/>
  <c r="AE114" i="2"/>
  <c r="X114" i="2"/>
  <c r="T114" i="2"/>
  <c r="R114" i="2"/>
  <c r="L114" i="2"/>
  <c r="H114" i="2"/>
  <c r="Q114" i="2" s="1"/>
  <c r="Y114" i="2" s="1"/>
  <c r="AE113" i="2"/>
  <c r="X113" i="2"/>
  <c r="T113" i="2"/>
  <c r="R113" i="2"/>
  <c r="L113" i="2"/>
  <c r="H113" i="2"/>
  <c r="Q113" i="2" s="1"/>
  <c r="AE112" i="2"/>
  <c r="X112" i="2"/>
  <c r="T112" i="2"/>
  <c r="R112" i="2"/>
  <c r="L112" i="2"/>
  <c r="H112" i="2"/>
  <c r="Q112" i="2" s="1"/>
  <c r="AE111" i="2"/>
  <c r="X111" i="2"/>
  <c r="T111" i="2"/>
  <c r="R111" i="2"/>
  <c r="L111" i="2"/>
  <c r="H111" i="2"/>
  <c r="Q111" i="2" s="1"/>
  <c r="AE110" i="2"/>
  <c r="X110" i="2"/>
  <c r="R110" i="2"/>
  <c r="L110" i="2"/>
  <c r="H110" i="2"/>
  <c r="Q110" i="2" s="1"/>
  <c r="AE109" i="2"/>
  <c r="L109" i="2"/>
  <c r="H109" i="2"/>
  <c r="Q109" i="2" s="1"/>
  <c r="AE108" i="2"/>
  <c r="L108" i="2"/>
  <c r="H108" i="2"/>
  <c r="Q108" i="2" s="1"/>
  <c r="AE107" i="2"/>
  <c r="X107" i="2"/>
  <c r="L107" i="2"/>
  <c r="H107" i="2"/>
  <c r="Q107" i="2" s="1"/>
  <c r="Y107" i="2" s="1"/>
  <c r="AE106" i="2"/>
  <c r="X106" i="2"/>
  <c r="T106" i="2"/>
  <c r="R106" i="2"/>
  <c r="L106" i="2"/>
  <c r="H106" i="2"/>
  <c r="Q106" i="2" s="1"/>
  <c r="AE105" i="2"/>
  <c r="X105" i="2"/>
  <c r="T105" i="2"/>
  <c r="R105" i="2"/>
  <c r="L105" i="2"/>
  <c r="H105" i="2"/>
  <c r="Q105" i="2" s="1"/>
  <c r="AE104" i="2"/>
  <c r="X104" i="2"/>
  <c r="T104" i="2"/>
  <c r="R104" i="2"/>
  <c r="L104" i="2"/>
  <c r="H104" i="2"/>
  <c r="Q104" i="2" s="1"/>
  <c r="AE103" i="2"/>
  <c r="X103" i="2"/>
  <c r="T103" i="2"/>
  <c r="R103" i="2"/>
  <c r="L103" i="2"/>
  <c r="H103" i="2"/>
  <c r="Q103" i="2" s="1"/>
  <c r="AE102" i="2"/>
  <c r="X102" i="2"/>
  <c r="T102" i="2"/>
  <c r="R102" i="2"/>
  <c r="L102" i="2"/>
  <c r="H102" i="2"/>
  <c r="Q102" i="2" s="1"/>
  <c r="AE101" i="2"/>
  <c r="X101" i="2"/>
  <c r="T101" i="2"/>
  <c r="R101" i="2"/>
  <c r="L101" i="2"/>
  <c r="H101" i="2"/>
  <c r="Q101" i="2" s="1"/>
  <c r="AE100" i="2"/>
  <c r="X100" i="2"/>
  <c r="T100" i="2"/>
  <c r="R100" i="2"/>
  <c r="L100" i="2"/>
  <c r="H100" i="2"/>
  <c r="Q100" i="2" s="1"/>
  <c r="AE99" i="2"/>
  <c r="X99" i="2"/>
  <c r="T99" i="2"/>
  <c r="R99" i="2"/>
  <c r="L99" i="2"/>
  <c r="H99" i="2"/>
  <c r="Q99" i="2" s="1"/>
  <c r="AE98" i="2"/>
  <c r="L98" i="2"/>
  <c r="H98" i="2"/>
  <c r="Q98" i="2" s="1"/>
  <c r="AE97" i="2"/>
  <c r="AF97" i="2" s="1"/>
  <c r="L97" i="2"/>
  <c r="H97" i="2"/>
  <c r="AE96" i="2"/>
  <c r="X96" i="2"/>
  <c r="T96" i="2"/>
  <c r="L96" i="2"/>
  <c r="R96" i="2" s="1"/>
  <c r="H96" i="2"/>
  <c r="Q96" i="2" s="1"/>
  <c r="X95" i="2"/>
  <c r="T95" i="2"/>
  <c r="L95" i="2"/>
  <c r="R95" i="2" s="1"/>
  <c r="H95" i="2"/>
  <c r="Q95" i="2" s="1"/>
  <c r="AE94" i="2"/>
  <c r="X94" i="2"/>
  <c r="T94" i="2"/>
  <c r="L94" i="2"/>
  <c r="R94" i="2" s="1"/>
  <c r="H94" i="2"/>
  <c r="Q94" i="2" s="1"/>
  <c r="AE93" i="2"/>
  <c r="X93" i="2"/>
  <c r="T93" i="2"/>
  <c r="L93" i="2"/>
  <c r="R93" i="2" s="1"/>
  <c r="H93" i="2"/>
  <c r="Q93" i="2" s="1"/>
  <c r="AE92" i="2"/>
  <c r="X92" i="2"/>
  <c r="T92" i="2"/>
  <c r="L92" i="2"/>
  <c r="R92" i="2" s="1"/>
  <c r="H92" i="2"/>
  <c r="Q92" i="2" s="1"/>
  <c r="X91" i="2"/>
  <c r="L91" i="2"/>
  <c r="R91" i="2" s="1"/>
  <c r="H91" i="2"/>
  <c r="Q91" i="2" s="1"/>
  <c r="AE90" i="2"/>
  <c r="H90" i="2"/>
  <c r="Q90" i="2" s="1"/>
  <c r="AE89" i="2"/>
  <c r="X89" i="2"/>
  <c r="T89" i="2"/>
  <c r="L89" i="2"/>
  <c r="R89" i="2" s="1"/>
  <c r="H89" i="2"/>
  <c r="Q89" i="2" s="1"/>
  <c r="AE88" i="2"/>
  <c r="X88" i="2"/>
  <c r="T88" i="2"/>
  <c r="L88" i="2"/>
  <c r="R88" i="2" s="1"/>
  <c r="H88" i="2"/>
  <c r="Q88" i="2" s="1"/>
  <c r="AE87" i="2"/>
  <c r="X87" i="2"/>
  <c r="T87" i="2"/>
  <c r="L87" i="2"/>
  <c r="R87" i="2" s="1"/>
  <c r="H87" i="2"/>
  <c r="Q87" i="2" s="1"/>
  <c r="AE86" i="2"/>
  <c r="AF86" i="2" s="1"/>
  <c r="X86" i="2"/>
  <c r="T86" i="2"/>
  <c r="L86" i="2"/>
  <c r="R86" i="2" s="1"/>
  <c r="H86" i="2"/>
  <c r="Q86" i="2" s="1"/>
  <c r="AE85" i="2"/>
  <c r="AF85" i="2" s="1"/>
  <c r="AE84" i="2"/>
  <c r="X84" i="2"/>
  <c r="T84" i="2"/>
  <c r="R84" i="2"/>
  <c r="L84" i="2"/>
  <c r="H84" i="2"/>
  <c r="Q84" i="2" s="1"/>
  <c r="X83" i="2"/>
  <c r="T83" i="2"/>
  <c r="R83" i="2"/>
  <c r="L83" i="2"/>
  <c r="H83" i="2"/>
  <c r="Q83" i="2" s="1"/>
  <c r="AE82" i="2"/>
  <c r="X82" i="2"/>
  <c r="T82" i="2"/>
  <c r="R82" i="2"/>
  <c r="L82" i="2"/>
  <c r="H82" i="2"/>
  <c r="Q82" i="2" s="1"/>
  <c r="AE81" i="2"/>
  <c r="X81" i="2"/>
  <c r="T81" i="2"/>
  <c r="R81" i="2"/>
  <c r="L81" i="2"/>
  <c r="H81" i="2"/>
  <c r="Q81" i="2" s="1"/>
  <c r="AE80" i="2"/>
  <c r="X80" i="2"/>
  <c r="L80" i="2"/>
  <c r="H80" i="2"/>
  <c r="Q80" i="2" s="1"/>
  <c r="AE79" i="2"/>
  <c r="X79" i="2"/>
  <c r="T79" i="2"/>
  <c r="R79" i="2"/>
  <c r="L79" i="2"/>
  <c r="H79" i="2"/>
  <c r="Q79" i="2" s="1"/>
  <c r="AE78" i="2"/>
  <c r="X78" i="2"/>
  <c r="T78" i="2"/>
  <c r="R78" i="2"/>
  <c r="L78" i="2"/>
  <c r="H78" i="2"/>
  <c r="Q78" i="2" s="1"/>
  <c r="AE77" i="2"/>
  <c r="X77" i="2"/>
  <c r="T77" i="2"/>
  <c r="R77" i="2"/>
  <c r="L77" i="2"/>
  <c r="H77" i="2"/>
  <c r="Q77" i="2" s="1"/>
  <c r="AE76" i="2"/>
  <c r="L76" i="2"/>
  <c r="H76" i="2"/>
  <c r="Q76" i="2" s="1"/>
  <c r="Y76" i="2" s="1"/>
  <c r="AE75" i="2"/>
  <c r="X75" i="2"/>
  <c r="T75" i="2"/>
  <c r="R75" i="2"/>
  <c r="L75" i="2"/>
  <c r="H75" i="2"/>
  <c r="Q75" i="2" s="1"/>
  <c r="AE74" i="2"/>
  <c r="X74" i="2"/>
  <c r="T74" i="2"/>
  <c r="R74" i="2"/>
  <c r="L74" i="2"/>
  <c r="H74" i="2"/>
  <c r="Q74" i="2" s="1"/>
  <c r="AE73" i="2"/>
  <c r="AF73" i="2" s="1"/>
  <c r="AE72" i="2"/>
  <c r="X72" i="2"/>
  <c r="T72" i="2"/>
  <c r="R72" i="2"/>
  <c r="L72" i="2"/>
  <c r="H72" i="2"/>
  <c r="Q72" i="2" s="1"/>
  <c r="AE71" i="2"/>
  <c r="X71" i="2"/>
  <c r="T71" i="2"/>
  <c r="R71" i="2"/>
  <c r="L71" i="2"/>
  <c r="H71" i="2"/>
  <c r="Q71" i="2" s="1"/>
  <c r="AE70" i="2"/>
  <c r="X70" i="2"/>
  <c r="R70" i="2"/>
  <c r="L70" i="2"/>
  <c r="H70" i="2"/>
  <c r="Q70" i="2" s="1"/>
  <c r="AE69" i="2"/>
  <c r="X69" i="2"/>
  <c r="R69" i="2"/>
  <c r="L69" i="2"/>
  <c r="H69" i="2"/>
  <c r="Q69" i="2" s="1"/>
  <c r="AE68" i="2"/>
  <c r="X68" i="2"/>
  <c r="R68" i="2"/>
  <c r="L68" i="2"/>
  <c r="AE67" i="2"/>
  <c r="X67" i="2"/>
  <c r="T67" i="2"/>
  <c r="L67" i="2"/>
  <c r="H67" i="2"/>
  <c r="Q67" i="2" s="1"/>
  <c r="AE66" i="2"/>
  <c r="X66" i="2"/>
  <c r="T66" i="2"/>
  <c r="L66" i="2"/>
  <c r="H66" i="2"/>
  <c r="Q66" i="2" s="1"/>
  <c r="AE65" i="2"/>
  <c r="X65" i="2"/>
  <c r="T65" i="2"/>
  <c r="L65" i="2"/>
  <c r="H65" i="2"/>
  <c r="Q65" i="2" s="1"/>
  <c r="AE64" i="2"/>
  <c r="X64" i="2"/>
  <c r="L64" i="2"/>
  <c r="H64" i="2"/>
  <c r="Q64" i="2" s="1"/>
  <c r="AE63" i="2"/>
  <c r="X63" i="2"/>
  <c r="T63" i="2"/>
  <c r="L63" i="2"/>
  <c r="R63" i="2" s="1"/>
  <c r="H63" i="2"/>
  <c r="Q63" i="2" s="1"/>
  <c r="AE62" i="2"/>
  <c r="X62" i="2"/>
  <c r="T62" i="2"/>
  <c r="L62" i="2"/>
  <c r="R62" i="2" s="1"/>
  <c r="H62" i="2"/>
  <c r="Q62" i="2" s="1"/>
  <c r="AE61" i="2"/>
  <c r="X61" i="2"/>
  <c r="T61" i="2"/>
  <c r="L61" i="2"/>
  <c r="R61" i="2" s="1"/>
  <c r="H61" i="2"/>
  <c r="Q61" i="2" s="1"/>
  <c r="X60" i="2"/>
  <c r="T60" i="2"/>
  <c r="L60" i="2"/>
  <c r="R60" i="2" s="1"/>
  <c r="H60" i="2"/>
  <c r="Q60" i="2" s="1"/>
  <c r="AE58" i="2"/>
  <c r="L58" i="2"/>
  <c r="R58" i="2" s="1"/>
  <c r="H58" i="2"/>
  <c r="Q58" i="2" s="1"/>
  <c r="X57" i="2"/>
  <c r="T57" i="2"/>
  <c r="L57" i="2"/>
  <c r="R57" i="2" s="1"/>
  <c r="H57" i="2"/>
  <c r="Q57" i="2" s="1"/>
  <c r="AE56" i="2"/>
  <c r="X56" i="2"/>
  <c r="T56" i="2"/>
  <c r="L56" i="2"/>
  <c r="R56" i="2" s="1"/>
  <c r="H56" i="2"/>
  <c r="Q56" i="2" s="1"/>
  <c r="AE55" i="2"/>
  <c r="X55" i="2"/>
  <c r="T55" i="2"/>
  <c r="R55" i="2"/>
  <c r="L55" i="2"/>
  <c r="H55" i="2"/>
  <c r="Q55" i="2" s="1"/>
  <c r="AE54" i="2"/>
  <c r="X54" i="2"/>
  <c r="T54" i="2"/>
  <c r="R54" i="2"/>
  <c r="L54" i="2"/>
  <c r="H54" i="2"/>
  <c r="Q54" i="2" s="1"/>
  <c r="AE53" i="2"/>
  <c r="X53" i="2"/>
  <c r="T53" i="2"/>
  <c r="R53" i="2"/>
  <c r="L53" i="2"/>
  <c r="H53" i="2"/>
  <c r="Q53" i="2" s="1"/>
  <c r="AE52" i="2"/>
  <c r="X52" i="2"/>
  <c r="T52" i="2"/>
  <c r="R52" i="2"/>
  <c r="L52" i="2"/>
  <c r="H52" i="2"/>
  <c r="Q52" i="2" s="1"/>
  <c r="Y52" i="2" s="1"/>
  <c r="AE51" i="2"/>
  <c r="X51" i="2"/>
  <c r="T51" i="2"/>
  <c r="R51" i="2"/>
  <c r="L51" i="2"/>
  <c r="H51" i="2"/>
  <c r="Q51" i="2" s="1"/>
  <c r="AE50" i="2"/>
  <c r="X50" i="2"/>
  <c r="T50" i="2"/>
  <c r="R50" i="2"/>
  <c r="L50" i="2"/>
  <c r="H50" i="2"/>
  <c r="Q50" i="2" s="1"/>
  <c r="AE49" i="2"/>
  <c r="X49" i="2"/>
  <c r="T49" i="2"/>
  <c r="R49" i="2"/>
  <c r="L49" i="2"/>
  <c r="H49" i="2"/>
  <c r="Q49" i="2" s="1"/>
  <c r="X48" i="2"/>
  <c r="T48" i="2"/>
  <c r="R48" i="2"/>
  <c r="L48" i="2"/>
  <c r="H48" i="2"/>
  <c r="Q48" i="2" s="1"/>
  <c r="AE47" i="2"/>
  <c r="X47" i="2"/>
  <c r="T47" i="2"/>
  <c r="R47" i="2"/>
  <c r="L47" i="2"/>
  <c r="H47" i="2"/>
  <c r="Q47" i="2" s="1"/>
  <c r="AE46" i="2"/>
  <c r="X46" i="2"/>
  <c r="T46" i="2"/>
  <c r="R46" i="2"/>
  <c r="L46" i="2"/>
  <c r="H46" i="2"/>
  <c r="Q46" i="2" s="1"/>
  <c r="AE45" i="2"/>
  <c r="X45" i="2"/>
  <c r="T45" i="2"/>
  <c r="R45" i="2"/>
  <c r="L45" i="2"/>
  <c r="H45" i="2"/>
  <c r="Q45" i="2" s="1"/>
  <c r="AE44" i="2"/>
  <c r="X44" i="2"/>
  <c r="T44" i="2"/>
  <c r="R44" i="2"/>
  <c r="L44" i="2"/>
  <c r="H44" i="2"/>
  <c r="Q44" i="2" s="1"/>
  <c r="AE43" i="2"/>
  <c r="X43" i="2"/>
  <c r="T43" i="2"/>
  <c r="R43" i="2"/>
  <c r="L43" i="2"/>
  <c r="H43" i="2"/>
  <c r="Q43" i="2" s="1"/>
  <c r="Y43" i="2" s="1"/>
  <c r="AE42" i="2"/>
  <c r="X42" i="2"/>
  <c r="T42" i="2"/>
  <c r="L42" i="2"/>
  <c r="R42" i="2" s="1"/>
  <c r="H42" i="2"/>
  <c r="Q42" i="2" s="1"/>
  <c r="AE41" i="2"/>
  <c r="X41" i="2"/>
  <c r="T41" i="2"/>
  <c r="R41" i="2"/>
  <c r="L41" i="2"/>
  <c r="H41" i="2"/>
  <c r="Q41" i="2" s="1"/>
  <c r="AE40" i="2"/>
  <c r="X40" i="2"/>
  <c r="T40" i="2"/>
  <c r="R40" i="2"/>
  <c r="L40" i="2"/>
  <c r="H40" i="2"/>
  <c r="Q40" i="2" s="1"/>
  <c r="AE39" i="2"/>
  <c r="X39" i="2"/>
  <c r="T39" i="2"/>
  <c r="R39" i="2"/>
  <c r="L39" i="2"/>
  <c r="H39" i="2"/>
  <c r="Q39" i="2" s="1"/>
  <c r="AE38" i="2"/>
  <c r="X38" i="2"/>
  <c r="T38" i="2"/>
  <c r="R38" i="2"/>
  <c r="L38" i="2"/>
  <c r="H38" i="2"/>
  <c r="Q38" i="2" s="1"/>
  <c r="AE37" i="2"/>
  <c r="X37" i="2"/>
  <c r="T37" i="2"/>
  <c r="R37" i="2"/>
  <c r="L37" i="2"/>
  <c r="H37" i="2"/>
  <c r="Q37" i="2" s="1"/>
  <c r="AE36" i="2"/>
  <c r="X36" i="2"/>
  <c r="R36" i="2"/>
  <c r="L36" i="2"/>
  <c r="H36" i="2"/>
  <c r="Q36" i="2" s="1"/>
  <c r="AE35" i="2"/>
  <c r="AF35" i="2" s="1"/>
  <c r="X35" i="2"/>
  <c r="T35" i="2"/>
  <c r="R35" i="2"/>
  <c r="L35" i="2"/>
  <c r="H35" i="2"/>
  <c r="Q35" i="2" s="1"/>
  <c r="AE34" i="2"/>
  <c r="X34" i="2"/>
  <c r="T34" i="2"/>
  <c r="L34" i="2"/>
  <c r="R34" i="2" s="1"/>
  <c r="H34" i="2"/>
  <c r="Q34" i="2" s="1"/>
  <c r="AE33" i="2"/>
  <c r="X33" i="2"/>
  <c r="T33" i="2"/>
  <c r="R33" i="2"/>
  <c r="L33" i="2"/>
  <c r="H33" i="2"/>
  <c r="Q33" i="2" s="1"/>
  <c r="AE32" i="2"/>
  <c r="X32" i="2"/>
  <c r="X31" i="2"/>
  <c r="R31" i="2"/>
  <c r="L31" i="2"/>
  <c r="H31" i="2"/>
  <c r="Q31" i="2" s="1"/>
  <c r="AE30" i="2"/>
  <c r="X30" i="2"/>
  <c r="R30" i="2"/>
  <c r="L30" i="2"/>
  <c r="H30" i="2"/>
  <c r="Q30" i="2" s="1"/>
  <c r="AE29" i="2"/>
  <c r="X29" i="2"/>
  <c r="H29" i="2"/>
  <c r="Q29" i="2" s="1"/>
  <c r="X28" i="2"/>
  <c r="R28" i="2"/>
  <c r="L28" i="2"/>
  <c r="H28" i="2"/>
  <c r="Q28" i="2" s="1"/>
  <c r="AE27" i="2"/>
  <c r="X27" i="2"/>
  <c r="R27" i="2"/>
  <c r="L27" i="2"/>
  <c r="H27" i="2"/>
  <c r="Q27" i="2" s="1"/>
  <c r="AE26" i="2"/>
  <c r="X26" i="2"/>
  <c r="R26" i="2"/>
  <c r="L26" i="2"/>
  <c r="H26" i="2"/>
  <c r="Q26" i="2" s="1"/>
  <c r="AE25" i="2"/>
  <c r="X25" i="2"/>
  <c r="T25" i="2"/>
  <c r="R25" i="2"/>
  <c r="L25" i="2"/>
  <c r="H25" i="2"/>
  <c r="Q25" i="2" s="1"/>
  <c r="AE24" i="2"/>
  <c r="R24" i="2"/>
  <c r="L24" i="2"/>
  <c r="H24" i="2"/>
  <c r="Q24" i="2" s="1"/>
  <c r="AE23" i="2"/>
  <c r="AF23" i="2" s="1"/>
  <c r="AE22" i="2"/>
  <c r="X22" i="2"/>
  <c r="T22" i="2"/>
  <c r="R22" i="2"/>
  <c r="L22" i="2"/>
  <c r="H22" i="2"/>
  <c r="Q22" i="2" s="1"/>
  <c r="AE21" i="2"/>
  <c r="X21" i="2"/>
  <c r="T21" i="2"/>
  <c r="R21" i="2"/>
  <c r="H21" i="2"/>
  <c r="Q21" i="2" s="1"/>
  <c r="AE20" i="2"/>
  <c r="X20" i="2"/>
  <c r="T20" i="2"/>
  <c r="R20" i="2"/>
  <c r="L20" i="2"/>
  <c r="H20" i="2"/>
  <c r="Q20" i="2" s="1"/>
  <c r="AE19" i="2"/>
  <c r="X19" i="2"/>
  <c r="R19" i="2"/>
  <c r="L19" i="2"/>
  <c r="H19" i="2"/>
  <c r="Q19" i="2" s="1"/>
  <c r="AE18" i="2"/>
  <c r="X18" i="2"/>
  <c r="R18" i="2"/>
  <c r="H18" i="2"/>
  <c r="Q18" i="2" s="1"/>
  <c r="AE17" i="2"/>
  <c r="X17" i="2"/>
  <c r="R17" i="2"/>
  <c r="L17" i="2"/>
  <c r="H17" i="2"/>
  <c r="Q17" i="2" s="1"/>
  <c r="AE16" i="2"/>
  <c r="X16" i="2"/>
  <c r="T16" i="2"/>
  <c r="R16" i="2"/>
  <c r="L16" i="2"/>
  <c r="H16" i="2"/>
  <c r="Q16" i="2" s="1"/>
  <c r="AE15" i="2"/>
  <c r="X15" i="2"/>
  <c r="R15" i="2"/>
  <c r="L15" i="2"/>
  <c r="H15" i="2"/>
  <c r="Q15" i="2" s="1"/>
  <c r="AE14" i="2"/>
  <c r="X14" i="2"/>
  <c r="T14" i="2"/>
  <c r="R14" i="2"/>
  <c r="L14" i="2"/>
  <c r="H14" i="2"/>
  <c r="Q14" i="2" s="1"/>
  <c r="AE13" i="2"/>
  <c r="L13" i="2"/>
  <c r="H13" i="2"/>
  <c r="Q13" i="2" s="1"/>
  <c r="AE12" i="2"/>
  <c r="R12" i="2"/>
  <c r="L12" i="2"/>
  <c r="H12" i="2"/>
  <c r="Q12" i="2" s="1"/>
  <c r="AE11" i="2"/>
  <c r="AE10" i="2"/>
  <c r="X10" i="2"/>
  <c r="T10" i="2"/>
  <c r="R10" i="2"/>
  <c r="L10" i="2"/>
  <c r="H10" i="2"/>
  <c r="Q10" i="2" s="1"/>
  <c r="AE9" i="2"/>
  <c r="Y9" i="2"/>
  <c r="AE8" i="2"/>
  <c r="L8" i="2"/>
  <c r="H8" i="2"/>
  <c r="AE7" i="2"/>
  <c r="X7" i="2"/>
  <c r="R7" i="2"/>
  <c r="L7" i="2"/>
  <c r="H7" i="2"/>
  <c r="Q7" i="2" s="1"/>
  <c r="AE6" i="2"/>
  <c r="X6" i="2"/>
  <c r="R6" i="2"/>
  <c r="L6" i="2"/>
  <c r="H6" i="2"/>
  <c r="Q6" i="2" s="1"/>
  <c r="AE5" i="2"/>
  <c r="X5" i="2"/>
  <c r="R5" i="2"/>
  <c r="L5" i="2"/>
  <c r="H5" i="2"/>
  <c r="Q5" i="2" s="1"/>
  <c r="AE4" i="2"/>
  <c r="X4" i="2"/>
  <c r="T4" i="2"/>
  <c r="R4" i="2"/>
  <c r="L4" i="2"/>
  <c r="H4" i="2"/>
  <c r="Q4" i="2" s="1"/>
  <c r="AE36" i="1"/>
  <c r="Q99" i="1"/>
  <c r="Y99" i="1" s="1"/>
  <c r="Q102" i="1"/>
  <c r="Q107" i="1"/>
  <c r="Y107" i="1" s="1"/>
  <c r="Q110" i="1"/>
  <c r="Q115" i="1"/>
  <c r="Y115" i="1" s="1"/>
  <c r="Q118" i="1"/>
  <c r="AD128" i="1"/>
  <c r="AC128" i="1"/>
  <c r="AB128" i="1"/>
  <c r="AE118" i="1"/>
  <c r="Y91" i="1"/>
  <c r="AE97" i="1"/>
  <c r="R97" i="1"/>
  <c r="P97" i="1"/>
  <c r="Y97" i="1" s="1"/>
  <c r="R105" i="1"/>
  <c r="T105" i="1"/>
  <c r="X105" i="1"/>
  <c r="R36" i="1"/>
  <c r="R37" i="1"/>
  <c r="R38" i="1"/>
  <c r="R39" i="1"/>
  <c r="R40" i="1"/>
  <c r="R41" i="1"/>
  <c r="R35" i="1"/>
  <c r="X36" i="1"/>
  <c r="X37" i="1"/>
  <c r="X38" i="1"/>
  <c r="X39" i="1"/>
  <c r="X40" i="1"/>
  <c r="X41" i="1"/>
  <c r="X35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F23" i="1" s="1"/>
  <c r="AE24" i="1"/>
  <c r="AE25" i="1"/>
  <c r="AE26" i="1"/>
  <c r="AE27" i="1"/>
  <c r="AE29" i="1"/>
  <c r="AE30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6" i="1"/>
  <c r="AE47" i="1"/>
  <c r="AE49" i="1"/>
  <c r="AE50" i="1"/>
  <c r="AE51" i="1"/>
  <c r="AE52" i="1"/>
  <c r="AE53" i="1"/>
  <c r="AE54" i="1"/>
  <c r="AE55" i="1"/>
  <c r="AE56" i="1"/>
  <c r="AE58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F72" i="1" s="1"/>
  <c r="AE73" i="1"/>
  <c r="AE74" i="1"/>
  <c r="AE75" i="1"/>
  <c r="AE76" i="1"/>
  <c r="AE77" i="1"/>
  <c r="AE78" i="1"/>
  <c r="AE79" i="1"/>
  <c r="AE80" i="1"/>
  <c r="AE81" i="1"/>
  <c r="AE83" i="1"/>
  <c r="AE84" i="1"/>
  <c r="AF84" i="1" s="1"/>
  <c r="AE85" i="1"/>
  <c r="AE86" i="1"/>
  <c r="AE87" i="1"/>
  <c r="AE88" i="1"/>
  <c r="AE89" i="1"/>
  <c r="AE91" i="1"/>
  <c r="AE92" i="1"/>
  <c r="AE93" i="1"/>
  <c r="AE95" i="1"/>
  <c r="AE96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E126" i="1"/>
  <c r="AF31" i="1"/>
  <c r="AF85" i="1"/>
  <c r="AF96" i="1"/>
  <c r="AF125" i="1"/>
  <c r="AF126" i="1"/>
  <c r="AF127" i="1"/>
  <c r="AE4" i="1"/>
  <c r="T103" i="1"/>
  <c r="T104" i="1"/>
  <c r="T107" i="1"/>
  <c r="T108" i="1"/>
  <c r="T109" i="1"/>
  <c r="T110" i="1"/>
  <c r="Y110" i="1" s="1"/>
  <c r="AF110" i="1" s="1"/>
  <c r="T111" i="1"/>
  <c r="T112" i="1"/>
  <c r="T113" i="1"/>
  <c r="T114" i="1"/>
  <c r="T115" i="1"/>
  <c r="T116" i="1"/>
  <c r="T117" i="1"/>
  <c r="T119" i="1"/>
  <c r="T120" i="1"/>
  <c r="T99" i="1"/>
  <c r="T100" i="1"/>
  <c r="T101" i="1"/>
  <c r="T102" i="1"/>
  <c r="T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9" i="1"/>
  <c r="X120" i="1"/>
  <c r="X98" i="1"/>
  <c r="R98" i="1"/>
  <c r="R99" i="1"/>
  <c r="R100" i="1"/>
  <c r="R101" i="1"/>
  <c r="R102" i="1"/>
  <c r="R103" i="1"/>
  <c r="R104" i="1"/>
  <c r="R107" i="1"/>
  <c r="R108" i="1"/>
  <c r="R109" i="1"/>
  <c r="R110" i="1"/>
  <c r="R111" i="1"/>
  <c r="R112" i="1"/>
  <c r="R113" i="1"/>
  <c r="R114" i="1"/>
  <c r="R115" i="1"/>
  <c r="R116" i="1"/>
  <c r="R117" i="1"/>
  <c r="R119" i="1"/>
  <c r="R120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H96" i="1"/>
  <c r="H97" i="1"/>
  <c r="Q97" i="1" s="1"/>
  <c r="H98" i="1"/>
  <c r="Q98" i="1" s="1"/>
  <c r="H99" i="1"/>
  <c r="H100" i="1"/>
  <c r="H101" i="1"/>
  <c r="Q101" i="1" s="1"/>
  <c r="H102" i="1"/>
  <c r="H103" i="1"/>
  <c r="Q103" i="1" s="1"/>
  <c r="Y103" i="1" s="1"/>
  <c r="H104" i="1"/>
  <c r="Q104" i="1" s="1"/>
  <c r="Y104" i="1" s="1"/>
  <c r="H105" i="1"/>
  <c r="Q105" i="1" s="1"/>
  <c r="Y105" i="1" s="1"/>
  <c r="H106" i="1"/>
  <c r="H107" i="1"/>
  <c r="H108" i="1"/>
  <c r="Q108" i="1" s="1"/>
  <c r="Y108" i="1" s="1"/>
  <c r="H109" i="1"/>
  <c r="Q109" i="1" s="1"/>
  <c r="H110" i="1"/>
  <c r="H111" i="1"/>
  <c r="Q111" i="1" s="1"/>
  <c r="Y111" i="1" s="1"/>
  <c r="H112" i="1"/>
  <c r="Q112" i="1" s="1"/>
  <c r="Y112" i="1" s="1"/>
  <c r="H113" i="1"/>
  <c r="Q113" i="1" s="1"/>
  <c r="H114" i="1"/>
  <c r="Q114" i="1" s="1"/>
  <c r="Y114" i="1" s="1"/>
  <c r="AF114" i="1" s="1"/>
  <c r="H115" i="1"/>
  <c r="H116" i="1"/>
  <c r="Q116" i="1" s="1"/>
  <c r="Y116" i="1" s="1"/>
  <c r="H117" i="1"/>
  <c r="Q117" i="1" s="1"/>
  <c r="Y117" i="1" s="1"/>
  <c r="H118" i="1"/>
  <c r="H119" i="1"/>
  <c r="Q119" i="1" s="1"/>
  <c r="Y119" i="1" s="1"/>
  <c r="H120" i="1"/>
  <c r="Q120" i="1" s="1"/>
  <c r="X25" i="1"/>
  <c r="H5" i="1"/>
  <c r="Q5" i="1" s="1"/>
  <c r="X74" i="1"/>
  <c r="X76" i="1"/>
  <c r="X77" i="1"/>
  <c r="X78" i="1"/>
  <c r="X79" i="1"/>
  <c r="X80" i="1"/>
  <c r="X81" i="1"/>
  <c r="X82" i="1"/>
  <c r="X83" i="1"/>
  <c r="X73" i="1"/>
  <c r="T73" i="1"/>
  <c r="T74" i="1"/>
  <c r="T76" i="1"/>
  <c r="T77" i="1"/>
  <c r="T78" i="1"/>
  <c r="T79" i="1"/>
  <c r="T80" i="1"/>
  <c r="T81" i="1"/>
  <c r="T82" i="1"/>
  <c r="T83" i="1"/>
  <c r="R73" i="1"/>
  <c r="R74" i="1"/>
  <c r="R76" i="1"/>
  <c r="R77" i="1"/>
  <c r="R78" i="1"/>
  <c r="R79" i="1"/>
  <c r="R80" i="1"/>
  <c r="R81" i="1"/>
  <c r="R82" i="1"/>
  <c r="R83" i="1"/>
  <c r="L73" i="1"/>
  <c r="L74" i="1"/>
  <c r="L75" i="1"/>
  <c r="L76" i="1"/>
  <c r="L77" i="1"/>
  <c r="L78" i="1"/>
  <c r="L79" i="1"/>
  <c r="L80" i="1"/>
  <c r="L81" i="1"/>
  <c r="L82" i="1"/>
  <c r="L83" i="1"/>
  <c r="H73" i="1"/>
  <c r="Q73" i="1" s="1"/>
  <c r="H74" i="1"/>
  <c r="Q74" i="1" s="1"/>
  <c r="H75" i="1"/>
  <c r="Q75" i="1" s="1"/>
  <c r="Y75" i="1" s="1"/>
  <c r="H76" i="1"/>
  <c r="Q76" i="1" s="1"/>
  <c r="H77" i="1"/>
  <c r="Q77" i="1" s="1"/>
  <c r="H78" i="1"/>
  <c r="Q78" i="1" s="1"/>
  <c r="H79" i="1"/>
  <c r="Q79" i="1" s="1"/>
  <c r="H80" i="1"/>
  <c r="Q80" i="1" s="1"/>
  <c r="H81" i="1"/>
  <c r="Q81" i="1" s="1"/>
  <c r="H82" i="1"/>
  <c r="Q82" i="1" s="1"/>
  <c r="H83" i="1"/>
  <c r="Q83" i="1" s="1"/>
  <c r="X68" i="1"/>
  <c r="X69" i="1"/>
  <c r="X70" i="1"/>
  <c r="X71" i="1"/>
  <c r="X66" i="1"/>
  <c r="X67" i="1"/>
  <c r="T69" i="1"/>
  <c r="T70" i="1"/>
  <c r="T71" i="1"/>
  <c r="T66" i="1"/>
  <c r="R68" i="1"/>
  <c r="Y68" i="1" s="1"/>
  <c r="R69" i="1"/>
  <c r="R70" i="1"/>
  <c r="R71" i="1"/>
  <c r="R67" i="1"/>
  <c r="L66" i="1"/>
  <c r="L67" i="1"/>
  <c r="L68" i="1"/>
  <c r="L69" i="1"/>
  <c r="L70" i="1"/>
  <c r="L71" i="1"/>
  <c r="H66" i="1"/>
  <c r="Q66" i="1" s="1"/>
  <c r="Q67" i="1"/>
  <c r="H68" i="1"/>
  <c r="Q68" i="1" s="1"/>
  <c r="H69" i="1"/>
  <c r="Q69" i="1" s="1"/>
  <c r="H70" i="1"/>
  <c r="Q70" i="1" s="1"/>
  <c r="H71" i="1"/>
  <c r="Q71" i="1" s="1"/>
  <c r="X58" i="1"/>
  <c r="X59" i="1"/>
  <c r="X60" i="1"/>
  <c r="X61" i="1"/>
  <c r="X62" i="1"/>
  <c r="X63" i="1"/>
  <c r="X64" i="1"/>
  <c r="X65" i="1"/>
  <c r="X57" i="1"/>
  <c r="T57" i="1"/>
  <c r="T44" i="1"/>
  <c r="T45" i="1"/>
  <c r="T46" i="1"/>
  <c r="T47" i="1"/>
  <c r="T48" i="1"/>
  <c r="T49" i="1"/>
  <c r="T50" i="1"/>
  <c r="T51" i="1"/>
  <c r="T52" i="1"/>
  <c r="T53" i="1"/>
  <c r="T54" i="1"/>
  <c r="T55" i="1"/>
  <c r="T43" i="1"/>
  <c r="R44" i="1"/>
  <c r="R45" i="1"/>
  <c r="R46" i="1"/>
  <c r="R47" i="1"/>
  <c r="R48" i="1"/>
  <c r="R49" i="1"/>
  <c r="R50" i="1"/>
  <c r="R51" i="1"/>
  <c r="R52" i="1"/>
  <c r="R53" i="1"/>
  <c r="R54" i="1"/>
  <c r="R55" i="1"/>
  <c r="R43" i="1"/>
  <c r="X27" i="1"/>
  <c r="X28" i="1"/>
  <c r="X29" i="1"/>
  <c r="X30" i="1"/>
  <c r="X31" i="1"/>
  <c r="X32" i="1"/>
  <c r="X33" i="1"/>
  <c r="X26" i="1"/>
  <c r="H29" i="1"/>
  <c r="R25" i="1"/>
  <c r="R26" i="1"/>
  <c r="R27" i="1"/>
  <c r="R28" i="1"/>
  <c r="R30" i="1"/>
  <c r="R31" i="1"/>
  <c r="R33" i="1"/>
  <c r="R24" i="1"/>
  <c r="X17" i="1"/>
  <c r="R17" i="1"/>
  <c r="L17" i="1"/>
  <c r="H17" i="1"/>
  <c r="Q17" i="1" s="1"/>
  <c r="T21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4" i="1"/>
  <c r="X34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85" i="1"/>
  <c r="X86" i="1"/>
  <c r="X87" i="1"/>
  <c r="X88" i="1"/>
  <c r="X89" i="1"/>
  <c r="X90" i="1"/>
  <c r="X91" i="1"/>
  <c r="X92" i="1"/>
  <c r="X93" i="1"/>
  <c r="X94" i="1"/>
  <c r="R5" i="1"/>
  <c r="R6" i="1"/>
  <c r="R7" i="1"/>
  <c r="R8" i="1"/>
  <c r="Y8" i="1" s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H16" i="1"/>
  <c r="Q16" i="1" s="1"/>
  <c r="H18" i="1"/>
  <c r="Q18" i="1" s="1"/>
  <c r="H19" i="1"/>
  <c r="Q19" i="1" s="1"/>
  <c r="H20" i="1"/>
  <c r="Q20" i="1" s="1"/>
  <c r="H21" i="1"/>
  <c r="Q21" i="1" s="1"/>
  <c r="H22" i="1"/>
  <c r="Q22" i="1" s="1"/>
  <c r="T4" i="1"/>
  <c r="T8" i="1"/>
  <c r="T10" i="1"/>
  <c r="T11" i="1"/>
  <c r="T12" i="1"/>
  <c r="T14" i="1"/>
  <c r="T16" i="1"/>
  <c r="T20" i="1"/>
  <c r="T22" i="1"/>
  <c r="T25" i="1"/>
  <c r="T26" i="1"/>
  <c r="T27" i="1"/>
  <c r="T30" i="1"/>
  <c r="T31" i="1"/>
  <c r="T33" i="1"/>
  <c r="T34" i="1"/>
  <c r="T35" i="1"/>
  <c r="T37" i="1"/>
  <c r="T38" i="1"/>
  <c r="T39" i="1"/>
  <c r="T40" i="1"/>
  <c r="T41" i="1"/>
  <c r="T42" i="1"/>
  <c r="T56" i="1"/>
  <c r="T58" i="1"/>
  <c r="T59" i="1"/>
  <c r="T60" i="1"/>
  <c r="T61" i="1"/>
  <c r="T62" i="1"/>
  <c r="T63" i="1"/>
  <c r="T64" i="1"/>
  <c r="T65" i="1"/>
  <c r="T85" i="1"/>
  <c r="T86" i="1"/>
  <c r="T87" i="1"/>
  <c r="T88" i="1"/>
  <c r="T89" i="1"/>
  <c r="T91" i="1"/>
  <c r="T92" i="1"/>
  <c r="T93" i="1"/>
  <c r="T94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2" i="1"/>
  <c r="L24" i="1"/>
  <c r="L25" i="1"/>
  <c r="L26" i="1"/>
  <c r="L27" i="1"/>
  <c r="L28" i="1"/>
  <c r="L30" i="1"/>
  <c r="L31" i="1"/>
  <c r="L33" i="1"/>
  <c r="L34" i="1"/>
  <c r="R34" i="1" s="1"/>
  <c r="L35" i="1"/>
  <c r="L36" i="1"/>
  <c r="L37" i="1"/>
  <c r="L38" i="1"/>
  <c r="L39" i="1"/>
  <c r="L40" i="1"/>
  <c r="L41" i="1"/>
  <c r="L42" i="1"/>
  <c r="R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S63" i="1" s="1"/>
  <c r="L64" i="1"/>
  <c r="R64" i="1" s="1"/>
  <c r="L65" i="1"/>
  <c r="R65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H4" i="1"/>
  <c r="Q4" i="1" s="1"/>
  <c r="H6" i="1"/>
  <c r="Q6" i="1" s="1"/>
  <c r="H7" i="1"/>
  <c r="Q7" i="1" s="1"/>
  <c r="H8" i="1"/>
  <c r="H9" i="1"/>
  <c r="Q9" i="1" s="1"/>
  <c r="H10" i="1"/>
  <c r="Q10" i="1" s="1"/>
  <c r="Y10" i="1" s="1"/>
  <c r="AF10" i="1" s="1"/>
  <c r="H11" i="1"/>
  <c r="Q11" i="1" s="1"/>
  <c r="H12" i="1"/>
  <c r="Q12" i="1" s="1"/>
  <c r="Y12" i="1" s="1"/>
  <c r="H13" i="1"/>
  <c r="Q13" i="1" s="1"/>
  <c r="H14" i="1"/>
  <c r="Q14" i="1" s="1"/>
  <c r="H15" i="1"/>
  <c r="Q15" i="1" s="1"/>
  <c r="H24" i="1"/>
  <c r="Q24" i="1" s="1"/>
  <c r="H25" i="1"/>
  <c r="Q25" i="1" s="1"/>
  <c r="H26" i="1"/>
  <c r="Q26" i="1" s="1"/>
  <c r="Y26" i="1" s="1"/>
  <c r="H27" i="1"/>
  <c r="Q27" i="1" s="1"/>
  <c r="H28" i="1"/>
  <c r="Q28" i="1" s="1"/>
  <c r="H30" i="1"/>
  <c r="Q30" i="1" s="1"/>
  <c r="H31" i="1"/>
  <c r="Q31" i="1" s="1"/>
  <c r="H33" i="1"/>
  <c r="Q33" i="1" s="1"/>
  <c r="H34" i="1"/>
  <c r="Q34" i="1" s="1"/>
  <c r="H35" i="1"/>
  <c r="Q35" i="1" s="1"/>
  <c r="H36" i="1"/>
  <c r="Q36" i="1" s="1"/>
  <c r="H37" i="1"/>
  <c r="H38" i="1"/>
  <c r="Q38" i="1" s="1"/>
  <c r="H39" i="1"/>
  <c r="Q39" i="1" s="1"/>
  <c r="H40" i="1"/>
  <c r="Q40" i="1" s="1"/>
  <c r="H41" i="1"/>
  <c r="Q41" i="1" s="1"/>
  <c r="H42" i="1"/>
  <c r="Q42" i="1" s="1"/>
  <c r="H43" i="1"/>
  <c r="Q43" i="1" s="1"/>
  <c r="H44" i="1"/>
  <c r="Q44" i="1" s="1"/>
  <c r="H45" i="1"/>
  <c r="Q45" i="1" s="1"/>
  <c r="H46" i="1"/>
  <c r="Q46" i="1" s="1"/>
  <c r="H47" i="1"/>
  <c r="Q47" i="1" s="1"/>
  <c r="H48" i="1"/>
  <c r="Q48" i="1" s="1"/>
  <c r="H49" i="1"/>
  <c r="Q49" i="1" s="1"/>
  <c r="H50" i="1"/>
  <c r="Q50" i="1" s="1"/>
  <c r="H51" i="1"/>
  <c r="Q51" i="1" s="1"/>
  <c r="H52" i="1"/>
  <c r="Q52" i="1" s="1"/>
  <c r="H53" i="1"/>
  <c r="Q53" i="1" s="1"/>
  <c r="H54" i="1"/>
  <c r="Q54" i="1" s="1"/>
  <c r="H55" i="1"/>
  <c r="Q55" i="1" s="1"/>
  <c r="H56" i="1"/>
  <c r="Q56" i="1" s="1"/>
  <c r="H57" i="1"/>
  <c r="Q57" i="1" s="1"/>
  <c r="H58" i="1"/>
  <c r="Q58" i="1" s="1"/>
  <c r="H59" i="1"/>
  <c r="Q59" i="1" s="1"/>
  <c r="H60" i="1"/>
  <c r="Q60" i="1" s="1"/>
  <c r="H61" i="1"/>
  <c r="Q61" i="1" s="1"/>
  <c r="H62" i="1"/>
  <c r="Q62" i="1" s="1"/>
  <c r="H63" i="1"/>
  <c r="Q63" i="1" s="1"/>
  <c r="H64" i="1"/>
  <c r="Q64" i="1" s="1"/>
  <c r="H65" i="1"/>
  <c r="Q65" i="1" s="1"/>
  <c r="H85" i="1"/>
  <c r="Q85" i="1" s="1"/>
  <c r="H86" i="1"/>
  <c r="Q86" i="1" s="1"/>
  <c r="H87" i="1"/>
  <c r="Q87" i="1" s="1"/>
  <c r="H88" i="1"/>
  <c r="Q88" i="1" s="1"/>
  <c r="Y88" i="1" s="1"/>
  <c r="H89" i="1"/>
  <c r="Q89" i="1" s="1"/>
  <c r="H90" i="1"/>
  <c r="Q90" i="1" s="1"/>
  <c r="H91" i="1"/>
  <c r="Q91" i="1" s="1"/>
  <c r="H92" i="1"/>
  <c r="Q92" i="1" s="1"/>
  <c r="H93" i="1"/>
  <c r="Q93" i="1" s="1"/>
  <c r="H94" i="1"/>
  <c r="Q94" i="1" s="1"/>
  <c r="U128" i="1"/>
  <c r="V128" i="1"/>
  <c r="W128" i="1"/>
  <c r="X95" i="1"/>
  <c r="T95" i="1"/>
  <c r="P128" i="1"/>
  <c r="O128" i="1"/>
  <c r="L95" i="1"/>
  <c r="R95" i="1" s="1"/>
  <c r="H95" i="1"/>
  <c r="Q95" i="1" s="1"/>
  <c r="Y98" i="1" l="1"/>
  <c r="AF98" i="1" s="1"/>
  <c r="AF103" i="1"/>
  <c r="AF76" i="1"/>
  <c r="Y29" i="2"/>
  <c r="AF44" i="1"/>
  <c r="Y102" i="1"/>
  <c r="AF102" i="1" s="1"/>
  <c r="AF53" i="1"/>
  <c r="AF67" i="1"/>
  <c r="AF83" i="1"/>
  <c r="AF58" i="1"/>
  <c r="Y11" i="1"/>
  <c r="Y113" i="1"/>
  <c r="AF113" i="1" s="1"/>
  <c r="AF71" i="1"/>
  <c r="Q106" i="1"/>
  <c r="Y106" i="1" s="1"/>
  <c r="AF106" i="1" s="1"/>
  <c r="AF87" i="1"/>
  <c r="Y9" i="1"/>
  <c r="AF9" i="1" s="1"/>
  <c r="AF47" i="1"/>
  <c r="Q100" i="1"/>
  <c r="Y100" i="1" s="1"/>
  <c r="AF100" i="1" s="1"/>
  <c r="Y46" i="2"/>
  <c r="AF46" i="2" s="1"/>
  <c r="Y5" i="2"/>
  <c r="Y49" i="2"/>
  <c r="Y55" i="2"/>
  <c r="AF55" i="2" s="1"/>
  <c r="Y10" i="2"/>
  <c r="AF10" i="2" s="1"/>
  <c r="Y30" i="2"/>
  <c r="AF30" i="2" s="1"/>
  <c r="Y6" i="2"/>
  <c r="Y20" i="2"/>
  <c r="AF20" i="2" s="1"/>
  <c r="Y28" i="2"/>
  <c r="AF28" i="2" s="1"/>
  <c r="Y89" i="2"/>
  <c r="AF89" i="2" s="1"/>
  <c r="Y94" i="2"/>
  <c r="Y61" i="2"/>
  <c r="AF61" i="2" s="1"/>
  <c r="Y92" i="2"/>
  <c r="Y7" i="2"/>
  <c r="Y31" i="2"/>
  <c r="AF31" i="2" s="1"/>
  <c r="Y80" i="2"/>
  <c r="AF80" i="2" s="1"/>
  <c r="Y95" i="2"/>
  <c r="AF95" i="2" s="1"/>
  <c r="Y96" i="2"/>
  <c r="Y39" i="2"/>
  <c r="AF39" i="2" s="1"/>
  <c r="Y50" i="2"/>
  <c r="AF50" i="2" s="1"/>
  <c r="Y60" i="2"/>
  <c r="Y70" i="2"/>
  <c r="AF70" i="2" s="1"/>
  <c r="Y102" i="2"/>
  <c r="AF102" i="2" s="1"/>
  <c r="Y8" i="2"/>
  <c r="AF8" i="2" s="1"/>
  <c r="Y57" i="2"/>
  <c r="AF57" i="2" s="1"/>
  <c r="Y91" i="2"/>
  <c r="AF91" i="2" s="1"/>
  <c r="Y121" i="2"/>
  <c r="Y15" i="2"/>
  <c r="AF15" i="2" s="1"/>
  <c r="Y18" i="2"/>
  <c r="AF18" i="2" s="1"/>
  <c r="Y36" i="2"/>
  <c r="AF36" i="2" s="1"/>
  <c r="AF43" i="2"/>
  <c r="Y47" i="2"/>
  <c r="AF47" i="2" s="1"/>
  <c r="Y103" i="2"/>
  <c r="AF103" i="2" s="1"/>
  <c r="Y110" i="2"/>
  <c r="AF110" i="2" s="1"/>
  <c r="Y27" i="2"/>
  <c r="AF27" i="2" s="1"/>
  <c r="Y38" i="2"/>
  <c r="AF38" i="2" s="1"/>
  <c r="Y116" i="2"/>
  <c r="AF116" i="2" s="1"/>
  <c r="Y14" i="2"/>
  <c r="AF14" i="2" s="1"/>
  <c r="Y19" i="2"/>
  <c r="AF19" i="2" s="1"/>
  <c r="Y22" i="2"/>
  <c r="AF22" i="2" s="1"/>
  <c r="Y72" i="2"/>
  <c r="Y34" i="2"/>
  <c r="AF34" i="2" s="1"/>
  <c r="Y41" i="2"/>
  <c r="AF41" i="2" s="1"/>
  <c r="Y111" i="2"/>
  <c r="AF111" i="2" s="1"/>
  <c r="Y21" i="2"/>
  <c r="AF21" i="2" s="1"/>
  <c r="Y25" i="2"/>
  <c r="AF25" i="2" s="1"/>
  <c r="Y37" i="2"/>
  <c r="AF37" i="2" s="1"/>
  <c r="Y51" i="2"/>
  <c r="AF51" i="2" s="1"/>
  <c r="Y82" i="2"/>
  <c r="AF82" i="2" s="1"/>
  <c r="AF121" i="2"/>
  <c r="Y120" i="2"/>
  <c r="AF120" i="2" s="1"/>
  <c r="Y119" i="2"/>
  <c r="AF119" i="2" s="1"/>
  <c r="AF114" i="2"/>
  <c r="AF107" i="2"/>
  <c r="Y104" i="2"/>
  <c r="AF104" i="2" s="1"/>
  <c r="Y100" i="2"/>
  <c r="AF100" i="2" s="1"/>
  <c r="AF88" i="1"/>
  <c r="AF94" i="2"/>
  <c r="Y69" i="2"/>
  <c r="AF69" i="2" s="1"/>
  <c r="Y32" i="2"/>
  <c r="AF32" i="2" s="1"/>
  <c r="Y13" i="2"/>
  <c r="AF13" i="2" s="1"/>
  <c r="Y12" i="2"/>
  <c r="AF12" i="2" s="1"/>
  <c r="AE129" i="2"/>
  <c r="AF7" i="2"/>
  <c r="AF5" i="2"/>
  <c r="Y16" i="2"/>
  <c r="AF16" i="2" s="1"/>
  <c r="Y44" i="2"/>
  <c r="AF44" i="2" s="1"/>
  <c r="Y48" i="2"/>
  <c r="AF48" i="2" s="1"/>
  <c r="AF52" i="2"/>
  <c r="Y54" i="2"/>
  <c r="AF54" i="2" s="1"/>
  <c r="Y75" i="2"/>
  <c r="AF75" i="2" s="1"/>
  <c r="Y78" i="2"/>
  <c r="AF78" i="2" s="1"/>
  <c r="Y84" i="2"/>
  <c r="AF84" i="2" s="1"/>
  <c r="AF92" i="2"/>
  <c r="Y93" i="2"/>
  <c r="AF93" i="2" s="1"/>
  <c r="AF96" i="2"/>
  <c r="Y112" i="2"/>
  <c r="AF112" i="2" s="1"/>
  <c r="Y113" i="2"/>
  <c r="AF113" i="2" s="1"/>
  <c r="Y117" i="2"/>
  <c r="AF117" i="2" s="1"/>
  <c r="Y118" i="2"/>
  <c r="AF118" i="2" s="1"/>
  <c r="AF11" i="2"/>
  <c r="Y24" i="2"/>
  <c r="AF24" i="2" s="1"/>
  <c r="Y53" i="2"/>
  <c r="AF53" i="2" s="1"/>
  <c r="R66" i="2"/>
  <c r="Y66" i="2" s="1"/>
  <c r="Y33" i="2"/>
  <c r="AF33" i="2" s="1"/>
  <c r="AF72" i="2"/>
  <c r="Y45" i="2"/>
  <c r="AF45" i="2" s="1"/>
  <c r="Y56" i="2"/>
  <c r="AF56" i="2" s="1"/>
  <c r="Y63" i="2"/>
  <c r="AF63" i="2" s="1"/>
  <c r="Y68" i="2"/>
  <c r="AF68" i="2" s="1"/>
  <c r="Y74" i="2"/>
  <c r="AF74" i="2" s="1"/>
  <c r="Y77" i="2"/>
  <c r="AF77" i="2" s="1"/>
  <c r="Y81" i="2"/>
  <c r="AF81" i="2" s="1"/>
  <c r="Y98" i="2"/>
  <c r="AF98" i="2" s="1"/>
  <c r="Y26" i="2"/>
  <c r="AF26" i="2" s="1"/>
  <c r="R64" i="2"/>
  <c r="Y64" i="2" s="1"/>
  <c r="AF64" i="2" s="1"/>
  <c r="Y71" i="2"/>
  <c r="AF71" i="2" s="1"/>
  <c r="Y83" i="2"/>
  <c r="AF83" i="2" s="1"/>
  <c r="Y90" i="2"/>
  <c r="AF90" i="2" s="1"/>
  <c r="Y106" i="2"/>
  <c r="AF106" i="2" s="1"/>
  <c r="Y109" i="2"/>
  <c r="AF109" i="2" s="1"/>
  <c r="Y115" i="2"/>
  <c r="AF115" i="2" s="1"/>
  <c r="T129" i="2"/>
  <c r="AF6" i="2"/>
  <c r="Y17" i="2"/>
  <c r="AF17" i="2" s="1"/>
  <c r="Y40" i="2"/>
  <c r="AF40" i="2" s="1"/>
  <c r="AF49" i="2"/>
  <c r="Y58" i="2"/>
  <c r="AF58" i="2" s="1"/>
  <c r="Y67" i="2"/>
  <c r="AF67" i="2" s="1"/>
  <c r="Y101" i="2"/>
  <c r="AF101" i="2" s="1"/>
  <c r="X129" i="2"/>
  <c r="AF9" i="2"/>
  <c r="AF29" i="2"/>
  <c r="AF76" i="2"/>
  <c r="Y79" i="2"/>
  <c r="AF79" i="2" s="1"/>
  <c r="Y99" i="2"/>
  <c r="AF99" i="2" s="1"/>
  <c r="Y105" i="2"/>
  <c r="AF105" i="2" s="1"/>
  <c r="Y108" i="2"/>
  <c r="AF108" i="2" s="1"/>
  <c r="Y4" i="2"/>
  <c r="Q129" i="2"/>
  <c r="Y42" i="2"/>
  <c r="AF42" i="2" s="1"/>
  <c r="Y88" i="2"/>
  <c r="AF88" i="2" s="1"/>
  <c r="AF60" i="2"/>
  <c r="S129" i="2"/>
  <c r="Y87" i="2"/>
  <c r="AF87" i="2" s="1"/>
  <c r="Y62" i="2"/>
  <c r="AF62" i="2" s="1"/>
  <c r="R65" i="2"/>
  <c r="Y65" i="2" s="1"/>
  <c r="AF112" i="1"/>
  <c r="AF116" i="1"/>
  <c r="AF115" i="1"/>
  <c r="AF99" i="1"/>
  <c r="AE128" i="1"/>
  <c r="AF68" i="1"/>
  <c r="AF75" i="1"/>
  <c r="AF11" i="1"/>
  <c r="Y118" i="1"/>
  <c r="AF118" i="1" s="1"/>
  <c r="AF111" i="1"/>
  <c r="AF91" i="1"/>
  <c r="AF104" i="1"/>
  <c r="AF97" i="1"/>
  <c r="Y109" i="1"/>
  <c r="AF109" i="1" s="1"/>
  <c r="AF108" i="1"/>
  <c r="AF107" i="1"/>
  <c r="AF117" i="1"/>
  <c r="AF119" i="1"/>
  <c r="AF105" i="1"/>
  <c r="Y101" i="1"/>
  <c r="AF101" i="1" s="1"/>
  <c r="Y79" i="1"/>
  <c r="AF79" i="1" s="1"/>
  <c r="Y67" i="1"/>
  <c r="Y71" i="1"/>
  <c r="Y83" i="1"/>
  <c r="Y69" i="1"/>
  <c r="AF69" i="1" s="1"/>
  <c r="Y77" i="1"/>
  <c r="AF77" i="1" s="1"/>
  <c r="Y70" i="1"/>
  <c r="AF70" i="1" s="1"/>
  <c r="Y78" i="1"/>
  <c r="AF78" i="1" s="1"/>
  <c r="Y76" i="1"/>
  <c r="Y66" i="1"/>
  <c r="AF66" i="1" s="1"/>
  <c r="Y82" i="1"/>
  <c r="AF82" i="1" s="1"/>
  <c r="Y74" i="1"/>
  <c r="AF74" i="1" s="1"/>
  <c r="Y81" i="1"/>
  <c r="AF81" i="1" s="1"/>
  <c r="Y73" i="1"/>
  <c r="AF73" i="1" s="1"/>
  <c r="Y80" i="1"/>
  <c r="AF80" i="1" s="1"/>
  <c r="Y17" i="1"/>
  <c r="AF17" i="1" s="1"/>
  <c r="Y29" i="1"/>
  <c r="AF29" i="1" s="1"/>
  <c r="R63" i="1"/>
  <c r="Y63" i="1" s="1"/>
  <c r="AF63" i="1" s="1"/>
  <c r="S65" i="1"/>
  <c r="Y65" i="1" s="1"/>
  <c r="AF65" i="1" s="1"/>
  <c r="S64" i="1"/>
  <c r="Y64" i="1" s="1"/>
  <c r="AF64" i="1" s="1"/>
  <c r="Y21" i="1"/>
  <c r="AF21" i="1" s="1"/>
  <c r="Y13" i="1"/>
  <c r="AF13" i="1" s="1"/>
  <c r="Y18" i="1"/>
  <c r="AF18" i="1" s="1"/>
  <c r="AF12" i="1"/>
  <c r="Y40" i="1"/>
  <c r="AF40" i="1" s="1"/>
  <c r="Y7" i="1"/>
  <c r="AF7" i="1" s="1"/>
  <c r="Y42" i="1"/>
  <c r="AF42" i="1" s="1"/>
  <c r="Y92" i="1"/>
  <c r="AF92" i="1" s="1"/>
  <c r="Y34" i="1"/>
  <c r="AF34" i="1" s="1"/>
  <c r="Y14" i="1"/>
  <c r="AF14" i="1" s="1"/>
  <c r="Y62" i="1"/>
  <c r="AF62" i="1" s="1"/>
  <c r="Y4" i="1"/>
  <c r="AF4" i="1" s="1"/>
  <c r="Y56" i="1"/>
  <c r="AF56" i="1" s="1"/>
  <c r="Y54" i="1"/>
  <c r="AF54" i="1" s="1"/>
  <c r="Y46" i="1"/>
  <c r="AF46" i="1" s="1"/>
  <c r="Y30" i="1"/>
  <c r="AF30" i="1" s="1"/>
  <c r="Y22" i="1"/>
  <c r="AF22" i="1" s="1"/>
  <c r="Y32" i="1"/>
  <c r="AF32" i="1" s="1"/>
  <c r="Y60" i="1"/>
  <c r="AF60" i="1" s="1"/>
  <c r="Y52" i="1"/>
  <c r="AF52" i="1" s="1"/>
  <c r="Y44" i="1"/>
  <c r="Y36" i="1"/>
  <c r="AF36" i="1" s="1"/>
  <c r="Y28" i="1"/>
  <c r="AF28" i="1" s="1"/>
  <c r="Y59" i="1"/>
  <c r="AF59" i="1" s="1"/>
  <c r="Y51" i="1"/>
  <c r="AF51" i="1" s="1"/>
  <c r="Y43" i="1"/>
  <c r="AF43" i="1" s="1"/>
  <c r="AF35" i="1"/>
  <c r="Y27" i="1"/>
  <c r="AF27" i="1" s="1"/>
  <c r="Y89" i="1"/>
  <c r="AF89" i="1" s="1"/>
  <c r="Y55" i="1"/>
  <c r="AF55" i="1" s="1"/>
  <c r="Y47" i="1"/>
  <c r="Y39" i="1"/>
  <c r="AF39" i="1" s="1"/>
  <c r="Y93" i="1"/>
  <c r="AF93" i="1" s="1"/>
  <c r="Y87" i="1"/>
  <c r="Y61" i="1"/>
  <c r="AF61" i="1" s="1"/>
  <c r="Y53" i="1"/>
  <c r="Y45" i="1"/>
  <c r="AF45" i="1" s="1"/>
  <c r="Y37" i="1"/>
  <c r="AF37" i="1" s="1"/>
  <c r="Y33" i="1"/>
  <c r="AF33" i="1" s="1"/>
  <c r="Y86" i="1"/>
  <c r="AF86" i="1" s="1"/>
  <c r="Y94" i="1"/>
  <c r="AF94" i="1" s="1"/>
  <c r="Y38" i="1"/>
  <c r="AF38" i="1" s="1"/>
  <c r="Y49" i="1"/>
  <c r="AF49" i="1" s="1"/>
  <c r="Y57" i="1"/>
  <c r="AF57" i="1" s="1"/>
  <c r="Y41" i="1"/>
  <c r="AF41" i="1" s="1"/>
  <c r="Y25" i="1"/>
  <c r="AF25" i="1" s="1"/>
  <c r="AF8" i="1"/>
  <c r="Y58" i="1"/>
  <c r="Y90" i="1"/>
  <c r="AF90" i="1" s="1"/>
  <c r="Y50" i="1"/>
  <c r="AF50" i="1" s="1"/>
  <c r="Y48" i="1"/>
  <c r="AF48" i="1" s="1"/>
  <c r="Y19" i="1"/>
  <c r="AF19" i="1" s="1"/>
  <c r="Y16" i="1"/>
  <c r="AF16" i="1" s="1"/>
  <c r="Y6" i="1"/>
  <c r="AF6" i="1" s="1"/>
  <c r="Y24" i="1"/>
  <c r="AF24" i="1" s="1"/>
  <c r="Y5" i="1"/>
  <c r="AF5" i="1" s="1"/>
  <c r="Y20" i="1"/>
  <c r="AF20" i="1" s="1"/>
  <c r="Y15" i="1"/>
  <c r="AF15" i="1" s="1"/>
  <c r="Y95" i="1"/>
  <c r="AF95" i="1" s="1"/>
  <c r="X128" i="1"/>
  <c r="Q128" i="1"/>
  <c r="T128" i="1"/>
  <c r="AF66" i="2" l="1"/>
  <c r="R129" i="2"/>
  <c r="AF65" i="2"/>
  <c r="AF4" i="2"/>
  <c r="Y128" i="1"/>
  <c r="AF26" i="1"/>
  <c r="AF128" i="1" s="1"/>
  <c r="R128" i="1"/>
  <c r="S128" i="1"/>
  <c r="Y129" i="2" l="1"/>
  <c r="AF1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V3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Sửa điều hòa
</t>
        </r>
      </text>
    </comment>
    <comment ref="V5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Tiền phòng tháng 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PC</author>
  </authors>
  <commentList>
    <comment ref="S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Khách k dùng wifi
</t>
        </r>
      </text>
    </comment>
    <comment ref="T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1 người dùng máy giặt
</t>
        </r>
      </text>
    </comment>
    <comment ref="T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Không dùng máy giặt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Không dùng máy giặt
</t>
        </r>
      </text>
    </comment>
    <comment ref="V1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điện wc chung</t>
        </r>
      </text>
    </comment>
    <comment ref="V2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Phí dịch vụ 1 người tháng 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Tiền điện bình nóng lạnh 2 tháng T9,T10
</t>
        </r>
      </text>
    </comment>
    <comment ref="V38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Sửa điều hòa
</t>
        </r>
      </text>
    </comment>
    <comment ref="W38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Điện bình nóng lạnh</t>
        </r>
      </text>
    </comment>
    <comment ref="W3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Điện bình nóng lạnh</t>
        </r>
      </text>
    </comment>
    <comment ref="V40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Thay bóng điện 
</t>
        </r>
      </text>
    </comment>
    <comment ref="W40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Điện bình nóng lạnh chung
</t>
        </r>
      </text>
    </comment>
    <comment ref="T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Máy giặt tính 2 người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Phí dịch vụ tháng 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7" authorId="0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Không dùng máy giặt
</t>
        </r>
      </text>
    </comment>
    <comment ref="T69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 xml:space="preserve">Không dùng máy giặt
</t>
        </r>
      </text>
    </comment>
    <comment ref="V74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 xml:space="preserve">Phí dịch vụ 1 người tháng 9
</t>
        </r>
      </text>
    </comment>
    <comment ref="S9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Miễn phí wifi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4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Phí sạc xe điện tháng 9
</t>
        </r>
      </text>
    </comment>
    <comment ref="U10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 xml:space="preserve">Xe ôm công nghệ thu phí sạc cao hơn
</t>
        </r>
      </text>
    </comment>
    <comment ref="V101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Phí sạc xe điện tháng 9
</t>
        </r>
      </text>
    </comment>
    <comment ref="V117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 xml:space="preserve">Đánh chìa khóa
</t>
        </r>
      </text>
    </comment>
    <comment ref="T128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Không dùng máy giặt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<sst xmlns="http://schemas.openxmlformats.org/spreadsheetml/2006/main" count="934" uniqueCount="207">
  <si>
    <t>TÒA NHÀ</t>
  </si>
  <si>
    <t>STT</t>
  </si>
  <si>
    <t>MÃ TÒA NHÀ</t>
  </si>
  <si>
    <t>TÊN PHÒNG</t>
  </si>
  <si>
    <t>MÃ KH</t>
  </si>
  <si>
    <t>SỐ ĐIỆN</t>
  </si>
  <si>
    <t>SỐ NƯỚC</t>
  </si>
  <si>
    <t>NGƯỜI</t>
  </si>
  <si>
    <t>CỌC</t>
  </si>
  <si>
    <t>BẢNG THU</t>
  </si>
  <si>
    <t>GHI CHÚ</t>
  </si>
  <si>
    <t>Kỳ thanh toán</t>
  </si>
  <si>
    <t>NỘP TIỀN</t>
  </si>
  <si>
    <t>TỔNG HỢP PHÁT SINH</t>
  </si>
  <si>
    <t>Đầu</t>
  </si>
  <si>
    <t>Cuối</t>
  </si>
  <si>
    <t>Hiệu số</t>
  </si>
  <si>
    <t>Đơn giá</t>
  </si>
  <si>
    <t>PHÒNG</t>
  </si>
  <si>
    <t>ĐIỆN</t>
  </si>
  <si>
    <t>NƯỚC</t>
  </si>
  <si>
    <t>INTERNET</t>
  </si>
  <si>
    <t>KHÁC</t>
  </si>
  <si>
    <t>VOUCHER</t>
  </si>
  <si>
    <t>DỊCH VỤ</t>
  </si>
  <si>
    <t>TỔNG</t>
  </si>
  <si>
    <t>LẦN 1</t>
  </si>
  <si>
    <t>LẦN 2</t>
  </si>
  <si>
    <t>LẦN 3</t>
  </si>
  <si>
    <t>THỰC THU</t>
  </si>
  <si>
    <t>CÒN NỢ</t>
  </si>
  <si>
    <t>BẢNG KÊ CŨ</t>
  </si>
  <si>
    <t>PHÁT SINH</t>
  </si>
  <si>
    <t>-</t>
  </si>
  <si>
    <t>(4,017,500)</t>
  </si>
  <si>
    <t>78,375,944</t>
  </si>
  <si>
    <t>77,410,259</t>
  </si>
  <si>
    <t>SỔ THU</t>
  </si>
  <si>
    <t>Mã ngoài</t>
  </si>
  <si>
    <t>Chênh</t>
  </si>
  <si>
    <t>HN09</t>
  </si>
  <si>
    <t>HN09101</t>
  </si>
  <si>
    <t>HN09201</t>
  </si>
  <si>
    <t>HN09202</t>
  </si>
  <si>
    <t>HN09301</t>
  </si>
  <si>
    <t>HN09302</t>
  </si>
  <si>
    <t>HN09401</t>
  </si>
  <si>
    <t>HN09402</t>
  </si>
  <si>
    <t>HN09501</t>
  </si>
  <si>
    <t>HN09502</t>
  </si>
  <si>
    <t>HN09601</t>
  </si>
  <si>
    <t>HN09602</t>
  </si>
  <si>
    <t>Máy giặt</t>
  </si>
  <si>
    <t>XE ĐIỆN</t>
  </si>
  <si>
    <t>HN01</t>
  </si>
  <si>
    <t>HN02</t>
  </si>
  <si>
    <t>HN01101</t>
  </si>
  <si>
    <t>HN01102</t>
  </si>
  <si>
    <t>HN01201</t>
  </si>
  <si>
    <t>HN01202</t>
  </si>
  <si>
    <t>HN01301</t>
  </si>
  <si>
    <t>HN01302</t>
  </si>
  <si>
    <t>HN01401</t>
  </si>
  <si>
    <t>HN01402</t>
  </si>
  <si>
    <t>HN01501</t>
  </si>
  <si>
    <t>HN01502</t>
  </si>
  <si>
    <t xml:space="preserve"> Số nhà 553 Ngọc Hồi, Thanh Trì, Hà Nội</t>
  </si>
  <si>
    <t>HN02101</t>
  </si>
  <si>
    <t>HN02201</t>
  </si>
  <si>
    <t>HN02202</t>
  </si>
  <si>
    <t>HN02301</t>
  </si>
  <si>
    <t>HN02302</t>
  </si>
  <si>
    <t>HN02401</t>
  </si>
  <si>
    <t>WC T2</t>
  </si>
  <si>
    <t>WC T3</t>
  </si>
  <si>
    <t>NO03 LK114 Khu dịch vụ Cây Quýt, La Khê, Hà Đông, Hà  Nội.</t>
  </si>
  <si>
    <t>HN03</t>
  </si>
  <si>
    <t>WC T4</t>
  </si>
  <si>
    <t>HN03101</t>
  </si>
  <si>
    <t>HN03201</t>
  </si>
  <si>
    <t>HN03202</t>
  </si>
  <si>
    <t>HN03301</t>
  </si>
  <si>
    <t>HN03302</t>
  </si>
  <si>
    <t>HN03401</t>
  </si>
  <si>
    <t>HN03402</t>
  </si>
  <si>
    <t xml:space="preserve"> </t>
  </si>
  <si>
    <t>1/8 Khách mới ký hợp đồng</t>
  </si>
  <si>
    <t>HN04</t>
  </si>
  <si>
    <t>HN04101</t>
  </si>
  <si>
    <t>HN05</t>
  </si>
  <si>
    <t>HN06</t>
  </si>
  <si>
    <t>HN07</t>
  </si>
  <si>
    <t>HN08</t>
  </si>
  <si>
    <t>HN04201</t>
  </si>
  <si>
    <t>HN04202</t>
  </si>
  <si>
    <t>HN04301</t>
  </si>
  <si>
    <t>HN04302</t>
  </si>
  <si>
    <t>HN04401</t>
  </si>
  <si>
    <t>HN04402</t>
  </si>
  <si>
    <t>WC T5</t>
  </si>
  <si>
    <t>HN05101</t>
  </si>
  <si>
    <t>HN05201</t>
  </si>
  <si>
    <t>HN05202</t>
  </si>
  <si>
    <t>HN05301</t>
  </si>
  <si>
    <t>HN05302</t>
  </si>
  <si>
    <t>HN05401</t>
  </si>
  <si>
    <t>HN05402</t>
  </si>
  <si>
    <t>HN05501</t>
  </si>
  <si>
    <t>HN05502</t>
  </si>
  <si>
    <t>chia 2 phòng cùng tầng theo tổng số người</t>
  </si>
  <si>
    <t>Số nhà 14 ngõ 1 Lê Trọng Tấn, Hà Đông, Hà Nội</t>
  </si>
  <si>
    <t>Khu C Yên Nghĩa, Hà Đông, Hà Nội</t>
  </si>
  <si>
    <t>Số nhà 59 Ngõ 193 Trung Kính, Yên Hòa, Cầu Giấy, Hà Nội</t>
  </si>
  <si>
    <t>HN06101</t>
  </si>
  <si>
    <t>HN06201</t>
  </si>
  <si>
    <t>HN06202</t>
  </si>
  <si>
    <t>HN06301</t>
  </si>
  <si>
    <t>HN06302</t>
  </si>
  <si>
    <t>HN06401</t>
  </si>
  <si>
    <t>HN06402</t>
  </si>
  <si>
    <t>HN06501</t>
  </si>
  <si>
    <t>HN06502</t>
  </si>
  <si>
    <t>HN07101</t>
  </si>
  <si>
    <t>HN07201</t>
  </si>
  <si>
    <t>HN07202</t>
  </si>
  <si>
    <t>HN07301</t>
  </si>
  <si>
    <t>HN07302</t>
  </si>
  <si>
    <t>Số 4 Ngách 65/64 Vũ Trọng Phụng, Thanh Xuân</t>
  </si>
  <si>
    <t>HN08101</t>
  </si>
  <si>
    <t>HN08201</t>
  </si>
  <si>
    <t>HN08202</t>
  </si>
  <si>
    <t>HN08301</t>
  </si>
  <si>
    <t>HN08302</t>
  </si>
  <si>
    <t>HN08401</t>
  </si>
  <si>
    <t>HN08402</t>
  </si>
  <si>
    <t>HN08501</t>
  </si>
  <si>
    <t>HN08502</t>
  </si>
  <si>
    <t>HN08601</t>
  </si>
  <si>
    <t>HN08602</t>
  </si>
  <si>
    <t>BẢNG KÊ T08.2025</t>
  </si>
  <si>
    <t>HN10</t>
  </si>
  <si>
    <t>HN10101</t>
  </si>
  <si>
    <t>HN10201</t>
  </si>
  <si>
    <t>HN10202</t>
  </si>
  <si>
    <t>HN10203</t>
  </si>
  <si>
    <t>HN10204</t>
  </si>
  <si>
    <t>HN10301</t>
  </si>
  <si>
    <t>HN10302</t>
  </si>
  <si>
    <t>HN10303</t>
  </si>
  <si>
    <t>HN10304</t>
  </si>
  <si>
    <t>HN10401</t>
  </si>
  <si>
    <t>HN10402</t>
  </si>
  <si>
    <t>HN10403</t>
  </si>
  <si>
    <t>HN10404</t>
  </si>
  <si>
    <t>HN10501</t>
  </si>
  <si>
    <t>HN10502</t>
  </si>
  <si>
    <t>HN10503</t>
  </si>
  <si>
    <t>HN10504</t>
  </si>
  <si>
    <t>HN10601</t>
  </si>
  <si>
    <t>HN10602</t>
  </si>
  <si>
    <t>HN10603</t>
  </si>
  <si>
    <t>HN10604</t>
  </si>
  <si>
    <t>HN10701</t>
  </si>
  <si>
    <t>HN10702</t>
  </si>
  <si>
    <t>HN10703</t>
  </si>
  <si>
    <t>Hết tháng 7 thanh lý hợp đồng</t>
  </si>
  <si>
    <t>1/8 ký hợp đồng</t>
  </si>
  <si>
    <t>Hẹn 10/8 ký hợp đồng</t>
  </si>
  <si>
    <t>Hẹn 1/8 ký hợp đồng</t>
  </si>
  <si>
    <t>ký hợp đồng 1/8, đóng 3 cọc 1</t>
  </si>
  <si>
    <t>Khách đặt cọc 3tr8 ngày 10/8, hẹn 1/9 làm hợp đồng</t>
  </si>
  <si>
    <t>Khách đặt cọc 1tr, hẹn 15/8 làm hợp đồng</t>
  </si>
  <si>
    <t>Đặt cọc 4tr4 ngày 12.8, hẹn ký hợp đồng luôn</t>
  </si>
  <si>
    <t>Ký hợp đồng ngày 12.8</t>
  </si>
  <si>
    <t>Cọc 3tr, hẹn ngày 10.8 ký hợp đồng</t>
  </si>
  <si>
    <t>BẢNG KÊ T09.2025</t>
  </si>
  <si>
    <t>ký 1/9</t>
  </si>
  <si>
    <t>Ký hợp đồng ngày 1/9.</t>
  </si>
  <si>
    <t>Hẹn 1/9 ký hợp đồng</t>
  </si>
  <si>
    <t>Hẹn ngày 10/9 ký hợp dồng.</t>
  </si>
  <si>
    <t>Khách ở đến 15/9 chuyển đi.</t>
  </si>
  <si>
    <t>Ký hợp đồng 1/9</t>
  </si>
  <si>
    <t>Hẹn 1/9 ký hợp đồng.</t>
  </si>
  <si>
    <t>Thu tiền điện + wifi</t>
  </si>
  <si>
    <t>Ngày 10/9 khách chuyển đi.</t>
  </si>
  <si>
    <t>Chỉ thu điện nước</t>
  </si>
  <si>
    <t>1/9 ký hợp đồng.</t>
  </si>
  <si>
    <t>12/8 ký hợp đồng</t>
  </si>
  <si>
    <t>Ký hợp đồng ngày 3/9</t>
  </si>
  <si>
    <t>3/9 ký hợp đồng.</t>
  </si>
  <si>
    <t>Khách cọc ngày 10/9, hẹn 25/9 ký hđ.</t>
  </si>
  <si>
    <t>M5-M10</t>
  </si>
  <si>
    <t>Khác mới ở từ 18/9.</t>
  </si>
  <si>
    <t>BẢNG KÊ T10.2025</t>
  </si>
  <si>
    <t>Trống</t>
  </si>
  <si>
    <t>Khách phá hợp đồng</t>
  </si>
  <si>
    <t>Phá hợp đồng</t>
  </si>
  <si>
    <t>Chỉ tính tiền điện</t>
  </si>
  <si>
    <t>Đóng 3 cọc 1</t>
  </si>
  <si>
    <t>HN11</t>
  </si>
  <si>
    <t>HN11201</t>
  </si>
  <si>
    <t>HN11202</t>
  </si>
  <si>
    <t>HN11203</t>
  </si>
  <si>
    <t>HN11301</t>
  </si>
  <si>
    <t>HN11302</t>
  </si>
  <si>
    <t>HN11303</t>
  </si>
  <si>
    <t>HN11401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</si>
</sst>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8"/>
      <name val="Calibri"/>
      <family val="2"/>
      <charset val="163"/>
      <scheme val="minor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1"/>
      <color rgb="FF0070C0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b/>
      <sz val="12"/>
      <color rgb="FFC00000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wrapText="1"/>
    </xf>
    <xf numFmtId="0" fontId="3" fillId="5" borderId="8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165" fontId="3" fillId="4" borderId="8" xfId="1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wrapText="1"/>
    </xf>
    <xf numFmtId="165" fontId="3" fillId="4" borderId="8" xfId="0" applyNumberFormat="1" applyFont="1" applyFill="1" applyBorder="1" applyAlignment="1">
      <alignment horizontal="center" vertical="center" wrapText="1"/>
    </xf>
    <xf numFmtId="165" fontId="3" fillId="5" borderId="8" xfId="0" applyNumberFormat="1" applyFont="1" applyFill="1" applyBorder="1" applyAlignment="1">
      <alignment horizontal="right" wrapText="1"/>
    </xf>
    <xf numFmtId="165" fontId="3" fillId="4" borderId="8" xfId="1" applyNumberFormat="1" applyFont="1" applyFill="1" applyBorder="1" applyAlignment="1">
      <alignment horizontal="right" wrapText="1"/>
    </xf>
    <xf numFmtId="0" fontId="4" fillId="0" borderId="13" xfId="0" applyFont="1" applyBorder="1" applyAlignment="1">
      <alignment vertical="center" wrapText="1"/>
    </xf>
    <xf numFmtId="0" fontId="4" fillId="7" borderId="13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vertical="center" wrapText="1"/>
    </xf>
    <xf numFmtId="165" fontId="3" fillId="7" borderId="8" xfId="1" applyNumberFormat="1" applyFont="1" applyFill="1" applyBorder="1" applyAlignment="1">
      <alignment horizontal="center" vertical="center" wrapText="1"/>
    </xf>
    <xf numFmtId="165" fontId="3" fillId="7" borderId="8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right" wrapText="1"/>
    </xf>
    <xf numFmtId="165" fontId="3" fillId="7" borderId="8" xfId="1" applyNumberFormat="1" applyFont="1" applyFill="1" applyBorder="1" applyAlignment="1">
      <alignment horizontal="right" wrapText="1"/>
    </xf>
    <xf numFmtId="165" fontId="3" fillId="7" borderId="8" xfId="0" applyNumberFormat="1" applyFont="1" applyFill="1" applyBorder="1" applyAlignment="1">
      <alignment horizontal="right" wrapText="1"/>
    </xf>
    <xf numFmtId="0" fontId="3" fillId="7" borderId="8" xfId="0" applyFont="1" applyFill="1" applyBorder="1" applyAlignment="1">
      <alignment wrapText="1"/>
    </xf>
    <xf numFmtId="0" fontId="2" fillId="4" borderId="8" xfId="0" applyFont="1" applyFill="1" applyBorder="1" applyAlignment="1">
      <alignment horizontal="center" wrapText="1"/>
    </xf>
    <xf numFmtId="165" fontId="7" fillId="5" borderId="8" xfId="0" applyNumberFormat="1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right" wrapText="1"/>
    </xf>
    <xf numFmtId="165" fontId="3" fillId="3" borderId="8" xfId="0" applyNumberFormat="1" applyFont="1" applyFill="1" applyBorder="1" applyAlignment="1">
      <alignment horizontal="right" wrapText="1"/>
    </xf>
    <xf numFmtId="0" fontId="3" fillId="7" borderId="15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 wrapText="1"/>
    </xf>
    <xf numFmtId="165" fontId="3" fillId="8" borderId="8" xfId="1" applyNumberFormat="1" applyFont="1" applyFill="1" applyBorder="1" applyAlignment="1">
      <alignment horizontal="center" vertical="center" wrapText="1"/>
    </xf>
    <xf numFmtId="165" fontId="3" fillId="8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right" wrapText="1"/>
    </xf>
    <xf numFmtId="165" fontId="3" fillId="8" borderId="8" xfId="1" applyNumberFormat="1" applyFont="1" applyFill="1" applyBorder="1" applyAlignment="1">
      <alignment horizontal="right" wrapText="1"/>
    </xf>
    <xf numFmtId="0" fontId="2" fillId="8" borderId="8" xfId="0" applyFont="1" applyFill="1" applyBorder="1" applyAlignment="1">
      <alignment horizontal="center" wrapText="1"/>
    </xf>
    <xf numFmtId="165" fontId="4" fillId="3" borderId="8" xfId="1" applyNumberFormat="1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horizontal="center" wrapText="1"/>
    </xf>
    <xf numFmtId="165" fontId="5" fillId="6" borderId="8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5" fontId="9" fillId="0" borderId="1" xfId="1" applyNumberFormat="1" applyFont="1" applyBorder="1" applyAlignment="1">
      <alignment wrapText="1"/>
    </xf>
    <xf numFmtId="165" fontId="9" fillId="2" borderId="1" xfId="1" applyNumberFormat="1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3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4" fillId="4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65" fontId="9" fillId="4" borderId="8" xfId="1" applyNumberFormat="1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  <xf numFmtId="0" fontId="4" fillId="7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165" fontId="9" fillId="7" borderId="8" xfId="1" applyNumberFormat="1" applyFont="1" applyFill="1" applyBorder="1" applyAlignment="1">
      <alignment wrapText="1"/>
    </xf>
    <xf numFmtId="0" fontId="9" fillId="7" borderId="8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9" fillId="7" borderId="0" xfId="0" applyFont="1" applyFill="1"/>
    <xf numFmtId="0" fontId="4" fillId="3" borderId="8" xfId="0" applyFont="1" applyFill="1" applyBorder="1" applyAlignment="1">
      <alignment horizontal="center" vertical="center" wrapText="1"/>
    </xf>
    <xf numFmtId="165" fontId="9" fillId="3" borderId="8" xfId="1" applyNumberFormat="1" applyFont="1" applyFill="1" applyBorder="1" applyAlignment="1">
      <alignment wrapText="1"/>
    </xf>
    <xf numFmtId="0" fontId="12" fillId="3" borderId="8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165" fontId="13" fillId="3" borderId="8" xfId="1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165" fontId="14" fillId="3" borderId="8" xfId="1" applyNumberFormat="1" applyFont="1" applyFill="1" applyBorder="1" applyAlignment="1">
      <alignment wrapText="1"/>
    </xf>
    <xf numFmtId="165" fontId="13" fillId="3" borderId="8" xfId="0" applyNumberFormat="1" applyFont="1" applyFill="1" applyBorder="1" applyAlignment="1">
      <alignment horizontal="center" vertical="center" wrapText="1"/>
    </xf>
    <xf numFmtId="165" fontId="13" fillId="3" borderId="8" xfId="1" applyNumberFormat="1" applyFont="1" applyFill="1" applyBorder="1" applyAlignment="1">
      <alignment horizontal="right" wrapText="1"/>
    </xf>
    <xf numFmtId="0" fontId="13" fillId="3" borderId="8" xfId="0" applyFont="1" applyFill="1" applyBorder="1" applyAlignment="1">
      <alignment horizontal="center" wrapText="1"/>
    </xf>
    <xf numFmtId="0" fontId="11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wrapText="1"/>
    </xf>
    <xf numFmtId="0" fontId="8" fillId="8" borderId="8" xfId="0" applyFont="1" applyFill="1" applyBorder="1" applyAlignment="1">
      <alignment horizontal="center" vertical="center" wrapText="1"/>
    </xf>
    <xf numFmtId="165" fontId="11" fillId="8" borderId="8" xfId="1" applyNumberFormat="1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165" fontId="9" fillId="8" borderId="8" xfId="1" applyNumberFormat="1" applyFont="1" applyFill="1" applyBorder="1" applyAlignment="1">
      <alignment wrapText="1"/>
    </xf>
    <xf numFmtId="0" fontId="9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wrapText="1"/>
    </xf>
    <xf numFmtId="165" fontId="9" fillId="2" borderId="5" xfId="1" applyNumberFormat="1" applyFont="1" applyFill="1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wrapText="1"/>
    </xf>
    <xf numFmtId="165" fontId="9" fillId="0" borderId="5" xfId="1" applyNumberFormat="1" applyFont="1" applyBorder="1" applyAlignment="1">
      <alignment wrapText="1"/>
    </xf>
    <xf numFmtId="0" fontId="10" fillId="0" borderId="0" xfId="0" applyFont="1"/>
    <xf numFmtId="165" fontId="9" fillId="0" borderId="0" xfId="1" applyNumberFormat="1" applyFont="1"/>
    <xf numFmtId="165" fontId="3" fillId="0" borderId="1" xfId="1" applyNumberFormat="1" applyFont="1" applyBorder="1" applyAlignment="1">
      <alignment horizontal="center" wrapText="1"/>
    </xf>
    <xf numFmtId="165" fontId="3" fillId="5" borderId="8" xfId="1" applyNumberFormat="1" applyFont="1" applyFill="1" applyBorder="1" applyAlignment="1">
      <alignment horizontal="center" wrapText="1"/>
    </xf>
    <xf numFmtId="165" fontId="9" fillId="0" borderId="7" xfId="1" applyNumberFormat="1" applyFont="1" applyBorder="1" applyAlignment="1">
      <alignment wrapText="1"/>
    </xf>
    <xf numFmtId="165" fontId="3" fillId="7" borderId="8" xfId="1" applyNumberFormat="1" applyFont="1" applyFill="1" applyBorder="1" applyAlignment="1">
      <alignment horizontal="center" wrapText="1"/>
    </xf>
    <xf numFmtId="165" fontId="5" fillId="7" borderId="8" xfId="0" applyNumberFormat="1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165" fontId="11" fillId="5" borderId="8" xfId="0" applyNumberFormat="1" applyFont="1" applyFill="1" applyBorder="1" applyAlignment="1">
      <alignment horizontal="right" wrapText="1"/>
    </xf>
    <xf numFmtId="0" fontId="7" fillId="3" borderId="8" xfId="0" applyFont="1" applyFill="1" applyBorder="1" applyAlignment="1">
      <alignment wrapText="1"/>
    </xf>
    <xf numFmtId="165" fontId="4" fillId="3" borderId="8" xfId="1" applyNumberFormat="1" applyFont="1" applyFill="1" applyBorder="1" applyAlignment="1">
      <alignment wrapText="1"/>
    </xf>
    <xf numFmtId="165" fontId="3" fillId="4" borderId="8" xfId="1" applyNumberFormat="1" applyFont="1" applyFill="1" applyBorder="1" applyAlignment="1">
      <alignment horizontal="center" wrapText="1"/>
    </xf>
    <xf numFmtId="165" fontId="3" fillId="3" borderId="8" xfId="1" applyNumberFormat="1" applyFont="1" applyFill="1" applyBorder="1" applyAlignment="1">
      <alignment horizontal="center" wrapText="1"/>
    </xf>
    <xf numFmtId="165" fontId="13" fillId="3" borderId="8" xfId="1" applyNumberFormat="1" applyFont="1" applyFill="1" applyBorder="1" applyAlignment="1">
      <alignment horizontal="center" wrapText="1"/>
    </xf>
    <xf numFmtId="0" fontId="17" fillId="4" borderId="8" xfId="0" applyFont="1" applyFill="1" applyBorder="1" applyAlignment="1">
      <alignment horizontal="center" wrapText="1"/>
    </xf>
    <xf numFmtId="0" fontId="17" fillId="8" borderId="8" xfId="0" applyFont="1" applyFill="1" applyBorder="1" applyAlignment="1">
      <alignment horizontal="center" wrapText="1"/>
    </xf>
    <xf numFmtId="165" fontId="3" fillId="9" borderId="8" xfId="1" applyNumberFormat="1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165" fontId="9" fillId="9" borderId="8" xfId="1" applyNumberFormat="1" applyFont="1" applyFill="1" applyBorder="1" applyAlignment="1">
      <alignment wrapText="1"/>
    </xf>
    <xf numFmtId="165" fontId="3" fillId="9" borderId="8" xfId="0" applyNumberFormat="1" applyFont="1" applyFill="1" applyBorder="1" applyAlignment="1">
      <alignment horizontal="center" vertical="center" wrapText="1"/>
    </xf>
    <xf numFmtId="165" fontId="3" fillId="9" borderId="8" xfId="1" applyNumberFormat="1" applyFont="1" applyFill="1" applyBorder="1" applyAlignment="1">
      <alignment horizontal="right" wrapText="1"/>
    </xf>
    <xf numFmtId="165" fontId="3" fillId="9" borderId="8" xfId="1" applyNumberFormat="1" applyFont="1" applyFill="1" applyBorder="1" applyAlignment="1">
      <alignment horizont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165" fontId="18" fillId="4" borderId="8" xfId="1" applyNumberFormat="1" applyFont="1" applyFill="1" applyBorder="1" applyAlignment="1">
      <alignment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right" wrapText="1"/>
    </xf>
    <xf numFmtId="165" fontId="7" fillId="4" borderId="8" xfId="1" applyNumberFormat="1" applyFont="1" applyFill="1" applyBorder="1" applyAlignment="1">
      <alignment horizontal="center" wrapText="1"/>
    </xf>
    <xf numFmtId="165" fontId="11" fillId="7" borderId="8" xfId="1" applyNumberFormat="1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05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O53" sqref="O53"/>
    </sheetView>
  </sheetViews>
  <sheetFormatPr defaultColWidth="9.109375" defaultRowHeight="13.8" x14ac:dyDescent="0.25"/>
  <cols>
    <col min="1" max="1" width="11" style="64" customWidth="1"/>
    <col min="2" max="4" width="9.109375" style="64"/>
    <col min="5" max="5" width="11.5546875" style="64" customWidth="1"/>
    <col min="6" max="6" width="10" style="64" customWidth="1"/>
    <col min="7" max="7" width="10.5546875" style="64" customWidth="1"/>
    <col min="8" max="8" width="10.88671875" style="101" customWidth="1"/>
    <col min="9" max="9" width="10.33203125" style="102" customWidth="1"/>
    <col min="10" max="10" width="10.44140625" style="64" customWidth="1"/>
    <col min="11" max="11" width="10.109375" style="64" customWidth="1"/>
    <col min="12" max="12" width="9.109375" style="64"/>
    <col min="13" max="13" width="13.6640625" style="64" customWidth="1"/>
    <col min="14" max="14" width="10.88671875" style="64" customWidth="1"/>
    <col min="15" max="15" width="18" style="64" customWidth="1"/>
    <col min="16" max="16" width="16.88671875" style="64" customWidth="1"/>
    <col min="17" max="17" width="13.5546875" style="64" customWidth="1"/>
    <col min="18" max="18" width="14.88671875" style="64" customWidth="1"/>
    <col min="19" max="19" width="13.5546875" style="64" customWidth="1"/>
    <col min="20" max="20" width="14.44140625" style="64" customWidth="1"/>
    <col min="21" max="21" width="13.88671875" style="102" customWidth="1"/>
    <col min="22" max="22" width="15.5546875" style="102" customWidth="1"/>
    <col min="23" max="23" width="13.109375" style="64" customWidth="1"/>
    <col min="24" max="24" width="12.88671875" style="64" customWidth="1"/>
    <col min="25" max="25" width="19" style="64" customWidth="1"/>
    <col min="26" max="26" width="52.109375" style="64" customWidth="1"/>
    <col min="27" max="27" width="9.109375" style="64"/>
    <col min="28" max="28" width="19.88671875" style="102" customWidth="1"/>
    <col min="29" max="29" width="15.6640625" style="102" customWidth="1"/>
    <col min="30" max="30" width="18.33203125" style="102" customWidth="1"/>
    <col min="31" max="31" width="20.5546875" style="102" customWidth="1"/>
    <col min="32" max="32" width="25.33203125" style="64" customWidth="1"/>
    <col min="33" max="33" width="21.44140625" style="64" customWidth="1"/>
    <col min="34" max="34" width="23.88671875" style="64" customWidth="1"/>
    <col min="35" max="16384" width="9.109375" style="64"/>
  </cols>
  <sheetData>
    <row r="1" spans="1:37" ht="16.2" thickBot="1" x14ac:dyDescent="0.35">
      <c r="A1" s="140" t="s">
        <v>139</v>
      </c>
      <c r="B1" s="141"/>
      <c r="C1" s="141"/>
      <c r="D1" s="141"/>
      <c r="E1" s="142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7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7.4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43" t="s">
        <v>5</v>
      </c>
      <c r="G2" s="144"/>
      <c r="H2" s="144"/>
      <c r="I2" s="145"/>
      <c r="J2" s="143" t="s">
        <v>6</v>
      </c>
      <c r="K2" s="144"/>
      <c r="L2" s="144"/>
      <c r="M2" s="145"/>
      <c r="N2" s="4" t="s">
        <v>7</v>
      </c>
      <c r="O2" s="4" t="s">
        <v>8</v>
      </c>
      <c r="P2" s="143" t="s">
        <v>9</v>
      </c>
      <c r="Q2" s="144"/>
      <c r="R2" s="144"/>
      <c r="S2" s="144"/>
      <c r="T2" s="144"/>
      <c r="U2" s="144"/>
      <c r="V2" s="144"/>
      <c r="W2" s="144"/>
      <c r="X2" s="144"/>
      <c r="Y2" s="145"/>
      <c r="Z2" s="5" t="s">
        <v>10</v>
      </c>
      <c r="AA2" s="5" t="s">
        <v>11</v>
      </c>
      <c r="AB2" s="143" t="s">
        <v>12</v>
      </c>
      <c r="AC2" s="144"/>
      <c r="AD2" s="144"/>
      <c r="AE2" s="144"/>
      <c r="AF2" s="145"/>
      <c r="AG2" s="146" t="s">
        <v>13</v>
      </c>
      <c r="AH2" s="147"/>
      <c r="AI2" s="148"/>
      <c r="AJ2" s="62"/>
      <c r="AK2" s="63"/>
    </row>
    <row r="3" spans="1:37" ht="34.5" customHeight="1" thickBot="1" x14ac:dyDescent="0.35">
      <c r="A3" s="14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6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5">
      <c r="A4" s="150"/>
      <c r="B4" s="9">
        <v>1</v>
      </c>
      <c r="C4" s="8" t="s">
        <v>54</v>
      </c>
      <c r="D4" s="8">
        <v>101</v>
      </c>
      <c r="E4" s="8" t="s">
        <v>56</v>
      </c>
      <c r="F4" s="15">
        <v>2936</v>
      </c>
      <c r="G4" s="15">
        <v>3232</v>
      </c>
      <c r="H4" s="67">
        <f t="shared" ref="H4:H83" si="0">G4-F4</f>
        <v>296</v>
      </c>
      <c r="I4" s="18">
        <v>3800</v>
      </c>
      <c r="J4" s="68">
        <v>0</v>
      </c>
      <c r="K4" s="68">
        <v>1</v>
      </c>
      <c r="L4" s="68">
        <f t="shared" ref="L4:L83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3" si="2">H4*I4</f>
        <v>1124800</v>
      </c>
      <c r="R4" s="20">
        <f>M4*N4</f>
        <v>240000</v>
      </c>
      <c r="S4" s="18">
        <v>100000</v>
      </c>
      <c r="T4" s="69">
        <f t="shared" ref="T4:T83" si="3">N4*50000</f>
        <v>100000</v>
      </c>
      <c r="U4" s="22"/>
      <c r="V4" s="69"/>
      <c r="W4" s="9"/>
      <c r="X4" s="22">
        <f>N4*50000</f>
        <v>100000</v>
      </c>
      <c r="Y4" s="21">
        <f t="shared" ref="Y4:Y83" si="4">SUM(P4:X4)</f>
        <v>4664800</v>
      </c>
      <c r="Z4" s="11"/>
      <c r="AA4" s="70"/>
      <c r="AB4" s="69">
        <v>4000000</v>
      </c>
      <c r="AC4" s="69"/>
      <c r="AD4" s="69"/>
      <c r="AE4" s="104">
        <f>SUM(AB4:AD4)</f>
        <v>4000000</v>
      </c>
      <c r="AF4" s="56">
        <f>Y4-AE4</f>
        <v>664800</v>
      </c>
      <c r="AG4" s="12"/>
      <c r="AH4" s="13"/>
      <c r="AI4" s="66"/>
      <c r="AJ4" s="62"/>
      <c r="AK4" s="63"/>
    </row>
    <row r="5" spans="1:37" ht="18" customHeight="1" thickBot="1" x14ac:dyDescent="0.35">
      <c r="A5" s="150"/>
      <c r="B5" s="9">
        <v>2</v>
      </c>
      <c r="C5" s="8" t="s">
        <v>54</v>
      </c>
      <c r="D5" s="8">
        <v>102</v>
      </c>
      <c r="E5" s="8" t="s">
        <v>57</v>
      </c>
      <c r="F5" s="15">
        <v>646</v>
      </c>
      <c r="G5" s="15">
        <v>692</v>
      </c>
      <c r="H5" s="67">
        <f>G5-F5</f>
        <v>46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174800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9"/>
      <c r="X5" s="22">
        <f t="shared" ref="X5:X22" si="6">N5*50000</f>
        <v>50000</v>
      </c>
      <c r="Y5" s="21">
        <f t="shared" si="4"/>
        <v>3924800</v>
      </c>
      <c r="Z5" s="11"/>
      <c r="AA5" s="70"/>
      <c r="AB5" s="69">
        <v>3924800</v>
      </c>
      <c r="AC5" s="69"/>
      <c r="AD5" s="69"/>
      <c r="AE5" s="104">
        <f t="shared" ref="AE5:AE68" si="7">SUM(AB5:AD5)</f>
        <v>3924800</v>
      </c>
      <c r="AF5" s="56">
        <f t="shared" ref="AF5:AF68" si="8">Y5-AE5</f>
        <v>0</v>
      </c>
      <c r="AG5" s="12"/>
      <c r="AH5" s="13"/>
      <c r="AI5" s="66"/>
      <c r="AJ5" s="62"/>
      <c r="AK5" s="63"/>
    </row>
    <row r="6" spans="1:37" ht="18" customHeight="1" thickBot="1" x14ac:dyDescent="0.35">
      <c r="A6" s="150"/>
      <c r="B6" s="9">
        <v>3</v>
      </c>
      <c r="C6" s="8" t="s">
        <v>54</v>
      </c>
      <c r="D6" s="8">
        <v>201</v>
      </c>
      <c r="E6" s="8" t="s">
        <v>58</v>
      </c>
      <c r="F6" s="15">
        <v>2200</v>
      </c>
      <c r="G6" s="15">
        <v>2581</v>
      </c>
      <c r="H6" s="67">
        <f t="shared" si="0"/>
        <v>381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1447800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9"/>
      <c r="X6" s="22">
        <f t="shared" si="6"/>
        <v>50000</v>
      </c>
      <c r="Y6" s="21">
        <f t="shared" si="4"/>
        <v>5917800</v>
      </c>
      <c r="Z6" s="11"/>
      <c r="AA6" s="70"/>
      <c r="AB6" s="69">
        <v>5917800</v>
      </c>
      <c r="AC6" s="69"/>
      <c r="AD6" s="69"/>
      <c r="AE6" s="104">
        <f t="shared" si="7"/>
        <v>5917800</v>
      </c>
      <c r="AF6" s="56">
        <f t="shared" si="8"/>
        <v>0</v>
      </c>
      <c r="AG6" s="12"/>
      <c r="AH6" s="13"/>
      <c r="AI6" s="66"/>
      <c r="AJ6" s="62"/>
      <c r="AK6" s="63"/>
    </row>
    <row r="7" spans="1:37" ht="18" customHeight="1" thickBot="1" x14ac:dyDescent="0.35">
      <c r="A7" s="150"/>
      <c r="B7" s="9">
        <v>4</v>
      </c>
      <c r="C7" s="8" t="s">
        <v>54</v>
      </c>
      <c r="D7" s="8">
        <v>202</v>
      </c>
      <c r="E7" s="8" t="s">
        <v>59</v>
      </c>
      <c r="F7" s="15">
        <v>1460</v>
      </c>
      <c r="G7" s="15">
        <v>1616</v>
      </c>
      <c r="H7" s="67">
        <f t="shared" si="0"/>
        <v>156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577200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9"/>
      <c r="X7" s="22">
        <f t="shared" si="6"/>
        <v>100000</v>
      </c>
      <c r="Y7" s="21">
        <f t="shared" si="4"/>
        <v>4477200</v>
      </c>
      <c r="Z7" s="11"/>
      <c r="AA7" s="70"/>
      <c r="AB7" s="69">
        <v>4477200</v>
      </c>
      <c r="AC7" s="69"/>
      <c r="AD7" s="69"/>
      <c r="AE7" s="104">
        <f t="shared" si="7"/>
        <v>4477200</v>
      </c>
      <c r="AF7" s="56">
        <f t="shared" si="8"/>
        <v>0</v>
      </c>
      <c r="AG7" s="12"/>
      <c r="AH7" s="13"/>
      <c r="AI7" s="66"/>
      <c r="AJ7" s="62"/>
      <c r="AK7" s="63"/>
    </row>
    <row r="8" spans="1:37" ht="18" customHeight="1" thickBot="1" x14ac:dyDescent="0.35">
      <c r="A8" s="150"/>
      <c r="B8" s="9">
        <v>5</v>
      </c>
      <c r="C8" s="8" t="s">
        <v>54</v>
      </c>
      <c r="D8" s="8">
        <v>301</v>
      </c>
      <c r="E8" s="34" t="s">
        <v>60</v>
      </c>
      <c r="F8" s="15">
        <v>1326</v>
      </c>
      <c r="G8" s="15">
        <v>1328</v>
      </c>
      <c r="H8" s="67">
        <f t="shared" si="0"/>
        <v>2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0</v>
      </c>
      <c r="O8" s="69">
        <v>3800000</v>
      </c>
      <c r="P8" s="69"/>
      <c r="Q8" s="20">
        <v>0</v>
      </c>
      <c r="R8" s="20">
        <f t="shared" si="5"/>
        <v>0</v>
      </c>
      <c r="S8" s="18">
        <v>0</v>
      </c>
      <c r="T8" s="69">
        <f t="shared" si="3"/>
        <v>0</v>
      </c>
      <c r="U8" s="22"/>
      <c r="V8" s="69"/>
      <c r="W8" s="9"/>
      <c r="X8" s="22">
        <f t="shared" si="6"/>
        <v>0</v>
      </c>
      <c r="Y8" s="35">
        <f>SUM(O8:X8)</f>
        <v>3800000</v>
      </c>
      <c r="Z8" s="11" t="s">
        <v>170</v>
      </c>
      <c r="AA8" s="70"/>
      <c r="AB8" s="69">
        <v>3800000</v>
      </c>
      <c r="AC8" s="69"/>
      <c r="AD8" s="69"/>
      <c r="AE8" s="104">
        <f t="shared" si="7"/>
        <v>3800000</v>
      </c>
      <c r="AF8" s="56">
        <f t="shared" si="8"/>
        <v>0</v>
      </c>
      <c r="AG8" s="12"/>
      <c r="AH8" s="13"/>
      <c r="AI8" s="66"/>
      <c r="AJ8" s="62"/>
      <c r="AK8" s="63"/>
    </row>
    <row r="9" spans="1:37" ht="18" customHeight="1" thickBot="1" x14ac:dyDescent="0.35">
      <c r="A9" s="150"/>
      <c r="B9" s="9">
        <v>6</v>
      </c>
      <c r="C9" s="8" t="s">
        <v>54</v>
      </c>
      <c r="D9" s="8">
        <v>302</v>
      </c>
      <c r="E9" s="34" t="s">
        <v>61</v>
      </c>
      <c r="F9" s="15"/>
      <c r="G9" s="15"/>
      <c r="H9" s="67">
        <f t="shared" si="0"/>
        <v>0</v>
      </c>
      <c r="I9" s="18">
        <v>3800</v>
      </c>
      <c r="J9" s="68">
        <v>0</v>
      </c>
      <c r="K9" s="68">
        <v>1</v>
      </c>
      <c r="L9" s="68">
        <f t="shared" si="1"/>
        <v>1</v>
      </c>
      <c r="M9" s="18">
        <v>120000</v>
      </c>
      <c r="N9" s="15">
        <v>1</v>
      </c>
      <c r="O9" s="69">
        <v>3500000</v>
      </c>
      <c r="P9" s="69">
        <v>3500000</v>
      </c>
      <c r="Q9" s="20">
        <f t="shared" si="2"/>
        <v>0</v>
      </c>
      <c r="R9" s="20">
        <f t="shared" si="5"/>
        <v>120000</v>
      </c>
      <c r="S9" s="18">
        <v>100000</v>
      </c>
      <c r="T9" s="69">
        <v>0</v>
      </c>
      <c r="U9" s="22"/>
      <c r="V9" s="69"/>
      <c r="W9" s="9"/>
      <c r="X9" s="22">
        <f t="shared" si="6"/>
        <v>50000</v>
      </c>
      <c r="Y9" s="35">
        <f t="shared" ref="Y9:Y12" si="9">SUM(O9:X9)</f>
        <v>7270000</v>
      </c>
      <c r="Z9" s="11"/>
      <c r="AA9" s="70"/>
      <c r="AB9" s="69">
        <v>7270000</v>
      </c>
      <c r="AC9" s="69"/>
      <c r="AD9" s="69"/>
      <c r="AE9" s="104">
        <f t="shared" si="7"/>
        <v>7270000</v>
      </c>
      <c r="AF9" s="56">
        <f t="shared" si="8"/>
        <v>0</v>
      </c>
      <c r="AG9" s="12"/>
      <c r="AH9" s="13"/>
      <c r="AI9" s="66"/>
      <c r="AJ9" s="62"/>
      <c r="AK9" s="63"/>
    </row>
    <row r="10" spans="1:37" ht="18" customHeight="1" thickBot="1" x14ac:dyDescent="0.35">
      <c r="A10" s="150"/>
      <c r="B10" s="9">
        <v>7</v>
      </c>
      <c r="C10" s="8" t="s">
        <v>54</v>
      </c>
      <c r="D10" s="8">
        <v>401</v>
      </c>
      <c r="E10" s="8" t="s">
        <v>62</v>
      </c>
      <c r="F10" s="15">
        <v>2540</v>
      </c>
      <c r="G10" s="15">
        <v>2782</v>
      </c>
      <c r="H10" s="67">
        <f t="shared" si="0"/>
        <v>242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919600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9"/>
      <c r="X10" s="22">
        <f t="shared" si="6"/>
        <v>50000</v>
      </c>
      <c r="Y10" s="110">
        <f t="shared" si="9"/>
        <v>5239600</v>
      </c>
      <c r="Z10" s="11"/>
      <c r="AA10" s="70"/>
      <c r="AB10" s="69">
        <v>5239600</v>
      </c>
      <c r="AC10" s="69"/>
      <c r="AD10" s="69"/>
      <c r="AE10" s="104">
        <f t="shared" si="7"/>
        <v>5239600</v>
      </c>
      <c r="AF10" s="56">
        <f t="shared" si="8"/>
        <v>0</v>
      </c>
      <c r="AG10" s="12"/>
      <c r="AH10" s="13"/>
      <c r="AI10" s="66"/>
      <c r="AJ10" s="62"/>
      <c r="AK10" s="63"/>
    </row>
    <row r="11" spans="1:37" ht="18" customHeight="1" thickBot="1" x14ac:dyDescent="0.35">
      <c r="A11" s="150"/>
      <c r="B11" s="9">
        <v>8</v>
      </c>
      <c r="C11" s="8" t="s">
        <v>54</v>
      </c>
      <c r="D11" s="8">
        <v>402</v>
      </c>
      <c r="E11" s="34" t="s">
        <v>63</v>
      </c>
      <c r="F11" s="15">
        <v>1906</v>
      </c>
      <c r="G11" s="15">
        <v>1906</v>
      </c>
      <c r="H11" s="67">
        <f t="shared" si="0"/>
        <v>0</v>
      </c>
      <c r="I11" s="18">
        <v>3800</v>
      </c>
      <c r="J11" s="68">
        <v>0</v>
      </c>
      <c r="K11" s="68">
        <v>1</v>
      </c>
      <c r="L11" s="68">
        <f t="shared" si="1"/>
        <v>1</v>
      </c>
      <c r="M11" s="18">
        <v>120000</v>
      </c>
      <c r="N11" s="15">
        <v>0</v>
      </c>
      <c r="O11" s="69"/>
      <c r="P11" s="69">
        <v>0</v>
      </c>
      <c r="Q11" s="20">
        <f t="shared" si="2"/>
        <v>0</v>
      </c>
      <c r="R11" s="20">
        <f t="shared" si="5"/>
        <v>0</v>
      </c>
      <c r="S11" s="18">
        <v>0</v>
      </c>
      <c r="T11" s="69">
        <f t="shared" si="3"/>
        <v>0</v>
      </c>
      <c r="U11" s="22"/>
      <c r="V11" s="69"/>
      <c r="W11" s="9"/>
      <c r="X11" s="22">
        <f t="shared" si="6"/>
        <v>0</v>
      </c>
      <c r="Y11" s="35">
        <f t="shared" si="9"/>
        <v>0</v>
      </c>
      <c r="Z11" s="11"/>
      <c r="AA11" s="70"/>
      <c r="AB11" s="69"/>
      <c r="AC11" s="69"/>
      <c r="AD11" s="69"/>
      <c r="AE11" s="104">
        <f t="shared" si="7"/>
        <v>0</v>
      </c>
      <c r="AF11" s="56">
        <f t="shared" si="8"/>
        <v>0</v>
      </c>
      <c r="AG11" s="12"/>
      <c r="AH11" s="13"/>
      <c r="AI11" s="66"/>
      <c r="AJ11" s="62"/>
      <c r="AK11" s="63"/>
    </row>
    <row r="12" spans="1:37" ht="18" customHeight="1" thickBot="1" x14ac:dyDescent="0.35">
      <c r="A12" s="150"/>
      <c r="B12" s="9">
        <v>9</v>
      </c>
      <c r="C12" s="8" t="s">
        <v>54</v>
      </c>
      <c r="D12" s="8">
        <v>501</v>
      </c>
      <c r="E12" s="34" t="s">
        <v>64</v>
      </c>
      <c r="F12" s="15">
        <v>889</v>
      </c>
      <c r="G12" s="15">
        <v>889</v>
      </c>
      <c r="H12" s="67">
        <f t="shared" si="0"/>
        <v>0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0</v>
      </c>
      <c r="O12" s="69">
        <v>3500000</v>
      </c>
      <c r="P12" s="69">
        <v>0</v>
      </c>
      <c r="Q12" s="20">
        <f t="shared" si="2"/>
        <v>0</v>
      </c>
      <c r="R12" s="20">
        <f t="shared" si="5"/>
        <v>0</v>
      </c>
      <c r="S12" s="18">
        <v>0</v>
      </c>
      <c r="T12" s="69">
        <f t="shared" si="3"/>
        <v>0</v>
      </c>
      <c r="U12" s="22"/>
      <c r="V12" s="69"/>
      <c r="W12" s="22">
        <v>2020000</v>
      </c>
      <c r="X12" s="22"/>
      <c r="Y12" s="35">
        <f t="shared" si="9"/>
        <v>5520000</v>
      </c>
      <c r="Z12" s="11" t="s">
        <v>171</v>
      </c>
      <c r="AA12" s="70"/>
      <c r="AB12" s="69">
        <v>1000000</v>
      </c>
      <c r="AC12" s="69">
        <v>2500000</v>
      </c>
      <c r="AD12" s="69">
        <v>2020000</v>
      </c>
      <c r="AE12" s="104">
        <f t="shared" si="7"/>
        <v>5520000</v>
      </c>
      <c r="AF12" s="56">
        <f t="shared" si="8"/>
        <v>0</v>
      </c>
      <c r="AG12" s="12"/>
      <c r="AH12" s="13"/>
      <c r="AI12" s="66"/>
      <c r="AJ12" s="62"/>
      <c r="AK12" s="63"/>
    </row>
    <row r="13" spans="1:37" ht="18" customHeight="1" thickBot="1" x14ac:dyDescent="0.35">
      <c r="A13" s="150"/>
      <c r="B13" s="9">
        <v>10</v>
      </c>
      <c r="C13" s="8" t="s">
        <v>54</v>
      </c>
      <c r="D13" s="8">
        <v>502</v>
      </c>
      <c r="E13" s="8" t="s">
        <v>65</v>
      </c>
      <c r="F13" s="15">
        <v>2075</v>
      </c>
      <c r="G13" s="15">
        <v>2335</v>
      </c>
      <c r="H13" s="67">
        <f t="shared" si="0"/>
        <v>260</v>
      </c>
      <c r="I13" s="18">
        <v>3800</v>
      </c>
      <c r="J13" s="68">
        <v>0</v>
      </c>
      <c r="K13" s="68">
        <v>1</v>
      </c>
      <c r="L13" s="68">
        <f t="shared" si="1"/>
        <v>1</v>
      </c>
      <c r="M13" s="18">
        <v>120000</v>
      </c>
      <c r="N13" s="15">
        <v>1</v>
      </c>
      <c r="O13" s="69"/>
      <c r="P13" s="69">
        <v>3500000</v>
      </c>
      <c r="Q13" s="20">
        <f t="shared" si="2"/>
        <v>988000</v>
      </c>
      <c r="R13" s="20">
        <f t="shared" si="5"/>
        <v>120000</v>
      </c>
      <c r="S13" s="18">
        <v>0</v>
      </c>
      <c r="T13" s="69">
        <v>0</v>
      </c>
      <c r="U13" s="22"/>
      <c r="V13" s="69"/>
      <c r="W13" s="9"/>
      <c r="X13" s="22">
        <f t="shared" si="6"/>
        <v>50000</v>
      </c>
      <c r="Y13" s="21">
        <f t="shared" si="4"/>
        <v>4658000</v>
      </c>
      <c r="Z13" s="11"/>
      <c r="AA13" s="70"/>
      <c r="AB13" s="69">
        <v>4658000</v>
      </c>
      <c r="AC13" s="69"/>
      <c r="AD13" s="69"/>
      <c r="AE13" s="104">
        <f t="shared" si="7"/>
        <v>4658000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5">
      <c r="A14" s="136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25"/>
      <c r="X14" s="31">
        <f t="shared" si="6"/>
        <v>0</v>
      </c>
      <c r="Y14" s="32">
        <f t="shared" si="4"/>
        <v>0</v>
      </c>
      <c r="Z14" s="33"/>
      <c r="AA14" s="74"/>
      <c r="AB14" s="73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5">
      <c r="A15" s="137"/>
      <c r="B15" s="43">
        <v>12</v>
      </c>
      <c r="C15" s="8" t="s">
        <v>55</v>
      </c>
      <c r="D15" s="8">
        <v>101</v>
      </c>
      <c r="E15" s="8" t="s">
        <v>67</v>
      </c>
      <c r="F15" s="8">
        <v>2146</v>
      </c>
      <c r="G15" s="8">
        <v>2249</v>
      </c>
      <c r="H15" s="67">
        <f t="shared" si="0"/>
        <v>103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391400</v>
      </c>
      <c r="R15" s="20">
        <f t="shared" si="5"/>
        <v>240000</v>
      </c>
      <c r="S15" s="18">
        <v>100000</v>
      </c>
      <c r="T15" s="69">
        <v>0</v>
      </c>
      <c r="U15" s="22"/>
      <c r="V15" s="69"/>
      <c r="W15" s="9"/>
      <c r="X15" s="22">
        <f t="shared" si="6"/>
        <v>100000</v>
      </c>
      <c r="Y15" s="21">
        <f t="shared" si="4"/>
        <v>3531400</v>
      </c>
      <c r="Z15" s="11"/>
      <c r="AA15" s="70"/>
      <c r="AB15" s="69">
        <v>3531000</v>
      </c>
      <c r="AC15" s="69"/>
      <c r="AD15" s="69"/>
      <c r="AE15" s="104">
        <f t="shared" si="7"/>
        <v>3531000</v>
      </c>
      <c r="AF15" s="56">
        <f t="shared" si="8"/>
        <v>400</v>
      </c>
      <c r="AG15" s="12"/>
      <c r="AH15" s="13"/>
      <c r="AI15" s="66"/>
      <c r="AJ15" s="62"/>
      <c r="AK15" s="63"/>
    </row>
    <row r="16" spans="1:37" ht="18" customHeight="1" thickBot="1" x14ac:dyDescent="0.35">
      <c r="A16" s="137"/>
      <c r="B16" s="43">
        <v>13</v>
      </c>
      <c r="C16" s="8" t="s">
        <v>55</v>
      </c>
      <c r="D16" s="8">
        <v>201</v>
      </c>
      <c r="E16" s="34" t="s">
        <v>68</v>
      </c>
      <c r="F16" s="8">
        <v>1313</v>
      </c>
      <c r="G16" s="8">
        <v>1313</v>
      </c>
      <c r="H16" s="67">
        <f t="shared" si="0"/>
        <v>0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0</v>
      </c>
      <c r="O16" s="69"/>
      <c r="P16" s="69">
        <v>0</v>
      </c>
      <c r="Q16" s="20">
        <f t="shared" si="2"/>
        <v>0</v>
      </c>
      <c r="R16" s="20">
        <f t="shared" si="5"/>
        <v>0</v>
      </c>
      <c r="S16" s="18">
        <v>0</v>
      </c>
      <c r="T16" s="69">
        <f t="shared" si="3"/>
        <v>0</v>
      </c>
      <c r="U16" s="22"/>
      <c r="V16" s="69"/>
      <c r="W16" s="9"/>
      <c r="X16" s="22">
        <f t="shared" si="6"/>
        <v>0</v>
      </c>
      <c r="Y16" s="21">
        <f t="shared" si="4"/>
        <v>0</v>
      </c>
      <c r="Z16" s="11"/>
      <c r="AA16" s="70"/>
      <c r="AB16" s="69"/>
      <c r="AC16" s="69"/>
      <c r="AD16" s="69"/>
      <c r="AE16" s="104">
        <f t="shared" si="7"/>
        <v>0</v>
      </c>
      <c r="AF16" s="56">
        <f t="shared" si="8"/>
        <v>0</v>
      </c>
      <c r="AG16" s="12"/>
      <c r="AH16" s="13"/>
      <c r="AI16" s="66"/>
      <c r="AJ16" s="62"/>
      <c r="AK16" s="63"/>
    </row>
    <row r="17" spans="1:37" ht="18" customHeight="1" thickBot="1" x14ac:dyDescent="0.35">
      <c r="A17" s="137"/>
      <c r="B17" s="43">
        <v>14</v>
      </c>
      <c r="C17" s="8" t="s">
        <v>55</v>
      </c>
      <c r="D17" s="8">
        <v>202</v>
      </c>
      <c r="E17" s="8" t="s">
        <v>69</v>
      </c>
      <c r="F17" s="8">
        <v>474</v>
      </c>
      <c r="G17" s="8">
        <v>494</v>
      </c>
      <c r="H17" s="67">
        <f t="shared" ref="H17" si="10">G17-F17</f>
        <v>20</v>
      </c>
      <c r="I17" s="18">
        <v>3800</v>
      </c>
      <c r="J17" s="68">
        <v>0</v>
      </c>
      <c r="K17" s="68">
        <v>1</v>
      </c>
      <c r="L17" s="68">
        <f t="shared" ref="L17" si="11">K17-J17</f>
        <v>1</v>
      </c>
      <c r="M17" s="18">
        <v>120000</v>
      </c>
      <c r="N17" s="15">
        <v>1</v>
      </c>
      <c r="O17" s="69"/>
      <c r="P17" s="69">
        <v>2500000</v>
      </c>
      <c r="Q17" s="20">
        <f t="shared" ref="Q17" si="12">H17*I17</f>
        <v>76000</v>
      </c>
      <c r="R17" s="20">
        <f t="shared" ref="R17" si="13">M17*N17</f>
        <v>120000</v>
      </c>
      <c r="S17" s="18">
        <v>100000</v>
      </c>
      <c r="T17" s="69"/>
      <c r="U17" s="22"/>
      <c r="V17" s="69">
        <v>14000</v>
      </c>
      <c r="W17" s="9"/>
      <c r="X17" s="22">
        <f t="shared" ref="X17" si="14">N17*50000</f>
        <v>50000</v>
      </c>
      <c r="Y17" s="21">
        <f t="shared" ref="Y17" si="15">SUM(P17:X17)</f>
        <v>2860000</v>
      </c>
      <c r="Z17" s="11"/>
      <c r="AA17" s="70"/>
      <c r="AB17" s="69">
        <v>2860000</v>
      </c>
      <c r="AC17" s="69"/>
      <c r="AD17" s="69"/>
      <c r="AE17" s="104">
        <f t="shared" si="7"/>
        <v>2860000</v>
      </c>
      <c r="AF17" s="56">
        <f t="shared" si="8"/>
        <v>0</v>
      </c>
      <c r="AG17" s="12"/>
      <c r="AH17" s="13"/>
      <c r="AI17" s="66"/>
      <c r="AJ17" s="62"/>
      <c r="AK17" s="63"/>
    </row>
    <row r="18" spans="1:37" ht="18" customHeight="1" thickBot="1" x14ac:dyDescent="0.35">
      <c r="A18" s="137"/>
      <c r="B18" s="44"/>
      <c r="C18" s="5" t="s">
        <v>55</v>
      </c>
      <c r="D18" s="5" t="s">
        <v>73</v>
      </c>
      <c r="E18" s="5"/>
      <c r="F18" s="5">
        <v>881</v>
      </c>
      <c r="G18" s="5">
        <v>892</v>
      </c>
      <c r="H18" s="77">
        <f t="shared" si="0"/>
        <v>11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41800</v>
      </c>
      <c r="R18" s="39">
        <f t="shared" si="5"/>
        <v>0</v>
      </c>
      <c r="S18" s="38">
        <v>0</v>
      </c>
      <c r="T18" s="78"/>
      <c r="U18" s="40"/>
      <c r="V18" s="78"/>
      <c r="W18" s="36"/>
      <c r="X18" s="40">
        <f t="shared" si="6"/>
        <v>0</v>
      </c>
      <c r="Y18" s="41">
        <f t="shared" si="4"/>
        <v>41800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41800</v>
      </c>
      <c r="AG18" s="12"/>
      <c r="AH18" s="13"/>
      <c r="AI18" s="66"/>
      <c r="AJ18" s="62"/>
      <c r="AK18" s="63"/>
    </row>
    <row r="19" spans="1:37" ht="18" customHeight="1" thickBot="1" x14ac:dyDescent="0.35">
      <c r="A19" s="137"/>
      <c r="B19" s="43">
        <v>15</v>
      </c>
      <c r="C19" s="8" t="s">
        <v>55</v>
      </c>
      <c r="D19" s="8">
        <v>301</v>
      </c>
      <c r="E19" s="8" t="s">
        <v>70</v>
      </c>
      <c r="F19" s="8">
        <v>1603</v>
      </c>
      <c r="G19" s="8">
        <v>1799</v>
      </c>
      <c r="H19" s="67">
        <f t="shared" si="0"/>
        <v>196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744800</v>
      </c>
      <c r="R19" s="20">
        <f t="shared" si="5"/>
        <v>120000</v>
      </c>
      <c r="S19" s="18">
        <v>0</v>
      </c>
      <c r="T19" s="69">
        <v>0</v>
      </c>
      <c r="U19" s="22"/>
      <c r="V19" s="69">
        <v>41800</v>
      </c>
      <c r="W19" s="9"/>
      <c r="X19" s="22">
        <f t="shared" si="6"/>
        <v>50000</v>
      </c>
      <c r="Y19" s="21">
        <f t="shared" si="4"/>
        <v>3756600</v>
      </c>
      <c r="Z19" s="11"/>
      <c r="AA19" s="70"/>
      <c r="AB19" s="69">
        <v>3756600</v>
      </c>
      <c r="AC19" s="69"/>
      <c r="AD19" s="69"/>
      <c r="AE19" s="104">
        <f t="shared" si="7"/>
        <v>3756600</v>
      </c>
      <c r="AF19" s="56">
        <f t="shared" si="8"/>
        <v>0</v>
      </c>
      <c r="AG19" s="12"/>
      <c r="AH19" s="13"/>
      <c r="AI19" s="66"/>
      <c r="AJ19" s="62"/>
      <c r="AK19" s="63"/>
    </row>
    <row r="20" spans="1:37" ht="18" customHeight="1" thickBot="1" x14ac:dyDescent="0.35">
      <c r="A20" s="137"/>
      <c r="B20" s="43">
        <v>16</v>
      </c>
      <c r="C20" s="8" t="s">
        <v>55</v>
      </c>
      <c r="D20" s="8">
        <v>302</v>
      </c>
      <c r="E20" s="8" t="s">
        <v>71</v>
      </c>
      <c r="F20" s="8">
        <v>833</v>
      </c>
      <c r="G20" s="8">
        <v>948</v>
      </c>
      <c r="H20" s="67">
        <f t="shared" si="0"/>
        <v>115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>
        <v>2600000</v>
      </c>
      <c r="Q20" s="20">
        <f t="shared" si="2"/>
        <v>437000</v>
      </c>
      <c r="R20" s="20">
        <f t="shared" si="5"/>
        <v>240000</v>
      </c>
      <c r="S20" s="18">
        <v>0</v>
      </c>
      <c r="T20" s="69">
        <f t="shared" si="3"/>
        <v>100000</v>
      </c>
      <c r="U20" s="22"/>
      <c r="V20" s="69">
        <v>41800</v>
      </c>
      <c r="W20" s="9"/>
      <c r="X20" s="22">
        <f t="shared" si="6"/>
        <v>100000</v>
      </c>
      <c r="Y20" s="21">
        <f t="shared" si="4"/>
        <v>3518800</v>
      </c>
      <c r="Z20" s="11"/>
      <c r="AA20" s="70"/>
      <c r="AB20" s="69">
        <v>3518000</v>
      </c>
      <c r="AC20" s="69"/>
      <c r="AD20" s="69"/>
      <c r="AE20" s="104">
        <f t="shared" si="7"/>
        <v>3518000</v>
      </c>
      <c r="AF20" s="56">
        <f t="shared" si="8"/>
        <v>800</v>
      </c>
      <c r="AG20" s="12"/>
      <c r="AH20" s="13"/>
      <c r="AI20" s="66"/>
      <c r="AJ20" s="62"/>
      <c r="AK20" s="63"/>
    </row>
    <row r="21" spans="1:37" ht="18" customHeight="1" thickBot="1" x14ac:dyDescent="0.35">
      <c r="A21" s="137"/>
      <c r="B21" s="44"/>
      <c r="C21" s="79" t="s">
        <v>55</v>
      </c>
      <c r="D21" s="79" t="s">
        <v>74</v>
      </c>
      <c r="E21" s="79"/>
      <c r="F21" s="79">
        <v>1045</v>
      </c>
      <c r="G21" s="79">
        <v>1067</v>
      </c>
      <c r="H21" s="80">
        <f t="shared" si="0"/>
        <v>22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83600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/>
      <c r="W21" s="86"/>
      <c r="X21" s="85">
        <f t="shared" si="6"/>
        <v>0</v>
      </c>
      <c r="Y21" s="41">
        <f t="shared" si="4"/>
        <v>83600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83600</v>
      </c>
      <c r="AG21" s="12"/>
      <c r="AH21" s="13"/>
      <c r="AI21" s="66"/>
      <c r="AJ21" s="62"/>
      <c r="AK21" s="63"/>
    </row>
    <row r="22" spans="1:37" ht="18" customHeight="1" thickBot="1" x14ac:dyDescent="0.35">
      <c r="A22" s="138"/>
      <c r="B22" s="43">
        <v>17</v>
      </c>
      <c r="C22" s="8" t="s">
        <v>55</v>
      </c>
      <c r="D22" s="8">
        <v>401</v>
      </c>
      <c r="E22" s="8" t="s">
        <v>72</v>
      </c>
      <c r="F22" s="8">
        <v>1195</v>
      </c>
      <c r="G22" s="8">
        <v>1408</v>
      </c>
      <c r="H22" s="67">
        <f t="shared" si="0"/>
        <v>213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809400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9"/>
      <c r="X22" s="22">
        <f t="shared" si="6"/>
        <v>50000</v>
      </c>
      <c r="Y22" s="21">
        <f t="shared" si="4"/>
        <v>3929400</v>
      </c>
      <c r="Z22" s="11"/>
      <c r="AA22" s="70"/>
      <c r="AB22" s="69">
        <v>3930000</v>
      </c>
      <c r="AC22" s="69"/>
      <c r="AD22" s="69"/>
      <c r="AE22" s="104">
        <f t="shared" si="7"/>
        <v>3930000</v>
      </c>
      <c r="AF22" s="56">
        <f t="shared" si="8"/>
        <v>-600</v>
      </c>
      <c r="AG22" s="12"/>
      <c r="AH22" s="13"/>
      <c r="AI22" s="66"/>
      <c r="AJ22" s="62"/>
      <c r="AK22" s="63"/>
    </row>
    <row r="23" spans="1:37" s="76" customFormat="1" ht="18" customHeight="1" thickBot="1" x14ac:dyDescent="0.35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25"/>
      <c r="X23" s="31"/>
      <c r="Y23" s="32"/>
      <c r="Z23" s="33"/>
      <c r="AA23" s="74"/>
      <c r="AB23" s="73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5">
      <c r="A24" s="139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8">
        <v>998</v>
      </c>
      <c r="G24" s="15">
        <v>1132</v>
      </c>
      <c r="H24" s="67">
        <f t="shared" si="0"/>
        <v>134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509200</v>
      </c>
      <c r="R24" s="20">
        <f>N24*M24</f>
        <v>120000</v>
      </c>
      <c r="S24" s="18">
        <v>100000</v>
      </c>
      <c r="T24" s="69"/>
      <c r="U24" s="22"/>
      <c r="V24" s="69">
        <v>450000</v>
      </c>
      <c r="W24" s="9"/>
      <c r="X24" s="22">
        <v>100000</v>
      </c>
      <c r="Y24" s="21">
        <f t="shared" si="4"/>
        <v>3279200</v>
      </c>
      <c r="Z24" s="11"/>
      <c r="AA24" s="70"/>
      <c r="AB24" s="69">
        <v>3280000</v>
      </c>
      <c r="AC24" s="69"/>
      <c r="AD24" s="69"/>
      <c r="AE24" s="104">
        <f t="shared" si="7"/>
        <v>3280000</v>
      </c>
      <c r="AF24" s="56">
        <f t="shared" si="8"/>
        <v>-800</v>
      </c>
      <c r="AG24" s="12"/>
      <c r="AH24" s="13"/>
      <c r="AI24" s="66"/>
      <c r="AJ24" s="62"/>
      <c r="AK24" s="63"/>
    </row>
    <row r="25" spans="1:37" ht="18" customHeight="1" thickBot="1" x14ac:dyDescent="0.35">
      <c r="A25" s="139"/>
      <c r="B25" s="43">
        <v>20</v>
      </c>
      <c r="C25" s="8" t="s">
        <v>76</v>
      </c>
      <c r="D25" s="8">
        <v>201</v>
      </c>
      <c r="E25" s="8" t="s">
        <v>79</v>
      </c>
      <c r="F25" s="8">
        <v>1347</v>
      </c>
      <c r="G25" s="15">
        <v>1465</v>
      </c>
      <c r="H25" s="67">
        <f t="shared" si="0"/>
        <v>118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448400</v>
      </c>
      <c r="R25" s="20">
        <f t="shared" ref="R25:R33" si="16">N25*M25</f>
        <v>240000</v>
      </c>
      <c r="S25" s="18">
        <v>100000</v>
      </c>
      <c r="T25" s="69">
        <f t="shared" si="3"/>
        <v>100000</v>
      </c>
      <c r="U25" s="22"/>
      <c r="V25" s="69">
        <v>83600</v>
      </c>
      <c r="W25" s="9"/>
      <c r="X25" s="22">
        <f t="shared" ref="X25:X33" si="17">N25*50000</f>
        <v>100000</v>
      </c>
      <c r="Y25" s="21">
        <f t="shared" si="4"/>
        <v>3772000</v>
      </c>
      <c r="Z25" s="11"/>
      <c r="AA25" s="70"/>
      <c r="AB25" s="69">
        <v>3772000</v>
      </c>
      <c r="AC25" s="69"/>
      <c r="AD25" s="69"/>
      <c r="AE25" s="104">
        <f t="shared" si="7"/>
        <v>3772000</v>
      </c>
      <c r="AF25" s="56">
        <f t="shared" si="8"/>
        <v>0</v>
      </c>
      <c r="AG25" s="12"/>
      <c r="AH25" s="13"/>
      <c r="AI25" s="66"/>
      <c r="AJ25" s="62"/>
      <c r="AK25" s="63"/>
    </row>
    <row r="26" spans="1:37" ht="18" customHeight="1" thickBot="1" x14ac:dyDescent="0.35">
      <c r="A26" s="139"/>
      <c r="B26" s="43">
        <v>21</v>
      </c>
      <c r="C26" s="8" t="s">
        <v>76</v>
      </c>
      <c r="D26" s="8">
        <v>202</v>
      </c>
      <c r="E26" s="8" t="s">
        <v>80</v>
      </c>
      <c r="F26" s="8">
        <v>468</v>
      </c>
      <c r="G26" s="15">
        <v>468</v>
      </c>
      <c r="H26" s="67">
        <f t="shared" si="0"/>
        <v>0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>
        <v>2300000</v>
      </c>
      <c r="P26" s="69">
        <v>2300000</v>
      </c>
      <c r="Q26" s="20">
        <f t="shared" si="2"/>
        <v>0</v>
      </c>
      <c r="R26" s="20">
        <f t="shared" si="16"/>
        <v>120000</v>
      </c>
      <c r="S26" s="18"/>
      <c r="T26" s="69">
        <f t="shared" si="3"/>
        <v>50000</v>
      </c>
      <c r="U26" s="22"/>
      <c r="V26" s="69"/>
      <c r="W26" s="9"/>
      <c r="X26" s="22">
        <f t="shared" si="17"/>
        <v>50000</v>
      </c>
      <c r="Y26" s="21">
        <f>SUM(O26:X26)</f>
        <v>4820000</v>
      </c>
      <c r="Z26" s="11" t="s">
        <v>86</v>
      </c>
      <c r="AA26" s="70"/>
      <c r="AB26" s="69">
        <v>2520000</v>
      </c>
      <c r="AC26" s="69">
        <v>2300000</v>
      </c>
      <c r="AD26" s="69"/>
      <c r="AE26" s="104">
        <f t="shared" si="7"/>
        <v>4820000</v>
      </c>
      <c r="AF26" s="56">
        <f t="shared" si="8"/>
        <v>0</v>
      </c>
      <c r="AG26" s="12"/>
      <c r="AH26" s="13"/>
      <c r="AI26" s="66"/>
      <c r="AJ26" s="62"/>
      <c r="AK26" s="63"/>
    </row>
    <row r="27" spans="1:37" ht="18" customHeight="1" thickBot="1" x14ac:dyDescent="0.35">
      <c r="A27" s="139"/>
      <c r="B27" s="44">
        <v>22</v>
      </c>
      <c r="C27" s="5" t="s">
        <v>76</v>
      </c>
      <c r="D27" s="5" t="s">
        <v>73</v>
      </c>
      <c r="E27" s="5"/>
      <c r="F27" s="5">
        <v>585</v>
      </c>
      <c r="G27" s="37">
        <v>607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6"/>
        <v>0</v>
      </c>
      <c r="S27" s="38"/>
      <c r="T27" s="78">
        <f t="shared" si="3"/>
        <v>0</v>
      </c>
      <c r="U27" s="40"/>
      <c r="V27" s="78"/>
      <c r="W27" s="36"/>
      <c r="X27" s="40">
        <f t="shared" si="17"/>
        <v>0</v>
      </c>
      <c r="Y27" s="41">
        <f t="shared" si="4"/>
        <v>83600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83600</v>
      </c>
      <c r="AG27" s="12"/>
      <c r="AH27" s="13"/>
      <c r="AI27" s="66"/>
      <c r="AJ27" s="62"/>
      <c r="AK27" s="63"/>
    </row>
    <row r="28" spans="1:37" ht="18" customHeight="1" thickBot="1" x14ac:dyDescent="0.35">
      <c r="A28" s="139"/>
      <c r="B28" s="43">
        <v>23</v>
      </c>
      <c r="C28" s="8" t="s">
        <v>76</v>
      </c>
      <c r="D28" s="8">
        <v>301</v>
      </c>
      <c r="E28" s="8" t="s">
        <v>81</v>
      </c>
      <c r="F28" s="8">
        <v>992</v>
      </c>
      <c r="G28" s="15">
        <v>1065</v>
      </c>
      <c r="H28" s="67">
        <f t="shared" si="0"/>
        <v>73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277400</v>
      </c>
      <c r="R28" s="20">
        <f t="shared" si="16"/>
        <v>120000</v>
      </c>
      <c r="S28" s="18">
        <v>100000</v>
      </c>
      <c r="T28" s="69"/>
      <c r="U28" s="22"/>
      <c r="V28" s="69">
        <v>15200</v>
      </c>
      <c r="W28" s="9"/>
      <c r="X28" s="22">
        <f t="shared" si="17"/>
        <v>50000</v>
      </c>
      <c r="Y28" s="21">
        <f t="shared" si="4"/>
        <v>3262600</v>
      </c>
      <c r="Z28" s="11"/>
      <c r="AA28" s="70"/>
      <c r="AB28" s="69"/>
      <c r="AC28" s="69"/>
      <c r="AD28" s="69"/>
      <c r="AE28" s="104">
        <v>3262000</v>
      </c>
      <c r="AF28" s="56">
        <f t="shared" si="8"/>
        <v>600</v>
      </c>
      <c r="AG28" s="12"/>
      <c r="AH28" s="13"/>
      <c r="AI28" s="66"/>
      <c r="AJ28" s="62"/>
      <c r="AK28" s="63"/>
    </row>
    <row r="29" spans="1:37" ht="18" customHeight="1" thickBot="1" x14ac:dyDescent="0.35">
      <c r="A29" s="139"/>
      <c r="B29" s="43">
        <v>24</v>
      </c>
      <c r="C29" s="8" t="s">
        <v>76</v>
      </c>
      <c r="D29" s="8">
        <v>302</v>
      </c>
      <c r="E29" s="34" t="s">
        <v>82</v>
      </c>
      <c r="F29" s="8">
        <v>511</v>
      </c>
      <c r="G29" s="15">
        <v>566</v>
      </c>
      <c r="H29" s="67">
        <f t="shared" si="0"/>
        <v>55</v>
      </c>
      <c r="I29" s="18"/>
      <c r="J29" s="68"/>
      <c r="K29" s="68"/>
      <c r="L29" s="68"/>
      <c r="M29" s="18"/>
      <c r="N29" s="15"/>
      <c r="O29" s="69"/>
      <c r="P29" s="69"/>
      <c r="Q29" s="20"/>
      <c r="R29" s="20"/>
      <c r="S29" s="18">
        <v>100000</v>
      </c>
      <c r="T29" s="69"/>
      <c r="U29" s="22"/>
      <c r="V29" s="69"/>
      <c r="W29" s="9"/>
      <c r="X29" s="22">
        <f t="shared" si="17"/>
        <v>0</v>
      </c>
      <c r="Y29" s="21">
        <f t="shared" si="4"/>
        <v>100000</v>
      </c>
      <c r="Z29" s="11"/>
      <c r="AA29" s="70"/>
      <c r="AB29" s="69"/>
      <c r="AC29" s="69"/>
      <c r="AD29" s="69"/>
      <c r="AE29" s="104">
        <f t="shared" si="7"/>
        <v>0</v>
      </c>
      <c r="AF29" s="56">
        <f t="shared" si="8"/>
        <v>100000</v>
      </c>
      <c r="AG29" s="12"/>
      <c r="AH29" s="13"/>
      <c r="AI29" s="66"/>
      <c r="AJ29" s="62"/>
      <c r="AK29" s="63"/>
    </row>
    <row r="30" spans="1:37" ht="18" customHeight="1" thickBot="1" x14ac:dyDescent="0.35">
      <c r="A30" s="139"/>
      <c r="B30" s="44">
        <v>25</v>
      </c>
      <c r="C30" s="5" t="s">
        <v>76</v>
      </c>
      <c r="D30" s="5" t="s">
        <v>74</v>
      </c>
      <c r="E30" s="5"/>
      <c r="F30" s="5">
        <v>252</v>
      </c>
      <c r="G30" s="37">
        <v>260</v>
      </c>
      <c r="H30" s="77">
        <f t="shared" si="0"/>
        <v>8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30400</v>
      </c>
      <c r="R30" s="39">
        <f t="shared" si="16"/>
        <v>0</v>
      </c>
      <c r="S30" s="38"/>
      <c r="T30" s="78">
        <f t="shared" si="3"/>
        <v>0</v>
      </c>
      <c r="U30" s="40"/>
      <c r="V30" s="78"/>
      <c r="W30" s="36"/>
      <c r="X30" s="40">
        <f t="shared" si="17"/>
        <v>0</v>
      </c>
      <c r="Y30" s="21">
        <f t="shared" si="4"/>
        <v>30400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30400</v>
      </c>
      <c r="AG30" s="12"/>
      <c r="AH30" s="13"/>
      <c r="AI30" s="66"/>
      <c r="AJ30" s="62"/>
      <c r="AK30" s="63"/>
    </row>
    <row r="31" spans="1:37" ht="18" customHeight="1" thickBot="1" x14ac:dyDescent="0.35">
      <c r="A31" s="139"/>
      <c r="B31" s="43">
        <v>26</v>
      </c>
      <c r="C31" s="8" t="s">
        <v>76</v>
      </c>
      <c r="D31" s="8">
        <v>401</v>
      </c>
      <c r="E31" s="8" t="s">
        <v>83</v>
      </c>
      <c r="F31" s="8">
        <v>1255</v>
      </c>
      <c r="G31" s="15">
        <v>1316</v>
      </c>
      <c r="H31" s="67">
        <f t="shared" si="0"/>
        <v>61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231800</v>
      </c>
      <c r="R31" s="20">
        <f t="shared" si="16"/>
        <v>120000</v>
      </c>
      <c r="S31" s="18">
        <v>100000</v>
      </c>
      <c r="T31" s="69">
        <f t="shared" si="3"/>
        <v>50000</v>
      </c>
      <c r="U31" s="22"/>
      <c r="V31" s="69"/>
      <c r="W31" s="9"/>
      <c r="X31" s="22">
        <f t="shared" si="17"/>
        <v>50000</v>
      </c>
      <c r="Y31" s="21">
        <v>3829000</v>
      </c>
      <c r="Z31" s="11"/>
      <c r="AA31" s="70"/>
      <c r="AB31" s="69"/>
      <c r="AC31" s="69"/>
      <c r="AD31" s="69"/>
      <c r="AE31" s="104">
        <v>3829000</v>
      </c>
      <c r="AF31" s="56">
        <f t="shared" si="8"/>
        <v>0</v>
      </c>
      <c r="AG31" s="12"/>
      <c r="AH31" s="13"/>
      <c r="AI31" s="66"/>
      <c r="AJ31" s="62"/>
      <c r="AK31" s="63"/>
    </row>
    <row r="32" spans="1:37" ht="18" customHeight="1" thickBot="1" x14ac:dyDescent="0.35">
      <c r="A32" s="139"/>
      <c r="B32" s="43">
        <v>27</v>
      </c>
      <c r="C32" s="8" t="s">
        <v>76</v>
      </c>
      <c r="D32" s="8">
        <v>402</v>
      </c>
      <c r="E32" s="34" t="s">
        <v>84</v>
      </c>
      <c r="F32" s="8"/>
      <c r="G32" s="15"/>
      <c r="H32" s="67"/>
      <c r="I32" s="18"/>
      <c r="J32" s="68"/>
      <c r="K32" s="68"/>
      <c r="L32" s="68"/>
      <c r="M32" s="18"/>
      <c r="N32" s="15"/>
      <c r="O32" s="69"/>
      <c r="P32" s="69"/>
      <c r="Q32" s="20"/>
      <c r="R32" s="20"/>
      <c r="S32" s="18"/>
      <c r="T32" s="69"/>
      <c r="U32" s="22"/>
      <c r="V32" s="69"/>
      <c r="W32" s="9"/>
      <c r="X32" s="22">
        <f t="shared" si="17"/>
        <v>0</v>
      </c>
      <c r="Y32" s="21">
        <f t="shared" si="4"/>
        <v>0</v>
      </c>
      <c r="Z32" s="11"/>
      <c r="AA32" s="70"/>
      <c r="AB32" s="69"/>
      <c r="AC32" s="69"/>
      <c r="AD32" s="69"/>
      <c r="AE32" s="104">
        <f t="shared" si="7"/>
        <v>0</v>
      </c>
      <c r="AF32" s="56">
        <f t="shared" si="8"/>
        <v>0</v>
      </c>
      <c r="AG32" s="12"/>
      <c r="AH32" s="13"/>
      <c r="AI32" s="66"/>
      <c r="AJ32" s="62"/>
      <c r="AK32" s="63"/>
    </row>
    <row r="33" spans="1:37" ht="18" customHeight="1" thickBot="1" x14ac:dyDescent="0.35">
      <c r="A33" s="139"/>
      <c r="B33" s="44">
        <v>28</v>
      </c>
      <c r="C33" s="5" t="s">
        <v>76</v>
      </c>
      <c r="D33" s="5" t="s">
        <v>77</v>
      </c>
      <c r="E33" s="5"/>
      <c r="F33" s="5">
        <v>213</v>
      </c>
      <c r="G33" s="37">
        <v>214</v>
      </c>
      <c r="H33" s="77">
        <f t="shared" si="0"/>
        <v>1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3800</v>
      </c>
      <c r="R33" s="39">
        <f t="shared" si="16"/>
        <v>0</v>
      </c>
      <c r="S33" s="38"/>
      <c r="T33" s="78">
        <f t="shared" si="3"/>
        <v>0</v>
      </c>
      <c r="U33" s="40"/>
      <c r="V33" s="78"/>
      <c r="W33" s="36"/>
      <c r="X33" s="40">
        <f t="shared" si="17"/>
        <v>0</v>
      </c>
      <c r="Y33" s="41">
        <f t="shared" si="4"/>
        <v>3800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3800</v>
      </c>
      <c r="AG33" s="12"/>
      <c r="AH33" s="13"/>
      <c r="AI33" s="66"/>
      <c r="AJ33" s="62"/>
      <c r="AK33" s="63"/>
    </row>
    <row r="34" spans="1:37" s="76" customFormat="1" ht="18" customHeight="1" thickBot="1" x14ac:dyDescent="0.35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8">L34*M34</f>
        <v>0</v>
      </c>
      <c r="S34" s="28"/>
      <c r="T34" s="73">
        <f t="shared" si="3"/>
        <v>0</v>
      </c>
      <c r="U34" s="31"/>
      <c r="V34" s="73"/>
      <c r="W34" s="25"/>
      <c r="X34" s="31">
        <f t="shared" ref="X34:X56" si="19">N34*100000</f>
        <v>0</v>
      </c>
      <c r="Y34" s="32">
        <f t="shared" si="4"/>
        <v>0</v>
      </c>
      <c r="Z34" s="33"/>
      <c r="AA34" s="74"/>
      <c r="AB34" s="73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5">
      <c r="A35" s="139" t="s">
        <v>111</v>
      </c>
      <c r="B35" s="43">
        <v>30</v>
      </c>
      <c r="C35" s="34" t="s">
        <v>87</v>
      </c>
      <c r="D35" s="34">
        <v>101</v>
      </c>
      <c r="E35" s="34" t="s">
        <v>88</v>
      </c>
      <c r="F35" s="15">
        <v>1896</v>
      </c>
      <c r="G35" s="15">
        <v>2025</v>
      </c>
      <c r="H35" s="67">
        <f t="shared" si="0"/>
        <v>129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0</v>
      </c>
      <c r="O35" s="69"/>
      <c r="P35" s="69"/>
      <c r="Q35" s="20">
        <f t="shared" si="2"/>
        <v>490200</v>
      </c>
      <c r="R35" s="20">
        <f>N35*M35</f>
        <v>0</v>
      </c>
      <c r="S35" s="18">
        <v>100000</v>
      </c>
      <c r="T35" s="69">
        <f t="shared" si="3"/>
        <v>0</v>
      </c>
      <c r="U35" s="22"/>
      <c r="V35" s="69"/>
      <c r="W35" s="9"/>
      <c r="X35" s="22">
        <f>N35*50000</f>
        <v>0</v>
      </c>
      <c r="Y35" s="21">
        <v>0</v>
      </c>
      <c r="Z35" s="11" t="s">
        <v>165</v>
      </c>
      <c r="AA35" s="70"/>
      <c r="AB35" s="69"/>
      <c r="AC35" s="69"/>
      <c r="AD35" s="69"/>
      <c r="AE35" s="104">
        <f t="shared" si="7"/>
        <v>0</v>
      </c>
      <c r="AF35" s="56">
        <f t="shared" si="8"/>
        <v>0</v>
      </c>
      <c r="AG35" s="12"/>
      <c r="AH35" s="13"/>
      <c r="AI35" s="66"/>
      <c r="AJ35" s="62"/>
      <c r="AK35" s="63"/>
    </row>
    <row r="36" spans="1:37" ht="18" customHeight="1" thickBot="1" x14ac:dyDescent="0.35">
      <c r="A36" s="139"/>
      <c r="B36" s="43">
        <v>31</v>
      </c>
      <c r="C36" s="8" t="s">
        <v>87</v>
      </c>
      <c r="D36" s="8">
        <v>201</v>
      </c>
      <c r="E36" s="8" t="s">
        <v>93</v>
      </c>
      <c r="F36" s="15">
        <v>11050</v>
      </c>
      <c r="G36" s="15">
        <v>11287</v>
      </c>
      <c r="H36" s="67">
        <f t="shared" si="0"/>
        <v>237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900600</v>
      </c>
      <c r="R36" s="20">
        <f t="shared" ref="R36:R41" si="20">N36*M36</f>
        <v>200000</v>
      </c>
      <c r="S36" s="18">
        <v>100000</v>
      </c>
      <c r="T36" s="69"/>
      <c r="U36" s="22">
        <v>50000</v>
      </c>
      <c r="V36" s="69"/>
      <c r="W36" s="9"/>
      <c r="X36" s="22">
        <f t="shared" ref="X36:X41" si="21">N36*50000</f>
        <v>100000</v>
      </c>
      <c r="Y36" s="21">
        <f t="shared" si="4"/>
        <v>4350600</v>
      </c>
      <c r="Z36" s="11"/>
      <c r="AA36" s="70"/>
      <c r="AB36" s="69">
        <v>4350600</v>
      </c>
      <c r="AC36" s="69"/>
      <c r="AD36" s="69"/>
      <c r="AE36" s="104">
        <f t="shared" si="7"/>
        <v>4350600</v>
      </c>
      <c r="AF36" s="56">
        <f t="shared" si="8"/>
        <v>0</v>
      </c>
      <c r="AG36" s="12"/>
      <c r="AH36" s="13"/>
      <c r="AI36" s="66"/>
      <c r="AJ36" s="62"/>
      <c r="AK36" s="63"/>
    </row>
    <row r="37" spans="1:37" ht="18" customHeight="1" thickBot="1" x14ac:dyDescent="0.35">
      <c r="A37" s="139"/>
      <c r="B37" s="43">
        <v>32</v>
      </c>
      <c r="C37" s="8" t="s">
        <v>87</v>
      </c>
      <c r="D37" s="8">
        <v>202</v>
      </c>
      <c r="E37" s="8" t="s">
        <v>94</v>
      </c>
      <c r="F37" s="15">
        <v>3820</v>
      </c>
      <c r="G37" s="15">
        <v>3953</v>
      </c>
      <c r="H37" s="67">
        <f t="shared" si="0"/>
        <v>133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v>380000</v>
      </c>
      <c r="R37" s="20">
        <f t="shared" si="20"/>
        <v>120000</v>
      </c>
      <c r="S37" s="18">
        <v>100000</v>
      </c>
      <c r="T37" s="69">
        <f t="shared" si="3"/>
        <v>50000</v>
      </c>
      <c r="U37" s="22"/>
      <c r="V37" s="69"/>
      <c r="W37" s="9"/>
      <c r="X37" s="22">
        <f t="shared" si="21"/>
        <v>50000</v>
      </c>
      <c r="Y37" s="21">
        <f t="shared" si="4"/>
        <v>3300000</v>
      </c>
      <c r="Z37" s="11"/>
      <c r="AA37" s="70"/>
      <c r="AB37" s="69">
        <v>3300000</v>
      </c>
      <c r="AC37" s="69"/>
      <c r="AD37" s="69"/>
      <c r="AE37" s="104">
        <f t="shared" si="7"/>
        <v>3300000</v>
      </c>
      <c r="AF37" s="56">
        <f t="shared" si="8"/>
        <v>0</v>
      </c>
      <c r="AG37" s="12"/>
      <c r="AH37" s="13"/>
      <c r="AI37" s="66"/>
      <c r="AJ37" s="62"/>
      <c r="AK37" s="63"/>
    </row>
    <row r="38" spans="1:37" ht="18" customHeight="1" thickBot="1" x14ac:dyDescent="0.35">
      <c r="A38" s="139"/>
      <c r="B38" s="43">
        <v>33</v>
      </c>
      <c r="C38" s="8" t="s">
        <v>87</v>
      </c>
      <c r="D38" s="8">
        <v>301</v>
      </c>
      <c r="E38" s="8" t="s">
        <v>95</v>
      </c>
      <c r="F38" s="15">
        <v>7982</v>
      </c>
      <c r="G38" s="15">
        <v>8065</v>
      </c>
      <c r="H38" s="67">
        <f t="shared" si="0"/>
        <v>83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315400</v>
      </c>
      <c r="R38" s="20">
        <f t="shared" si="20"/>
        <v>360000</v>
      </c>
      <c r="S38" s="18">
        <v>100000</v>
      </c>
      <c r="T38" s="69">
        <f t="shared" si="3"/>
        <v>150000</v>
      </c>
      <c r="U38" s="22"/>
      <c r="V38" s="69"/>
      <c r="W38" s="9"/>
      <c r="X38" s="22">
        <f t="shared" si="21"/>
        <v>150000</v>
      </c>
      <c r="Y38" s="21">
        <f t="shared" si="4"/>
        <v>4275400</v>
      </c>
      <c r="Z38" s="11"/>
      <c r="AA38" s="70"/>
      <c r="AB38" s="69">
        <v>4275000</v>
      </c>
      <c r="AC38" s="69"/>
      <c r="AD38" s="69"/>
      <c r="AE38" s="104">
        <f t="shared" si="7"/>
        <v>4275000</v>
      </c>
      <c r="AF38" s="56">
        <f t="shared" si="8"/>
        <v>400</v>
      </c>
      <c r="AG38" s="12"/>
      <c r="AH38" s="13"/>
      <c r="AI38" s="66"/>
      <c r="AJ38" s="62"/>
      <c r="AK38" s="63"/>
    </row>
    <row r="39" spans="1:37" ht="18" customHeight="1" thickBot="1" x14ac:dyDescent="0.35">
      <c r="A39" s="139"/>
      <c r="B39" s="43">
        <v>34</v>
      </c>
      <c r="C39" s="8" t="s">
        <v>87</v>
      </c>
      <c r="D39" s="8">
        <v>302</v>
      </c>
      <c r="E39" s="8" t="s">
        <v>96</v>
      </c>
      <c r="F39" s="15">
        <v>3224</v>
      </c>
      <c r="G39" s="15">
        <v>3371</v>
      </c>
      <c r="H39" s="67">
        <f t="shared" si="0"/>
        <v>147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558600</v>
      </c>
      <c r="R39" s="20">
        <f t="shared" si="20"/>
        <v>120000</v>
      </c>
      <c r="S39" s="18">
        <v>100000</v>
      </c>
      <c r="T39" s="69">
        <f t="shared" si="3"/>
        <v>50000</v>
      </c>
      <c r="U39" s="22"/>
      <c r="V39" s="69"/>
      <c r="W39" s="9"/>
      <c r="X39" s="22">
        <f t="shared" si="21"/>
        <v>50000</v>
      </c>
      <c r="Y39" s="21">
        <f t="shared" si="4"/>
        <v>3378600</v>
      </c>
      <c r="Z39" s="11"/>
      <c r="AA39" s="70"/>
      <c r="AB39" s="69">
        <v>3378000</v>
      </c>
      <c r="AC39" s="69"/>
      <c r="AD39" s="69"/>
      <c r="AE39" s="104">
        <f t="shared" si="7"/>
        <v>3378000</v>
      </c>
      <c r="AF39" s="56">
        <f t="shared" si="8"/>
        <v>600</v>
      </c>
      <c r="AG39" s="12"/>
      <c r="AH39" s="13"/>
      <c r="AI39" s="66"/>
      <c r="AJ39" s="62"/>
      <c r="AK39" s="63"/>
    </row>
    <row r="40" spans="1:37" ht="18" customHeight="1" thickBot="1" x14ac:dyDescent="0.35">
      <c r="A40" s="139"/>
      <c r="B40" s="43">
        <v>35</v>
      </c>
      <c r="C40" s="8" t="s">
        <v>87</v>
      </c>
      <c r="D40" s="8">
        <v>401</v>
      </c>
      <c r="E40" s="8" t="s">
        <v>97</v>
      </c>
      <c r="F40" s="15">
        <v>1486</v>
      </c>
      <c r="G40" s="15">
        <v>1747</v>
      </c>
      <c r="H40" s="67">
        <f t="shared" si="0"/>
        <v>261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991800</v>
      </c>
      <c r="R40" s="20">
        <f t="shared" si="20"/>
        <v>200000</v>
      </c>
      <c r="S40" s="18">
        <v>100000</v>
      </c>
      <c r="T40" s="69">
        <f t="shared" si="3"/>
        <v>100000</v>
      </c>
      <c r="U40" s="22"/>
      <c r="V40" s="69">
        <v>-200000</v>
      </c>
      <c r="W40" s="9"/>
      <c r="X40" s="22">
        <f t="shared" si="21"/>
        <v>100000</v>
      </c>
      <c r="Y40" s="21">
        <f t="shared" si="4"/>
        <v>4591800</v>
      </c>
      <c r="Z40" s="11"/>
      <c r="AA40" s="70"/>
      <c r="AB40" s="69">
        <v>4591000</v>
      </c>
      <c r="AC40" s="69"/>
      <c r="AD40" s="69"/>
      <c r="AE40" s="104">
        <f t="shared" si="7"/>
        <v>4591000</v>
      </c>
      <c r="AF40" s="56">
        <f t="shared" si="8"/>
        <v>800</v>
      </c>
      <c r="AG40" s="12"/>
      <c r="AH40" s="13"/>
      <c r="AI40" s="66"/>
      <c r="AJ40" s="62"/>
      <c r="AK40" s="63"/>
    </row>
    <row r="41" spans="1:37" ht="18" customHeight="1" thickBot="1" x14ac:dyDescent="0.35">
      <c r="A41" s="139"/>
      <c r="B41" s="43">
        <v>36</v>
      </c>
      <c r="C41" s="8" t="s">
        <v>87</v>
      </c>
      <c r="D41" s="8">
        <v>402</v>
      </c>
      <c r="E41" s="8" t="s">
        <v>98</v>
      </c>
      <c r="F41" s="15">
        <v>1035</v>
      </c>
      <c r="G41" s="15">
        <v>1271</v>
      </c>
      <c r="H41" s="67">
        <f t="shared" si="0"/>
        <v>236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896800</v>
      </c>
      <c r="R41" s="20">
        <f t="shared" si="20"/>
        <v>120000</v>
      </c>
      <c r="S41" s="18">
        <v>100000</v>
      </c>
      <c r="T41" s="69">
        <f t="shared" si="3"/>
        <v>50000</v>
      </c>
      <c r="U41" s="22"/>
      <c r="V41" s="69"/>
      <c r="W41" s="9"/>
      <c r="X41" s="22">
        <f t="shared" si="21"/>
        <v>50000</v>
      </c>
      <c r="Y41" s="21">
        <f t="shared" si="4"/>
        <v>3716800</v>
      </c>
      <c r="Z41" s="11"/>
      <c r="AA41" s="70"/>
      <c r="AB41" s="69">
        <v>3716800</v>
      </c>
      <c r="AC41" s="69"/>
      <c r="AD41" s="69"/>
      <c r="AE41" s="104">
        <f t="shared" si="7"/>
        <v>3716800</v>
      </c>
      <c r="AF41" s="56">
        <f t="shared" si="8"/>
        <v>0</v>
      </c>
      <c r="AG41" s="12"/>
      <c r="AH41" s="13"/>
      <c r="AI41" s="66"/>
      <c r="AJ41" s="62"/>
      <c r="AK41" s="63"/>
    </row>
    <row r="42" spans="1:37" s="76" customFormat="1" ht="18" customHeight="1" thickBot="1" x14ac:dyDescent="0.35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8"/>
        <v>0</v>
      </c>
      <c r="S42" s="28"/>
      <c r="T42" s="73">
        <f t="shared" si="3"/>
        <v>0</v>
      </c>
      <c r="U42" s="31"/>
      <c r="V42" s="73"/>
      <c r="W42" s="25"/>
      <c r="X42" s="31">
        <f t="shared" si="19"/>
        <v>0</v>
      </c>
      <c r="Y42" s="32">
        <f t="shared" si="4"/>
        <v>0</v>
      </c>
      <c r="Z42" s="33"/>
      <c r="AA42" s="74"/>
      <c r="AB42" s="73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5">
      <c r="A43" s="136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793</v>
      </c>
      <c r="G43" s="15">
        <v>793</v>
      </c>
      <c r="H43" s="67">
        <f t="shared" si="0"/>
        <v>0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0</v>
      </c>
      <c r="R43" s="20">
        <f>N43*M43</f>
        <v>0</v>
      </c>
      <c r="S43" s="18"/>
      <c r="T43" s="69">
        <f>N43*80000</f>
        <v>0</v>
      </c>
      <c r="U43" s="22"/>
      <c r="V43" s="69"/>
      <c r="W43" s="9"/>
      <c r="X43" s="22">
        <f t="shared" si="19"/>
        <v>0</v>
      </c>
      <c r="Y43" s="21">
        <f t="shared" si="4"/>
        <v>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0</v>
      </c>
      <c r="AG43" s="12"/>
      <c r="AH43" s="13"/>
      <c r="AI43" s="66"/>
      <c r="AJ43" s="62"/>
      <c r="AK43" s="63"/>
    </row>
    <row r="44" spans="1:37" ht="18" customHeight="1" thickBot="1" x14ac:dyDescent="0.35">
      <c r="A44" s="137"/>
      <c r="B44" s="43">
        <v>39</v>
      </c>
      <c r="C44" s="8" t="s">
        <v>89</v>
      </c>
      <c r="D44" s="8">
        <v>201</v>
      </c>
      <c r="E44" s="8" t="s">
        <v>101</v>
      </c>
      <c r="F44" s="15">
        <v>1503</v>
      </c>
      <c r="G44" s="15">
        <v>1638</v>
      </c>
      <c r="H44" s="67">
        <f t="shared" si="0"/>
        <v>135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513000</v>
      </c>
      <c r="R44" s="20">
        <f t="shared" ref="R44:R55" si="22">N44*M44</f>
        <v>240000</v>
      </c>
      <c r="S44" s="18">
        <v>100000</v>
      </c>
      <c r="T44" s="69">
        <f t="shared" ref="T44:T55" si="23">N44*80000</f>
        <v>160000</v>
      </c>
      <c r="U44" s="22"/>
      <c r="V44" s="69">
        <v>11400</v>
      </c>
      <c r="W44" s="9"/>
      <c r="X44" s="22">
        <f t="shared" si="19"/>
        <v>200000</v>
      </c>
      <c r="Y44" s="21">
        <f t="shared" si="4"/>
        <v>4824400</v>
      </c>
      <c r="Z44" s="11"/>
      <c r="AA44" s="70"/>
      <c r="AB44" s="69">
        <v>4824000</v>
      </c>
      <c r="AC44" s="69"/>
      <c r="AD44" s="69"/>
      <c r="AE44" s="104">
        <f t="shared" si="7"/>
        <v>4824000</v>
      </c>
      <c r="AF44" s="56">
        <f t="shared" si="8"/>
        <v>400</v>
      </c>
      <c r="AG44" s="12"/>
      <c r="AH44" s="13"/>
      <c r="AI44" s="66"/>
      <c r="AJ44" s="62"/>
      <c r="AK44" s="63"/>
    </row>
    <row r="45" spans="1:37" ht="18" customHeight="1" thickBot="1" x14ac:dyDescent="0.35">
      <c r="A45" s="137"/>
      <c r="B45" s="43">
        <v>40</v>
      </c>
      <c r="C45" s="8" t="s">
        <v>89</v>
      </c>
      <c r="D45" s="8">
        <v>202</v>
      </c>
      <c r="E45" s="8" t="s">
        <v>102</v>
      </c>
      <c r="F45" s="15">
        <v>411</v>
      </c>
      <c r="G45" s="15">
        <v>419</v>
      </c>
      <c r="H45" s="67">
        <f t="shared" si="0"/>
        <v>8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30400</v>
      </c>
      <c r="R45" s="20">
        <f t="shared" si="22"/>
        <v>120000</v>
      </c>
      <c r="S45" s="18">
        <v>100000</v>
      </c>
      <c r="T45" s="69">
        <f t="shared" si="23"/>
        <v>80000</v>
      </c>
      <c r="U45" s="22"/>
      <c r="V45" s="69">
        <v>11400</v>
      </c>
      <c r="W45" s="9"/>
      <c r="X45" s="22">
        <f t="shared" si="19"/>
        <v>100000</v>
      </c>
      <c r="Y45" s="21">
        <f t="shared" si="4"/>
        <v>3441800</v>
      </c>
      <c r="Z45" s="11"/>
      <c r="AA45" s="70"/>
      <c r="AB45" s="69">
        <v>3441800</v>
      </c>
      <c r="AC45" s="69"/>
      <c r="AD45" s="69"/>
      <c r="AE45" s="104">
        <f t="shared" si="7"/>
        <v>3441800</v>
      </c>
      <c r="AF45" s="56">
        <f t="shared" si="8"/>
        <v>0</v>
      </c>
      <c r="AG45" s="12"/>
      <c r="AH45" s="13"/>
      <c r="AI45" s="66"/>
      <c r="AJ45" s="62"/>
      <c r="AK45" s="63"/>
    </row>
    <row r="46" spans="1:37" ht="18" customHeight="1" thickBot="1" x14ac:dyDescent="0.35">
      <c r="A46" s="137"/>
      <c r="B46" s="43">
        <v>41</v>
      </c>
      <c r="C46" s="5" t="s">
        <v>89</v>
      </c>
      <c r="D46" s="5" t="s">
        <v>73</v>
      </c>
      <c r="E46" s="5"/>
      <c r="F46" s="15">
        <v>753</v>
      </c>
      <c r="G46" s="15">
        <v>759</v>
      </c>
      <c r="H46" s="67">
        <f t="shared" si="0"/>
        <v>6</v>
      </c>
      <c r="I46" s="18">
        <v>3800</v>
      </c>
      <c r="J46" s="68"/>
      <c r="K46" s="68"/>
      <c r="L46" s="68">
        <f t="shared" si="1"/>
        <v>0</v>
      </c>
      <c r="M46" s="18">
        <v>120000</v>
      </c>
      <c r="N46" s="15"/>
      <c r="O46" s="69"/>
      <c r="P46" s="69"/>
      <c r="Q46" s="20">
        <f t="shared" si="2"/>
        <v>22800</v>
      </c>
      <c r="R46" s="20">
        <f t="shared" si="22"/>
        <v>0</v>
      </c>
      <c r="S46" s="18"/>
      <c r="T46" s="69">
        <f t="shared" si="23"/>
        <v>0</v>
      </c>
      <c r="U46" s="22"/>
      <c r="V46" s="69"/>
      <c r="W46" s="9"/>
      <c r="X46" s="22">
        <f t="shared" si="19"/>
        <v>0</v>
      </c>
      <c r="Y46" s="21">
        <f t="shared" si="4"/>
        <v>22800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22800</v>
      </c>
      <c r="AG46" s="12"/>
      <c r="AH46" s="13"/>
      <c r="AI46" s="66"/>
      <c r="AJ46" s="62"/>
      <c r="AK46" s="63"/>
    </row>
    <row r="47" spans="1:37" ht="18" customHeight="1" thickBot="1" x14ac:dyDescent="0.35">
      <c r="A47" s="137"/>
      <c r="B47" s="43">
        <v>42</v>
      </c>
      <c r="C47" s="8" t="s">
        <v>89</v>
      </c>
      <c r="D47" s="8">
        <v>301</v>
      </c>
      <c r="E47" s="8" t="s">
        <v>103</v>
      </c>
      <c r="F47" s="15">
        <v>1104</v>
      </c>
      <c r="G47" s="15">
        <v>1189</v>
      </c>
      <c r="H47" s="67">
        <f t="shared" si="0"/>
        <v>85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>
        <v>3600000</v>
      </c>
      <c r="Q47" s="20">
        <f t="shared" si="2"/>
        <v>323000</v>
      </c>
      <c r="R47" s="20">
        <f t="shared" si="22"/>
        <v>120000</v>
      </c>
      <c r="S47" s="18">
        <v>100000</v>
      </c>
      <c r="T47" s="69">
        <f t="shared" si="23"/>
        <v>80000</v>
      </c>
      <c r="U47" s="22"/>
      <c r="V47" s="69">
        <v>28500</v>
      </c>
      <c r="W47" s="9"/>
      <c r="X47" s="22">
        <f t="shared" si="19"/>
        <v>100000</v>
      </c>
      <c r="Y47" s="21">
        <f t="shared" si="4"/>
        <v>4351500</v>
      </c>
      <c r="Z47" s="11"/>
      <c r="AA47" s="70"/>
      <c r="AB47" s="69">
        <v>4351500</v>
      </c>
      <c r="AC47" s="69"/>
      <c r="AD47" s="69"/>
      <c r="AE47" s="104">
        <f t="shared" si="7"/>
        <v>4351500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5">
      <c r="A48" s="137"/>
      <c r="B48" s="43">
        <v>43</v>
      </c>
      <c r="C48" s="8" t="s">
        <v>89</v>
      </c>
      <c r="D48" s="8">
        <v>302</v>
      </c>
      <c r="E48" s="8" t="s">
        <v>104</v>
      </c>
      <c r="F48" s="15">
        <v>1205</v>
      </c>
      <c r="G48" s="15">
        <v>1396</v>
      </c>
      <c r="H48" s="67">
        <f t="shared" si="0"/>
        <v>191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725800</v>
      </c>
      <c r="R48" s="20">
        <f t="shared" si="22"/>
        <v>240000</v>
      </c>
      <c r="S48" s="18">
        <v>100000</v>
      </c>
      <c r="T48" s="69">
        <f t="shared" si="23"/>
        <v>160000</v>
      </c>
      <c r="U48" s="22"/>
      <c r="V48" s="69">
        <v>28500</v>
      </c>
      <c r="W48" s="9"/>
      <c r="X48" s="22">
        <f t="shared" si="19"/>
        <v>200000</v>
      </c>
      <c r="Y48" s="21">
        <f t="shared" si="4"/>
        <v>4454300</v>
      </c>
      <c r="Z48" s="11"/>
      <c r="AA48" s="70"/>
      <c r="AB48" s="69"/>
      <c r="AC48" s="69"/>
      <c r="AD48" s="69"/>
      <c r="AE48" s="104">
        <v>4454300</v>
      </c>
      <c r="AF48" s="56">
        <f t="shared" si="8"/>
        <v>0</v>
      </c>
      <c r="AG48" s="12"/>
      <c r="AH48" s="13"/>
      <c r="AI48" s="66"/>
      <c r="AJ48" s="62"/>
      <c r="AK48" s="63"/>
    </row>
    <row r="49" spans="1:37" ht="18" customHeight="1" thickBot="1" x14ac:dyDescent="0.35">
      <c r="A49" s="137"/>
      <c r="B49" s="43">
        <v>44</v>
      </c>
      <c r="C49" s="5" t="s">
        <v>89</v>
      </c>
      <c r="D49" s="5" t="s">
        <v>74</v>
      </c>
      <c r="E49" s="5"/>
      <c r="F49" s="15">
        <v>470</v>
      </c>
      <c r="G49" s="15">
        <v>485</v>
      </c>
      <c r="H49" s="67">
        <f t="shared" si="0"/>
        <v>15</v>
      </c>
      <c r="I49" s="18">
        <v>3800</v>
      </c>
      <c r="J49" s="68"/>
      <c r="K49" s="68"/>
      <c r="L49" s="68">
        <f t="shared" si="1"/>
        <v>0</v>
      </c>
      <c r="M49" s="18">
        <v>120000</v>
      </c>
      <c r="N49" s="15"/>
      <c r="O49" s="69"/>
      <c r="P49" s="69"/>
      <c r="Q49" s="20">
        <f t="shared" si="2"/>
        <v>57000</v>
      </c>
      <c r="R49" s="20">
        <f t="shared" si="22"/>
        <v>0</v>
      </c>
      <c r="S49" s="18"/>
      <c r="T49" s="69">
        <f t="shared" si="23"/>
        <v>0</v>
      </c>
      <c r="U49" s="22"/>
      <c r="V49" s="69"/>
      <c r="W49" s="9"/>
      <c r="X49" s="22">
        <f t="shared" si="19"/>
        <v>0</v>
      </c>
      <c r="Y49" s="21">
        <f t="shared" si="4"/>
        <v>57000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57000</v>
      </c>
      <c r="AG49" s="12"/>
      <c r="AH49" s="13"/>
      <c r="AI49" s="66"/>
      <c r="AJ49" s="62"/>
      <c r="AK49" s="63"/>
    </row>
    <row r="50" spans="1:37" ht="18" customHeight="1" thickBot="1" x14ac:dyDescent="0.35">
      <c r="A50" s="137"/>
      <c r="B50" s="43">
        <v>45</v>
      </c>
      <c r="C50" s="34" t="s">
        <v>89</v>
      </c>
      <c r="D50" s="34">
        <v>401</v>
      </c>
      <c r="E50" s="34" t="s">
        <v>105</v>
      </c>
      <c r="F50" s="15">
        <v>597</v>
      </c>
      <c r="G50" s="15">
        <v>669</v>
      </c>
      <c r="H50" s="67">
        <f t="shared" si="0"/>
        <v>72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273600</v>
      </c>
      <c r="R50" s="20">
        <f t="shared" si="22"/>
        <v>0</v>
      </c>
      <c r="S50" s="18"/>
      <c r="T50" s="69">
        <f t="shared" si="23"/>
        <v>0</v>
      </c>
      <c r="U50" s="22"/>
      <c r="V50" s="69"/>
      <c r="W50" s="9"/>
      <c r="X50" s="22">
        <f t="shared" si="19"/>
        <v>0</v>
      </c>
      <c r="Y50" s="21">
        <f t="shared" si="4"/>
        <v>273600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273600</v>
      </c>
      <c r="AG50" s="12"/>
      <c r="AH50" s="13"/>
      <c r="AI50" s="66"/>
      <c r="AJ50" s="62"/>
      <c r="AK50" s="63"/>
    </row>
    <row r="51" spans="1:37" ht="18" customHeight="1" thickBot="1" x14ac:dyDescent="0.35">
      <c r="A51" s="137"/>
      <c r="B51" s="43">
        <v>46</v>
      </c>
      <c r="C51" s="34" t="s">
        <v>89</v>
      </c>
      <c r="D51" s="34">
        <v>402</v>
      </c>
      <c r="E51" s="34" t="s">
        <v>106</v>
      </c>
      <c r="F51" s="15">
        <v>575</v>
      </c>
      <c r="G51" s="15">
        <v>654</v>
      </c>
      <c r="H51" s="67">
        <f t="shared" si="0"/>
        <v>79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300200</v>
      </c>
      <c r="R51" s="20">
        <f t="shared" si="22"/>
        <v>0</v>
      </c>
      <c r="S51" s="18"/>
      <c r="T51" s="69">
        <f t="shared" si="23"/>
        <v>0</v>
      </c>
      <c r="U51" s="22"/>
      <c r="V51" s="69"/>
      <c r="W51" s="9"/>
      <c r="X51" s="22">
        <f t="shared" si="19"/>
        <v>0</v>
      </c>
      <c r="Y51" s="21">
        <f t="shared" si="4"/>
        <v>300200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300200</v>
      </c>
      <c r="AG51" s="12"/>
      <c r="AH51" s="13"/>
      <c r="AI51" s="66"/>
      <c r="AJ51" s="62"/>
      <c r="AK51" s="63"/>
    </row>
    <row r="52" spans="1:37" ht="18" customHeight="1" thickBot="1" x14ac:dyDescent="0.35">
      <c r="A52" s="137"/>
      <c r="B52" s="43">
        <v>47</v>
      </c>
      <c r="C52" s="5" t="s">
        <v>89</v>
      </c>
      <c r="D52" s="5" t="s">
        <v>77</v>
      </c>
      <c r="E52" s="5"/>
      <c r="F52" s="15">
        <v>306</v>
      </c>
      <c r="G52" s="15">
        <v>330</v>
      </c>
      <c r="H52" s="67">
        <f t="shared" si="0"/>
        <v>24</v>
      </c>
      <c r="I52" s="18">
        <v>3800</v>
      </c>
      <c r="J52" s="68"/>
      <c r="K52" s="68"/>
      <c r="L52" s="68">
        <f t="shared" si="1"/>
        <v>0</v>
      </c>
      <c r="M52" s="18">
        <v>120000</v>
      </c>
      <c r="N52" s="15"/>
      <c r="O52" s="69"/>
      <c r="P52" s="69"/>
      <c r="Q52" s="20">
        <f t="shared" si="2"/>
        <v>91200</v>
      </c>
      <c r="R52" s="20">
        <f t="shared" si="22"/>
        <v>0</v>
      </c>
      <c r="S52" s="18"/>
      <c r="T52" s="69">
        <f t="shared" si="23"/>
        <v>0</v>
      </c>
      <c r="U52" s="22"/>
      <c r="V52" s="69"/>
      <c r="W52" s="9"/>
      <c r="X52" s="22">
        <f t="shared" si="19"/>
        <v>0</v>
      </c>
      <c r="Y52" s="21">
        <f t="shared" si="4"/>
        <v>91200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91200</v>
      </c>
      <c r="AG52" s="12"/>
      <c r="AH52" s="13"/>
      <c r="AI52" s="66"/>
      <c r="AJ52" s="62"/>
      <c r="AK52" s="63"/>
    </row>
    <row r="53" spans="1:37" ht="18" customHeight="1" thickBot="1" x14ac:dyDescent="0.35">
      <c r="A53" s="137"/>
      <c r="B53" s="43">
        <v>48</v>
      </c>
      <c r="C53" s="8" t="s">
        <v>89</v>
      </c>
      <c r="D53" s="8">
        <v>501</v>
      </c>
      <c r="E53" s="8" t="s">
        <v>107</v>
      </c>
      <c r="F53" s="15">
        <v>1751</v>
      </c>
      <c r="G53" s="15">
        <v>2133</v>
      </c>
      <c r="H53" s="67">
        <f t="shared" si="0"/>
        <v>382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1451600</v>
      </c>
      <c r="R53" s="20">
        <f t="shared" si="22"/>
        <v>240000</v>
      </c>
      <c r="S53" s="18">
        <v>100000</v>
      </c>
      <c r="T53" s="69">
        <f t="shared" si="23"/>
        <v>160000</v>
      </c>
      <c r="U53" s="22"/>
      <c r="V53" s="69">
        <v>81000</v>
      </c>
      <c r="W53" s="9"/>
      <c r="X53" s="22">
        <f t="shared" si="19"/>
        <v>200000</v>
      </c>
      <c r="Y53" s="21">
        <f t="shared" si="4"/>
        <v>5832600</v>
      </c>
      <c r="Z53" s="11"/>
      <c r="AA53" s="70"/>
      <c r="AB53" s="69">
        <v>5832600</v>
      </c>
      <c r="AC53" s="69"/>
      <c r="AD53" s="69"/>
      <c r="AE53" s="104">
        <f t="shared" si="7"/>
        <v>5832600</v>
      </c>
      <c r="AF53" s="56">
        <f t="shared" si="8"/>
        <v>0</v>
      </c>
      <c r="AG53" s="12"/>
      <c r="AH53" s="13"/>
      <c r="AI53" s="66"/>
      <c r="AJ53" s="62"/>
      <c r="AK53" s="63"/>
    </row>
    <row r="54" spans="1:37" ht="18" customHeight="1" thickBot="1" x14ac:dyDescent="0.35">
      <c r="A54" s="137"/>
      <c r="B54" s="43">
        <v>49</v>
      </c>
      <c r="C54" s="34" t="s">
        <v>89</v>
      </c>
      <c r="D54" s="34">
        <v>502</v>
      </c>
      <c r="E54" s="34" t="s">
        <v>108</v>
      </c>
      <c r="F54" s="15">
        <v>886</v>
      </c>
      <c r="G54" s="15">
        <v>886</v>
      </c>
      <c r="H54" s="67">
        <f t="shared" si="0"/>
        <v>0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/>
      <c r="O54" s="69"/>
      <c r="P54" s="69">
        <v>3000000</v>
      </c>
      <c r="Q54" s="20">
        <f t="shared" si="2"/>
        <v>0</v>
      </c>
      <c r="R54" s="20">
        <f t="shared" si="22"/>
        <v>0</v>
      </c>
      <c r="S54" s="18"/>
      <c r="T54" s="69">
        <f t="shared" si="23"/>
        <v>0</v>
      </c>
      <c r="U54" s="22"/>
      <c r="V54" s="69">
        <v>2412000</v>
      </c>
      <c r="W54" s="9"/>
      <c r="X54" s="22">
        <f t="shared" si="19"/>
        <v>0</v>
      </c>
      <c r="Y54" s="21">
        <f t="shared" si="4"/>
        <v>5412000</v>
      </c>
      <c r="Z54" s="111" t="s">
        <v>174</v>
      </c>
      <c r="AA54" s="70"/>
      <c r="AB54" s="69">
        <v>3000000</v>
      </c>
      <c r="AC54" s="69"/>
      <c r="AD54" s="69"/>
      <c r="AE54" s="104">
        <f t="shared" si="7"/>
        <v>3000000</v>
      </c>
      <c r="AF54" s="56">
        <f t="shared" si="8"/>
        <v>2412000</v>
      </c>
      <c r="AG54" s="12"/>
      <c r="AH54" s="13"/>
      <c r="AI54" s="66"/>
      <c r="AJ54" s="62"/>
      <c r="AK54" s="63"/>
    </row>
    <row r="55" spans="1:37" ht="18" customHeight="1" thickBot="1" x14ac:dyDescent="0.35">
      <c r="A55" s="138"/>
      <c r="B55" s="43">
        <v>50</v>
      </c>
      <c r="C55" s="5" t="s">
        <v>89</v>
      </c>
      <c r="D55" s="5" t="s">
        <v>99</v>
      </c>
      <c r="E55" s="5"/>
      <c r="F55" s="15">
        <v>518</v>
      </c>
      <c r="G55" s="15">
        <v>550</v>
      </c>
      <c r="H55" s="67">
        <f t="shared" si="0"/>
        <v>32</v>
      </c>
      <c r="I55" s="18">
        <v>3800</v>
      </c>
      <c r="J55" s="68"/>
      <c r="K55" s="68"/>
      <c r="L55" s="68">
        <f t="shared" si="1"/>
        <v>0</v>
      </c>
      <c r="M55" s="18">
        <v>120000</v>
      </c>
      <c r="N55" s="15"/>
      <c r="O55" s="69"/>
      <c r="P55" s="69"/>
      <c r="Q55" s="20">
        <f t="shared" si="2"/>
        <v>121600</v>
      </c>
      <c r="R55" s="20">
        <f t="shared" si="22"/>
        <v>0</v>
      </c>
      <c r="S55" s="18"/>
      <c r="T55" s="69">
        <f t="shared" si="23"/>
        <v>0</v>
      </c>
      <c r="U55" s="22"/>
      <c r="V55" s="69"/>
      <c r="W55" s="9"/>
      <c r="X55" s="22">
        <f t="shared" si="19"/>
        <v>0</v>
      </c>
      <c r="Y55" s="21">
        <f t="shared" si="4"/>
        <v>121600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121600</v>
      </c>
      <c r="AG55" s="12"/>
      <c r="AH55" s="13"/>
      <c r="AI55" s="66"/>
      <c r="AJ55" s="62"/>
      <c r="AK55" s="63"/>
    </row>
    <row r="56" spans="1:37" s="76" customFormat="1" ht="18" customHeight="1" thickBot="1" x14ac:dyDescent="0.35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8"/>
        <v>0</v>
      </c>
      <c r="S56" s="28"/>
      <c r="T56" s="73">
        <f t="shared" si="3"/>
        <v>0</v>
      </c>
      <c r="U56" s="31"/>
      <c r="V56" s="73"/>
      <c r="W56" s="25"/>
      <c r="X56" s="31">
        <f t="shared" si="19"/>
        <v>0</v>
      </c>
      <c r="Y56" s="32">
        <f t="shared" si="4"/>
        <v>0</v>
      </c>
      <c r="Z56" s="33"/>
      <c r="AA56" s="74"/>
      <c r="AB56" s="73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5">
      <c r="A57" s="23"/>
      <c r="B57" s="9">
        <v>52</v>
      </c>
      <c r="C57" s="8" t="s">
        <v>90</v>
      </c>
      <c r="D57" s="8">
        <v>101</v>
      </c>
      <c r="E57" s="8" t="s">
        <v>113</v>
      </c>
      <c r="F57" s="15">
        <v>1113</v>
      </c>
      <c r="G57" s="15">
        <v>1347</v>
      </c>
      <c r="H57" s="67">
        <f t="shared" si="0"/>
        <v>234</v>
      </c>
      <c r="I57" s="18">
        <v>3800</v>
      </c>
      <c r="J57" s="68">
        <v>70</v>
      </c>
      <c r="K57" s="68">
        <v>75</v>
      </c>
      <c r="L57" s="68">
        <f t="shared" si="1"/>
        <v>5</v>
      </c>
      <c r="M57" s="18">
        <v>32000</v>
      </c>
      <c r="N57" s="15">
        <v>2</v>
      </c>
      <c r="O57" s="69"/>
      <c r="P57" s="69">
        <v>3700000</v>
      </c>
      <c r="Q57" s="20">
        <f t="shared" si="2"/>
        <v>889200</v>
      </c>
      <c r="R57" s="20">
        <f>L57*32000</f>
        <v>160000</v>
      </c>
      <c r="S57" s="18">
        <v>100000</v>
      </c>
      <c r="T57" s="69">
        <f>N57*50000</f>
        <v>100000</v>
      </c>
      <c r="U57" s="22"/>
      <c r="V57" s="69"/>
      <c r="W57" s="9"/>
      <c r="X57" s="22">
        <f>N57*50000</f>
        <v>100000</v>
      </c>
      <c r="Y57" s="21">
        <f t="shared" si="4"/>
        <v>5049200</v>
      </c>
      <c r="Z57" s="11"/>
      <c r="AA57" s="70"/>
      <c r="AB57" s="69"/>
      <c r="AC57" s="69"/>
      <c r="AD57" s="69"/>
      <c r="AE57" s="104">
        <v>5049200</v>
      </c>
      <c r="AF57" s="56">
        <f t="shared" si="8"/>
        <v>0</v>
      </c>
      <c r="AG57" s="12"/>
      <c r="AH57" s="13"/>
      <c r="AI57" s="66"/>
      <c r="AJ57" s="62"/>
      <c r="AK57" s="63"/>
    </row>
    <row r="58" spans="1:37" ht="18" customHeight="1" thickBot="1" x14ac:dyDescent="0.35">
      <c r="A58" s="23"/>
      <c r="B58" s="9">
        <v>53</v>
      </c>
      <c r="C58" s="8" t="s">
        <v>90</v>
      </c>
      <c r="D58" s="8">
        <v>201</v>
      </c>
      <c r="E58" s="8" t="s">
        <v>114</v>
      </c>
      <c r="F58" s="15">
        <v>1057</v>
      </c>
      <c r="G58" s="15">
        <v>1233</v>
      </c>
      <c r="H58" s="67">
        <f t="shared" si="0"/>
        <v>176</v>
      </c>
      <c r="I58" s="18">
        <v>3800</v>
      </c>
      <c r="J58" s="68">
        <v>43</v>
      </c>
      <c r="K58" s="68">
        <v>48</v>
      </c>
      <c r="L58" s="68">
        <f t="shared" si="1"/>
        <v>5</v>
      </c>
      <c r="M58" s="18">
        <v>32000</v>
      </c>
      <c r="N58" s="15">
        <v>4</v>
      </c>
      <c r="O58" s="69"/>
      <c r="P58" s="69">
        <v>4000000</v>
      </c>
      <c r="Q58" s="20">
        <f t="shared" si="2"/>
        <v>668800</v>
      </c>
      <c r="R58" s="20">
        <f t="shared" ref="R58:R65" si="24">L58*32000</f>
        <v>160000</v>
      </c>
      <c r="S58" s="18">
        <v>100000</v>
      </c>
      <c r="T58" s="69">
        <f t="shared" si="3"/>
        <v>200000</v>
      </c>
      <c r="U58" s="22"/>
      <c r="V58" s="69"/>
      <c r="W58" s="9"/>
      <c r="X58" s="22">
        <f t="shared" ref="X58:X71" si="25">N58*50000</f>
        <v>200000</v>
      </c>
      <c r="Y58" s="21">
        <f t="shared" si="4"/>
        <v>5328800</v>
      </c>
      <c r="Z58" s="11"/>
      <c r="AA58" s="70"/>
      <c r="AB58" s="69">
        <v>5328800</v>
      </c>
      <c r="AC58" s="69"/>
      <c r="AD58" s="69"/>
      <c r="AE58" s="104">
        <f t="shared" si="7"/>
        <v>5328800</v>
      </c>
      <c r="AF58" s="56">
        <f t="shared" si="8"/>
        <v>0</v>
      </c>
      <c r="AG58" s="12"/>
      <c r="AH58" s="13"/>
      <c r="AI58" s="66"/>
      <c r="AJ58" s="62"/>
      <c r="AK58" s="63"/>
    </row>
    <row r="59" spans="1:37" ht="18" customHeight="1" thickBot="1" x14ac:dyDescent="0.35">
      <c r="A59" s="23"/>
      <c r="B59" s="9">
        <v>54</v>
      </c>
      <c r="C59" s="8" t="s">
        <v>90</v>
      </c>
      <c r="D59" s="8">
        <v>202</v>
      </c>
      <c r="E59" s="8" t="s">
        <v>115</v>
      </c>
      <c r="F59" s="15">
        <v>1631</v>
      </c>
      <c r="G59" s="15">
        <v>1794</v>
      </c>
      <c r="H59" s="67">
        <f t="shared" si="0"/>
        <v>163</v>
      </c>
      <c r="I59" s="18">
        <v>3800</v>
      </c>
      <c r="J59" s="68">
        <v>32</v>
      </c>
      <c r="K59" s="68">
        <v>32</v>
      </c>
      <c r="L59" s="68">
        <f t="shared" si="1"/>
        <v>0</v>
      </c>
      <c r="M59" s="18">
        <v>32000</v>
      </c>
      <c r="N59" s="15">
        <v>3</v>
      </c>
      <c r="O59" s="69"/>
      <c r="P59" s="69">
        <v>3800000</v>
      </c>
      <c r="Q59" s="20">
        <f t="shared" si="2"/>
        <v>619400</v>
      </c>
      <c r="R59" s="20">
        <f t="shared" si="24"/>
        <v>0</v>
      </c>
      <c r="S59" s="18">
        <v>100000</v>
      </c>
      <c r="T59" s="69">
        <f t="shared" si="3"/>
        <v>150000</v>
      </c>
      <c r="U59" s="22"/>
      <c r="V59" s="69">
        <v>100000</v>
      </c>
      <c r="W59" s="9"/>
      <c r="X59" s="22">
        <f t="shared" si="25"/>
        <v>150000</v>
      </c>
      <c r="Y59" s="21">
        <f t="shared" si="4"/>
        <v>4919400</v>
      </c>
      <c r="Z59" s="11"/>
      <c r="AA59" s="70"/>
      <c r="AB59" s="69"/>
      <c r="AC59" s="69"/>
      <c r="AD59" s="69"/>
      <c r="AE59" s="104">
        <v>4919400</v>
      </c>
      <c r="AF59" s="56">
        <f t="shared" si="8"/>
        <v>0</v>
      </c>
      <c r="AG59" s="12"/>
      <c r="AH59" s="13"/>
      <c r="AI59" s="66"/>
      <c r="AJ59" s="62"/>
      <c r="AK59" s="63"/>
    </row>
    <row r="60" spans="1:37" ht="18" customHeight="1" thickBot="1" x14ac:dyDescent="0.35">
      <c r="A60" s="23"/>
      <c r="B60" s="9">
        <v>55</v>
      </c>
      <c r="C60" s="34" t="s">
        <v>90</v>
      </c>
      <c r="D60" s="34">
        <v>301</v>
      </c>
      <c r="E60" s="34" t="s">
        <v>116</v>
      </c>
      <c r="F60" s="15">
        <v>921</v>
      </c>
      <c r="G60" s="15">
        <v>921</v>
      </c>
      <c r="H60" s="67">
        <f t="shared" si="0"/>
        <v>0</v>
      </c>
      <c r="I60" s="18">
        <v>3800</v>
      </c>
      <c r="J60" s="68"/>
      <c r="K60" s="68"/>
      <c r="L60" s="68">
        <f t="shared" si="1"/>
        <v>0</v>
      </c>
      <c r="M60" s="18">
        <v>32000</v>
      </c>
      <c r="N60" s="15"/>
      <c r="O60" s="69"/>
      <c r="P60" s="69"/>
      <c r="Q60" s="20">
        <f t="shared" si="2"/>
        <v>0</v>
      </c>
      <c r="R60" s="20">
        <f t="shared" si="24"/>
        <v>0</v>
      </c>
      <c r="S60" s="18">
        <v>0</v>
      </c>
      <c r="T60" s="69">
        <f t="shared" si="3"/>
        <v>0</v>
      </c>
      <c r="U60" s="22"/>
      <c r="V60" s="69"/>
      <c r="W60" s="9"/>
      <c r="X60" s="22">
        <f t="shared" si="25"/>
        <v>0</v>
      </c>
      <c r="Y60" s="21">
        <f t="shared" si="4"/>
        <v>0</v>
      </c>
      <c r="Z60" s="11"/>
      <c r="AA60" s="70"/>
      <c r="AB60" s="69"/>
      <c r="AC60" s="69"/>
      <c r="AD60" s="69"/>
      <c r="AE60" s="104">
        <f t="shared" si="7"/>
        <v>0</v>
      </c>
      <c r="AF60" s="56">
        <f t="shared" si="8"/>
        <v>0</v>
      </c>
      <c r="AG60" s="12"/>
      <c r="AH60" s="13"/>
      <c r="AI60" s="66"/>
      <c r="AJ60" s="62"/>
      <c r="AK60" s="63"/>
    </row>
    <row r="61" spans="1:37" ht="18" customHeight="1" thickBot="1" x14ac:dyDescent="0.35">
      <c r="A61" s="23"/>
      <c r="B61" s="9">
        <v>56</v>
      </c>
      <c r="C61" s="8" t="s">
        <v>90</v>
      </c>
      <c r="D61" s="8">
        <v>302</v>
      </c>
      <c r="E61" s="8" t="s">
        <v>117</v>
      </c>
      <c r="F61" s="15">
        <v>1324</v>
      </c>
      <c r="G61" s="15">
        <v>1508</v>
      </c>
      <c r="H61" s="67">
        <f t="shared" si="0"/>
        <v>184</v>
      </c>
      <c r="I61" s="18">
        <v>3800</v>
      </c>
      <c r="J61" s="68">
        <v>38</v>
      </c>
      <c r="K61" s="68">
        <v>41</v>
      </c>
      <c r="L61" s="68">
        <f t="shared" si="1"/>
        <v>3</v>
      </c>
      <c r="M61" s="18">
        <v>32000</v>
      </c>
      <c r="N61" s="15">
        <v>3</v>
      </c>
      <c r="O61" s="69"/>
      <c r="P61" s="69">
        <v>3700000</v>
      </c>
      <c r="Q61" s="20">
        <f t="shared" si="2"/>
        <v>699200</v>
      </c>
      <c r="R61" s="20">
        <f t="shared" si="24"/>
        <v>96000</v>
      </c>
      <c r="S61" s="18">
        <v>100000</v>
      </c>
      <c r="T61" s="69">
        <f t="shared" si="3"/>
        <v>150000</v>
      </c>
      <c r="U61" s="22">
        <v>50000</v>
      </c>
      <c r="V61" s="69"/>
      <c r="W61" s="9"/>
      <c r="X61" s="22">
        <f t="shared" si="25"/>
        <v>150000</v>
      </c>
      <c r="Y61" s="21">
        <f t="shared" si="4"/>
        <v>4945200</v>
      </c>
      <c r="Z61" s="11"/>
      <c r="AA61" s="70"/>
      <c r="AB61" s="69">
        <v>4945000</v>
      </c>
      <c r="AC61" s="69"/>
      <c r="AD61" s="69"/>
      <c r="AE61" s="104">
        <f t="shared" si="7"/>
        <v>4945000</v>
      </c>
      <c r="AF61" s="56">
        <f t="shared" si="8"/>
        <v>200</v>
      </c>
      <c r="AG61" s="12"/>
      <c r="AH61" s="13"/>
      <c r="AI61" s="66"/>
      <c r="AJ61" s="62"/>
      <c r="AK61" s="63"/>
    </row>
    <row r="62" spans="1:37" ht="18" customHeight="1" thickBot="1" x14ac:dyDescent="0.35">
      <c r="A62" s="23"/>
      <c r="B62" s="9">
        <v>57</v>
      </c>
      <c r="C62" s="8" t="s">
        <v>90</v>
      </c>
      <c r="D62" s="8">
        <v>401</v>
      </c>
      <c r="E62" s="8" t="s">
        <v>118</v>
      </c>
      <c r="F62" s="15">
        <v>961</v>
      </c>
      <c r="G62" s="15">
        <v>1171</v>
      </c>
      <c r="H62" s="67">
        <f t="shared" si="0"/>
        <v>210</v>
      </c>
      <c r="I62" s="18">
        <v>3800</v>
      </c>
      <c r="J62" s="68">
        <v>47</v>
      </c>
      <c r="K62" s="68">
        <v>46</v>
      </c>
      <c r="L62" s="68">
        <f t="shared" si="1"/>
        <v>-1</v>
      </c>
      <c r="M62" s="18">
        <v>32000</v>
      </c>
      <c r="N62" s="15">
        <v>2</v>
      </c>
      <c r="O62" s="69"/>
      <c r="P62" s="69">
        <v>3800000</v>
      </c>
      <c r="Q62" s="20">
        <f t="shared" si="2"/>
        <v>798000</v>
      </c>
      <c r="R62" s="20">
        <f t="shared" si="24"/>
        <v>-32000</v>
      </c>
      <c r="S62" s="18">
        <v>100000</v>
      </c>
      <c r="T62" s="69">
        <f t="shared" si="3"/>
        <v>100000</v>
      </c>
      <c r="U62" s="22">
        <v>50000</v>
      </c>
      <c r="V62" s="69"/>
      <c r="W62" s="9"/>
      <c r="X62" s="22">
        <f t="shared" si="25"/>
        <v>100000</v>
      </c>
      <c r="Y62" s="21">
        <f t="shared" si="4"/>
        <v>4916000</v>
      </c>
      <c r="Z62" s="11"/>
      <c r="AA62" s="70"/>
      <c r="AB62" s="69">
        <v>4916000</v>
      </c>
      <c r="AC62" s="69"/>
      <c r="AD62" s="69"/>
      <c r="AE62" s="104">
        <f t="shared" si="7"/>
        <v>4916000</v>
      </c>
      <c r="AF62" s="56">
        <f t="shared" si="8"/>
        <v>0</v>
      </c>
      <c r="AG62" s="12"/>
      <c r="AH62" s="13"/>
      <c r="AI62" s="66"/>
      <c r="AJ62" s="62"/>
      <c r="AK62" s="63"/>
    </row>
    <row r="63" spans="1:37" ht="18" customHeight="1" thickBot="1" x14ac:dyDescent="0.35">
      <c r="A63" s="23"/>
      <c r="B63" s="9">
        <v>58</v>
      </c>
      <c r="C63" s="34" t="s">
        <v>90</v>
      </c>
      <c r="D63" s="34">
        <v>402</v>
      </c>
      <c r="E63" s="34" t="s">
        <v>119</v>
      </c>
      <c r="F63" s="15">
        <v>485</v>
      </c>
      <c r="G63" s="15">
        <v>485</v>
      </c>
      <c r="H63" s="67">
        <f t="shared" si="0"/>
        <v>0</v>
      </c>
      <c r="I63" s="18">
        <v>3800</v>
      </c>
      <c r="J63" s="68"/>
      <c r="K63" s="68"/>
      <c r="L63" s="68">
        <f t="shared" si="1"/>
        <v>0</v>
      </c>
      <c r="M63" s="18">
        <v>32000</v>
      </c>
      <c r="N63" s="15"/>
      <c r="O63" s="69"/>
      <c r="P63" s="69"/>
      <c r="Q63" s="20">
        <f t="shared" si="2"/>
        <v>0</v>
      </c>
      <c r="R63" s="20">
        <f t="shared" si="24"/>
        <v>0</v>
      </c>
      <c r="S63" s="18">
        <f>L63*M63</f>
        <v>0</v>
      </c>
      <c r="T63" s="69">
        <f t="shared" si="3"/>
        <v>0</v>
      </c>
      <c r="U63" s="22"/>
      <c r="V63" s="69"/>
      <c r="W63" s="9"/>
      <c r="X63" s="22">
        <f t="shared" si="25"/>
        <v>0</v>
      </c>
      <c r="Y63" s="21">
        <f t="shared" si="4"/>
        <v>0</v>
      </c>
      <c r="Z63" s="11"/>
      <c r="AA63" s="70"/>
      <c r="AB63" s="69"/>
      <c r="AC63" s="69"/>
      <c r="AD63" s="69"/>
      <c r="AE63" s="104">
        <f t="shared" si="7"/>
        <v>0</v>
      </c>
      <c r="AF63" s="56">
        <f t="shared" si="8"/>
        <v>0</v>
      </c>
      <c r="AG63" s="12"/>
      <c r="AH63" s="13"/>
      <c r="AI63" s="66"/>
      <c r="AJ63" s="62"/>
      <c r="AK63" s="63"/>
    </row>
    <row r="64" spans="1:37" ht="18" customHeight="1" thickBot="1" x14ac:dyDescent="0.35">
      <c r="A64" s="23"/>
      <c r="B64" s="9">
        <v>59</v>
      </c>
      <c r="C64" s="34" t="s">
        <v>90</v>
      </c>
      <c r="D64" s="34">
        <v>501</v>
      </c>
      <c r="E64" s="34" t="s">
        <v>120</v>
      </c>
      <c r="F64" s="9">
        <v>2718</v>
      </c>
      <c r="G64" s="15">
        <v>2718</v>
      </c>
      <c r="H64" s="67">
        <f t="shared" si="0"/>
        <v>0</v>
      </c>
      <c r="I64" s="18">
        <v>3800</v>
      </c>
      <c r="J64" s="68"/>
      <c r="K64" s="68"/>
      <c r="L64" s="68">
        <f t="shared" si="1"/>
        <v>0</v>
      </c>
      <c r="M64" s="18">
        <v>32000</v>
      </c>
      <c r="N64" s="15"/>
      <c r="O64" s="69"/>
      <c r="P64" s="69"/>
      <c r="Q64" s="20">
        <f t="shared" si="2"/>
        <v>0</v>
      </c>
      <c r="R64" s="20">
        <f t="shared" si="24"/>
        <v>0</v>
      </c>
      <c r="S64" s="18">
        <f t="shared" ref="S64:S65" si="26">L64*M64</f>
        <v>0</v>
      </c>
      <c r="T64" s="69">
        <f t="shared" si="3"/>
        <v>0</v>
      </c>
      <c r="U64" s="22"/>
      <c r="V64" s="69"/>
      <c r="W64" s="9"/>
      <c r="X64" s="22">
        <f t="shared" si="25"/>
        <v>0</v>
      </c>
      <c r="Y64" s="21">
        <f t="shared" si="4"/>
        <v>0</v>
      </c>
      <c r="Z64" s="11"/>
      <c r="AA64" s="70"/>
      <c r="AB64" s="69"/>
      <c r="AC64" s="69"/>
      <c r="AD64" s="69"/>
      <c r="AE64" s="104">
        <f t="shared" si="7"/>
        <v>0</v>
      </c>
      <c r="AF64" s="56">
        <f t="shared" si="8"/>
        <v>0</v>
      </c>
      <c r="AG64" s="12"/>
      <c r="AH64" s="13"/>
      <c r="AI64" s="66"/>
      <c r="AJ64" s="62"/>
      <c r="AK64" s="63"/>
    </row>
    <row r="65" spans="1:37" ht="18" customHeight="1" thickBot="1" x14ac:dyDescent="0.35">
      <c r="A65" s="23"/>
      <c r="B65" s="9">
        <v>60</v>
      </c>
      <c r="C65" s="34" t="s">
        <v>90</v>
      </c>
      <c r="D65" s="34">
        <v>502</v>
      </c>
      <c r="E65" s="34" t="s">
        <v>121</v>
      </c>
      <c r="F65" s="9">
        <v>866</v>
      </c>
      <c r="G65" s="15">
        <v>866</v>
      </c>
      <c r="H65" s="67">
        <f t="shared" si="0"/>
        <v>0</v>
      </c>
      <c r="I65" s="18">
        <v>3800</v>
      </c>
      <c r="J65" s="68"/>
      <c r="K65" s="68"/>
      <c r="L65" s="68">
        <f t="shared" si="1"/>
        <v>0</v>
      </c>
      <c r="M65" s="18">
        <v>32000</v>
      </c>
      <c r="N65" s="15"/>
      <c r="O65" s="69"/>
      <c r="P65" s="69"/>
      <c r="Q65" s="20">
        <f t="shared" si="2"/>
        <v>0</v>
      </c>
      <c r="R65" s="20">
        <f t="shared" si="24"/>
        <v>0</v>
      </c>
      <c r="S65" s="18">
        <f t="shared" si="26"/>
        <v>0</v>
      </c>
      <c r="T65" s="69">
        <f t="shared" si="3"/>
        <v>0</v>
      </c>
      <c r="U65" s="22"/>
      <c r="V65" s="69"/>
      <c r="W65" s="9"/>
      <c r="X65" s="22">
        <f t="shared" si="25"/>
        <v>0</v>
      </c>
      <c r="Y65" s="21">
        <f t="shared" si="4"/>
        <v>0</v>
      </c>
      <c r="Z65" s="11"/>
      <c r="AA65" s="70"/>
      <c r="AB65" s="69"/>
      <c r="AC65" s="69"/>
      <c r="AD65" s="69"/>
      <c r="AE65" s="104">
        <f t="shared" si="7"/>
        <v>0</v>
      </c>
      <c r="AF65" s="56">
        <f t="shared" si="8"/>
        <v>0</v>
      </c>
      <c r="AG65" s="12"/>
      <c r="AH65" s="13"/>
      <c r="AI65" s="66"/>
      <c r="AJ65" s="62"/>
      <c r="AK65" s="63"/>
    </row>
    <row r="66" spans="1:37" s="76" customFormat="1" ht="18" customHeight="1" thickBot="1" x14ac:dyDescent="0.35">
      <c r="A66" s="24"/>
      <c r="B66" s="25"/>
      <c r="C66" s="108"/>
      <c r="D66" s="108"/>
      <c r="E66" s="108"/>
      <c r="F66" s="25"/>
      <c r="G66" s="27"/>
      <c r="H66" s="71">
        <f t="shared" si="0"/>
        <v>0</v>
      </c>
      <c r="I66" s="28">
        <v>3800</v>
      </c>
      <c r="J66" s="72"/>
      <c r="K66" s="72"/>
      <c r="L66" s="72">
        <f t="shared" si="1"/>
        <v>0</v>
      </c>
      <c r="M66" s="28"/>
      <c r="N66" s="27"/>
      <c r="O66" s="73"/>
      <c r="P66" s="73"/>
      <c r="Q66" s="29">
        <f t="shared" si="2"/>
        <v>0</v>
      </c>
      <c r="R66" s="29"/>
      <c r="S66" s="28"/>
      <c r="T66" s="73">
        <f t="shared" si="3"/>
        <v>0</v>
      </c>
      <c r="U66" s="31"/>
      <c r="V66" s="73"/>
      <c r="W66" s="25"/>
      <c r="X66" s="31">
        <f t="shared" si="25"/>
        <v>0</v>
      </c>
      <c r="Y66" s="32">
        <f t="shared" si="4"/>
        <v>0</v>
      </c>
      <c r="Z66" s="33"/>
      <c r="AA66" s="74"/>
      <c r="AB66" s="73"/>
      <c r="AC66" s="73"/>
      <c r="AD66" s="73"/>
      <c r="AE66" s="106">
        <f t="shared" si="7"/>
        <v>0</v>
      </c>
      <c r="AF66" s="107">
        <f t="shared" si="8"/>
        <v>0</v>
      </c>
      <c r="AG66" s="30"/>
      <c r="AH66" s="30"/>
      <c r="AI66" s="74"/>
      <c r="AJ66" s="75"/>
      <c r="AK66" s="75"/>
    </row>
    <row r="67" spans="1:37" ht="18" customHeight="1" thickBot="1" x14ac:dyDescent="0.35">
      <c r="A67" s="139" t="s">
        <v>127</v>
      </c>
      <c r="B67" s="43"/>
      <c r="C67" s="45" t="s">
        <v>91</v>
      </c>
      <c r="D67" s="45">
        <v>101</v>
      </c>
      <c r="E67" s="45" t="s">
        <v>122</v>
      </c>
      <c r="F67" s="15">
        <v>2006</v>
      </c>
      <c r="G67" s="15">
        <v>2326</v>
      </c>
      <c r="H67" s="67">
        <v>220</v>
      </c>
      <c r="I67" s="18">
        <v>3800</v>
      </c>
      <c r="J67" s="68">
        <v>0</v>
      </c>
      <c r="K67" s="68">
        <v>1</v>
      </c>
      <c r="L67" s="68">
        <f t="shared" si="1"/>
        <v>1</v>
      </c>
      <c r="M67" s="18">
        <v>120000</v>
      </c>
      <c r="N67" s="15">
        <v>2.5</v>
      </c>
      <c r="O67" s="69"/>
      <c r="P67" s="69">
        <v>4800000</v>
      </c>
      <c r="Q67" s="20">
        <f t="shared" si="2"/>
        <v>836000</v>
      </c>
      <c r="R67" s="20">
        <f>N67*120000</f>
        <v>300000</v>
      </c>
      <c r="S67" s="18">
        <v>100000</v>
      </c>
      <c r="T67" s="69">
        <v>0</v>
      </c>
      <c r="U67" s="22"/>
      <c r="V67" s="69"/>
      <c r="W67" s="9"/>
      <c r="X67" s="22">
        <f t="shared" si="25"/>
        <v>125000</v>
      </c>
      <c r="Y67" s="21">
        <f t="shared" si="4"/>
        <v>6161000</v>
      </c>
      <c r="Z67" s="11"/>
      <c r="AA67" s="70"/>
      <c r="AB67" s="69">
        <v>6161000</v>
      </c>
      <c r="AC67" s="69"/>
      <c r="AD67" s="69"/>
      <c r="AE67" s="104">
        <f t="shared" si="7"/>
        <v>6161000</v>
      </c>
      <c r="AF67" s="56">
        <f t="shared" si="8"/>
        <v>0</v>
      </c>
      <c r="AG67" s="12"/>
      <c r="AH67" s="13"/>
      <c r="AI67" s="66"/>
      <c r="AJ67" s="62"/>
      <c r="AK67" s="63"/>
    </row>
    <row r="68" spans="1:37" ht="18" customHeight="1" thickBot="1" x14ac:dyDescent="0.35">
      <c r="A68" s="139"/>
      <c r="B68" s="43"/>
      <c r="C68" s="34" t="s">
        <v>91</v>
      </c>
      <c r="D68" s="34">
        <v>201</v>
      </c>
      <c r="E68" s="34" t="s">
        <v>123</v>
      </c>
      <c r="F68" s="15">
        <v>467</v>
      </c>
      <c r="G68" s="15">
        <v>467</v>
      </c>
      <c r="H68" s="67">
        <f t="shared" si="0"/>
        <v>0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0</v>
      </c>
      <c r="O68" s="69">
        <v>4400000</v>
      </c>
      <c r="P68" s="69">
        <v>0</v>
      </c>
      <c r="Q68" s="20">
        <f t="shared" si="2"/>
        <v>0</v>
      </c>
      <c r="R68" s="20">
        <f t="shared" ref="R68:R83" si="27">N68*120000</f>
        <v>0</v>
      </c>
      <c r="S68" s="18"/>
      <c r="T68" s="69" t="s">
        <v>85</v>
      </c>
      <c r="U68" s="22"/>
      <c r="V68" s="69"/>
      <c r="W68" s="9"/>
      <c r="X68" s="22">
        <f t="shared" si="25"/>
        <v>0</v>
      </c>
      <c r="Y68" s="21">
        <f>SUM(O68:X68)</f>
        <v>4400000</v>
      </c>
      <c r="Z68" s="11" t="s">
        <v>172</v>
      </c>
      <c r="AA68" s="70"/>
      <c r="AB68" s="69">
        <v>4400000</v>
      </c>
      <c r="AC68" s="69"/>
      <c r="AD68" s="69"/>
      <c r="AE68" s="104">
        <f t="shared" si="7"/>
        <v>4400000</v>
      </c>
      <c r="AF68" s="56">
        <f t="shared" si="8"/>
        <v>0</v>
      </c>
      <c r="AG68" s="12"/>
      <c r="AH68" s="13"/>
      <c r="AI68" s="66"/>
      <c r="AJ68" s="62"/>
      <c r="AK68" s="63"/>
    </row>
    <row r="69" spans="1:37" ht="18" customHeight="1" thickBot="1" x14ac:dyDescent="0.35">
      <c r="A69" s="139"/>
      <c r="B69" s="43"/>
      <c r="C69" s="34" t="s">
        <v>91</v>
      </c>
      <c r="D69" s="34">
        <v>202</v>
      </c>
      <c r="E69" s="34" t="s">
        <v>124</v>
      </c>
      <c r="F69" s="15">
        <v>1593</v>
      </c>
      <c r="G69" s="15">
        <v>1593</v>
      </c>
      <c r="H69" s="67">
        <f t="shared" si="0"/>
        <v>0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0</v>
      </c>
      <c r="O69" s="69"/>
      <c r="P69" s="69">
        <v>0</v>
      </c>
      <c r="Q69" s="20">
        <f t="shared" si="2"/>
        <v>0</v>
      </c>
      <c r="R69" s="20">
        <f t="shared" si="27"/>
        <v>0</v>
      </c>
      <c r="S69" s="18"/>
      <c r="T69" s="69">
        <f t="shared" si="3"/>
        <v>0</v>
      </c>
      <c r="U69" s="22"/>
      <c r="V69" s="69"/>
      <c r="W69" s="9"/>
      <c r="X69" s="22">
        <f t="shared" si="25"/>
        <v>0</v>
      </c>
      <c r="Y69" s="21">
        <f t="shared" si="4"/>
        <v>0</v>
      </c>
      <c r="Z69" s="11"/>
      <c r="AA69" s="70"/>
      <c r="AB69" s="69"/>
      <c r="AC69" s="69"/>
      <c r="AD69" s="69"/>
      <c r="AE69" s="104">
        <f t="shared" ref="AE69:AE126" si="28">SUM(AB69:AD69)</f>
        <v>0</v>
      </c>
      <c r="AF69" s="56">
        <f t="shared" ref="AF69:AF127" si="29">Y69-AE69</f>
        <v>0</v>
      </c>
      <c r="AG69" s="12"/>
      <c r="AH69" s="13"/>
      <c r="AI69" s="66"/>
      <c r="AJ69" s="62"/>
      <c r="AK69" s="63"/>
    </row>
    <row r="70" spans="1:37" ht="18" customHeight="1" thickBot="1" x14ac:dyDescent="0.35">
      <c r="A70" s="139"/>
      <c r="B70" s="43"/>
      <c r="C70" s="45" t="s">
        <v>91</v>
      </c>
      <c r="D70" s="45">
        <v>301</v>
      </c>
      <c r="E70" s="45" t="s">
        <v>125</v>
      </c>
      <c r="F70" s="15">
        <v>1749</v>
      </c>
      <c r="G70" s="15">
        <v>1947</v>
      </c>
      <c r="H70" s="67">
        <f t="shared" si="0"/>
        <v>198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3</v>
      </c>
      <c r="O70" s="69"/>
      <c r="P70" s="69">
        <v>4300000</v>
      </c>
      <c r="Q70" s="20">
        <f t="shared" si="2"/>
        <v>752400</v>
      </c>
      <c r="R70" s="20">
        <f t="shared" si="27"/>
        <v>360000</v>
      </c>
      <c r="S70" s="18">
        <v>100000</v>
      </c>
      <c r="T70" s="69">
        <f t="shared" si="3"/>
        <v>150000</v>
      </c>
      <c r="U70" s="22"/>
      <c r="V70" s="69"/>
      <c r="W70" s="9"/>
      <c r="X70" s="22">
        <f t="shared" si="25"/>
        <v>150000</v>
      </c>
      <c r="Y70" s="21">
        <f t="shared" si="4"/>
        <v>5812400</v>
      </c>
      <c r="Z70" s="11"/>
      <c r="AA70" s="70"/>
      <c r="AB70" s="69">
        <v>5812000</v>
      </c>
      <c r="AC70" s="69"/>
      <c r="AD70" s="69"/>
      <c r="AE70" s="104">
        <f t="shared" si="28"/>
        <v>5812000</v>
      </c>
      <c r="AF70" s="56">
        <f t="shared" si="29"/>
        <v>400</v>
      </c>
      <c r="AG70" s="12"/>
      <c r="AH70" s="13"/>
      <c r="AI70" s="66"/>
      <c r="AJ70" s="62"/>
      <c r="AK70" s="63"/>
    </row>
    <row r="71" spans="1:37" ht="18" customHeight="1" thickBot="1" x14ac:dyDescent="0.35">
      <c r="A71" s="139"/>
      <c r="B71" s="43"/>
      <c r="C71" s="45" t="s">
        <v>91</v>
      </c>
      <c r="D71" s="45">
        <v>302</v>
      </c>
      <c r="E71" s="45" t="s">
        <v>126</v>
      </c>
      <c r="F71" s="15">
        <v>1212</v>
      </c>
      <c r="G71" s="15">
        <v>1398</v>
      </c>
      <c r="H71" s="67">
        <f t="shared" si="0"/>
        <v>186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2</v>
      </c>
      <c r="O71" s="69"/>
      <c r="P71" s="69">
        <v>3600000</v>
      </c>
      <c r="Q71" s="20">
        <f t="shared" si="2"/>
        <v>706800</v>
      </c>
      <c r="R71" s="20">
        <f t="shared" si="27"/>
        <v>240000</v>
      </c>
      <c r="S71" s="18">
        <v>100000</v>
      </c>
      <c r="T71" s="69">
        <f t="shared" si="3"/>
        <v>100000</v>
      </c>
      <c r="U71" s="22"/>
      <c r="V71" s="69"/>
      <c r="W71" s="9"/>
      <c r="X71" s="22">
        <f t="shared" si="25"/>
        <v>100000</v>
      </c>
      <c r="Y71" s="21">
        <f t="shared" si="4"/>
        <v>4846800</v>
      </c>
      <c r="Z71" s="11"/>
      <c r="AA71" s="70"/>
      <c r="AB71" s="69">
        <v>4847000</v>
      </c>
      <c r="AC71" s="69"/>
      <c r="AD71" s="69"/>
      <c r="AE71" s="104">
        <f t="shared" si="28"/>
        <v>4847000</v>
      </c>
      <c r="AF71" s="56">
        <f t="shared" si="29"/>
        <v>-200</v>
      </c>
      <c r="AG71" s="12"/>
      <c r="AH71" s="13"/>
      <c r="AI71" s="66"/>
      <c r="AJ71" s="62"/>
      <c r="AK71" s="63"/>
    </row>
    <row r="72" spans="1:37" s="76" customFormat="1" ht="18" customHeight="1" thickBot="1" x14ac:dyDescent="0.35">
      <c r="A72" s="139"/>
      <c r="B72" s="42"/>
      <c r="C72" s="108"/>
      <c r="D72" s="108"/>
      <c r="E72" s="108"/>
      <c r="F72" s="25"/>
      <c r="G72" s="27"/>
      <c r="H72" s="71"/>
      <c r="I72" s="28"/>
      <c r="J72" s="72"/>
      <c r="K72" s="72"/>
      <c r="L72" s="72"/>
      <c r="M72" s="28"/>
      <c r="N72" s="27"/>
      <c r="O72" s="73"/>
      <c r="P72" s="73"/>
      <c r="Q72" s="29"/>
      <c r="R72" s="29"/>
      <c r="S72" s="28"/>
      <c r="T72" s="73"/>
      <c r="U72" s="31"/>
      <c r="V72" s="73"/>
      <c r="W72" s="25"/>
      <c r="X72" s="31"/>
      <c r="Y72" s="32"/>
      <c r="Z72" s="33"/>
      <c r="AA72" s="74"/>
      <c r="AB72" s="73"/>
      <c r="AC72" s="73"/>
      <c r="AD72" s="73"/>
      <c r="AE72" s="106">
        <f t="shared" si="28"/>
        <v>0</v>
      </c>
      <c r="AF72" s="107">
        <f t="shared" si="29"/>
        <v>0</v>
      </c>
      <c r="AG72" s="30"/>
      <c r="AH72" s="30"/>
      <c r="AI72" s="74"/>
      <c r="AJ72" s="75"/>
      <c r="AK72" s="75"/>
    </row>
    <row r="73" spans="1:37" ht="18" customHeight="1" thickBot="1" x14ac:dyDescent="0.35">
      <c r="A73" s="23"/>
      <c r="B73" s="9"/>
      <c r="C73" s="34" t="s">
        <v>92</v>
      </c>
      <c r="D73" s="34">
        <v>101</v>
      </c>
      <c r="E73" s="34" t="s">
        <v>128</v>
      </c>
      <c r="F73" s="9"/>
      <c r="G73" s="15"/>
      <c r="H73" s="67">
        <f t="shared" si="0"/>
        <v>0</v>
      </c>
      <c r="I73" s="18">
        <v>3800</v>
      </c>
      <c r="J73" s="68">
        <v>0</v>
      </c>
      <c r="K73" s="68">
        <v>1</v>
      </c>
      <c r="L73" s="68">
        <f t="shared" si="1"/>
        <v>1</v>
      </c>
      <c r="M73" s="18">
        <v>120000</v>
      </c>
      <c r="N73" s="15"/>
      <c r="O73" s="69"/>
      <c r="P73" s="69"/>
      <c r="Q73" s="20">
        <f t="shared" si="2"/>
        <v>0</v>
      </c>
      <c r="R73" s="20">
        <f t="shared" si="27"/>
        <v>0</v>
      </c>
      <c r="S73" s="18"/>
      <c r="T73" s="69">
        <f t="shared" si="3"/>
        <v>0</v>
      </c>
      <c r="U73" s="22"/>
      <c r="V73" s="69"/>
      <c r="W73" s="9"/>
      <c r="X73" s="22">
        <f>N73*100000</f>
        <v>0</v>
      </c>
      <c r="Y73" s="21">
        <f t="shared" si="4"/>
        <v>0</v>
      </c>
      <c r="Z73" s="11"/>
      <c r="AA73" s="70"/>
      <c r="AB73" s="69"/>
      <c r="AC73" s="69"/>
      <c r="AD73" s="69"/>
      <c r="AE73" s="104">
        <f t="shared" si="28"/>
        <v>0</v>
      </c>
      <c r="AF73" s="56">
        <f t="shared" si="29"/>
        <v>0</v>
      </c>
      <c r="AG73" s="12"/>
      <c r="AH73" s="13"/>
      <c r="AI73" s="66"/>
      <c r="AJ73" s="62"/>
      <c r="AK73" s="63"/>
    </row>
    <row r="74" spans="1:37" ht="18" customHeight="1" thickBot="1" x14ac:dyDescent="0.35">
      <c r="A74" s="23"/>
      <c r="B74" s="9"/>
      <c r="C74" s="45" t="s">
        <v>92</v>
      </c>
      <c r="D74" s="45">
        <v>201</v>
      </c>
      <c r="E74" s="45" t="s">
        <v>129</v>
      </c>
      <c r="F74" s="15">
        <v>561</v>
      </c>
      <c r="G74" s="15">
        <v>757</v>
      </c>
      <c r="H74" s="67">
        <f t="shared" si="0"/>
        <v>196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>
        <v>2</v>
      </c>
      <c r="O74" s="69"/>
      <c r="P74" s="69">
        <v>4000000</v>
      </c>
      <c r="Q74" s="20">
        <f t="shared" si="2"/>
        <v>744800</v>
      </c>
      <c r="R74" s="20">
        <f t="shared" si="27"/>
        <v>240000</v>
      </c>
      <c r="S74" s="18">
        <v>100000</v>
      </c>
      <c r="T74" s="69">
        <f t="shared" si="3"/>
        <v>100000</v>
      </c>
      <c r="U74" s="22"/>
      <c r="V74" s="69">
        <v>217000</v>
      </c>
      <c r="W74" s="9">
        <v>-101800</v>
      </c>
      <c r="X74" s="22">
        <f t="shared" ref="X74:X83" si="30">N74*100000</f>
        <v>200000</v>
      </c>
      <c r="Y74" s="21">
        <f t="shared" si="4"/>
        <v>5500000</v>
      </c>
      <c r="Z74" s="11"/>
      <c r="AA74" s="70"/>
      <c r="AB74" s="69">
        <v>5500000</v>
      </c>
      <c r="AC74" s="69"/>
      <c r="AD74" s="69"/>
      <c r="AE74" s="104">
        <f t="shared" si="28"/>
        <v>5500000</v>
      </c>
      <c r="AF74" s="56">
        <f t="shared" si="29"/>
        <v>0</v>
      </c>
      <c r="AG74" s="12"/>
      <c r="AH74" s="13"/>
      <c r="AI74" s="66"/>
      <c r="AJ74" s="62"/>
      <c r="AK74" s="63"/>
    </row>
    <row r="75" spans="1:37" ht="18" customHeight="1" thickBot="1" x14ac:dyDescent="0.35">
      <c r="A75" s="23"/>
      <c r="B75" s="9"/>
      <c r="C75" s="45" t="s">
        <v>92</v>
      </c>
      <c r="D75" s="45">
        <v>202</v>
      </c>
      <c r="E75" s="45" t="s">
        <v>130</v>
      </c>
      <c r="F75" s="15">
        <v>923</v>
      </c>
      <c r="G75" s="15">
        <v>923</v>
      </c>
      <c r="H75" s="67">
        <f t="shared" si="0"/>
        <v>0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>
        <v>3700000</v>
      </c>
      <c r="P75" s="69">
        <v>3700000</v>
      </c>
      <c r="Q75" s="20">
        <f t="shared" si="2"/>
        <v>0</v>
      </c>
      <c r="R75" s="20">
        <v>120000</v>
      </c>
      <c r="S75" s="18"/>
      <c r="T75" s="69">
        <v>50000</v>
      </c>
      <c r="U75" s="22"/>
      <c r="V75" s="69"/>
      <c r="W75" s="9"/>
      <c r="X75" s="22">
        <v>100000</v>
      </c>
      <c r="Y75" s="21">
        <f>SUM(O75:X75)</f>
        <v>7670000</v>
      </c>
      <c r="Z75" s="11" t="s">
        <v>169</v>
      </c>
      <c r="AA75" s="70"/>
      <c r="AB75" s="69">
        <v>3970000</v>
      </c>
      <c r="AC75" s="69">
        <v>3700000</v>
      </c>
      <c r="AD75" s="69"/>
      <c r="AE75" s="104">
        <f t="shared" si="28"/>
        <v>7670000</v>
      </c>
      <c r="AF75" s="56">
        <f t="shared" si="29"/>
        <v>0</v>
      </c>
      <c r="AG75" s="12"/>
      <c r="AH75" s="13"/>
      <c r="AI75" s="66"/>
      <c r="AJ75" s="62"/>
      <c r="AK75" s="63"/>
    </row>
    <row r="76" spans="1:37" ht="18" customHeight="1" thickBot="1" x14ac:dyDescent="0.35">
      <c r="A76" s="23"/>
      <c r="B76" s="9"/>
      <c r="C76" s="45" t="s">
        <v>92</v>
      </c>
      <c r="D76" s="45">
        <v>301</v>
      </c>
      <c r="E76" s="45" t="s">
        <v>131</v>
      </c>
      <c r="F76" s="15">
        <v>1342</v>
      </c>
      <c r="G76" s="15">
        <v>1594</v>
      </c>
      <c r="H76" s="67">
        <f t="shared" si="0"/>
        <v>252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>
        <v>3800000</v>
      </c>
      <c r="Q76" s="20">
        <f t="shared" si="2"/>
        <v>957600</v>
      </c>
      <c r="R76" s="20">
        <f t="shared" si="27"/>
        <v>120000</v>
      </c>
      <c r="S76" s="18"/>
      <c r="T76" s="69">
        <f t="shared" si="3"/>
        <v>50000</v>
      </c>
      <c r="U76" s="22"/>
      <c r="V76" s="69"/>
      <c r="W76" s="9"/>
      <c r="X76" s="22">
        <f t="shared" si="30"/>
        <v>100000</v>
      </c>
      <c r="Y76" s="21">
        <f t="shared" si="4"/>
        <v>5027600</v>
      </c>
      <c r="Z76" s="11"/>
      <c r="AA76" s="70"/>
      <c r="AB76" s="69">
        <v>5028000</v>
      </c>
      <c r="AC76" s="69"/>
      <c r="AD76" s="69"/>
      <c r="AE76" s="104">
        <f t="shared" si="28"/>
        <v>5028000</v>
      </c>
      <c r="AF76" s="56">
        <f t="shared" si="29"/>
        <v>-400</v>
      </c>
      <c r="AG76" s="12"/>
      <c r="AH76" s="13"/>
      <c r="AI76" s="66"/>
      <c r="AJ76" s="62"/>
      <c r="AK76" s="63"/>
    </row>
    <row r="77" spans="1:37" ht="18" customHeight="1" thickBot="1" x14ac:dyDescent="0.35">
      <c r="A77" s="23"/>
      <c r="B77" s="9"/>
      <c r="C77" s="34" t="s">
        <v>92</v>
      </c>
      <c r="D77" s="34">
        <v>302</v>
      </c>
      <c r="E77" s="34" t="s">
        <v>132</v>
      </c>
      <c r="F77" s="15">
        <v>564</v>
      </c>
      <c r="G77" s="15">
        <v>564</v>
      </c>
      <c r="H77" s="67">
        <f t="shared" si="0"/>
        <v>0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0</v>
      </c>
      <c r="O77" s="69"/>
      <c r="P77" s="69">
        <v>0</v>
      </c>
      <c r="Q77" s="20">
        <f t="shared" si="2"/>
        <v>0</v>
      </c>
      <c r="R77" s="20">
        <f t="shared" si="27"/>
        <v>0</v>
      </c>
      <c r="S77" s="18"/>
      <c r="T77" s="69">
        <f t="shared" si="3"/>
        <v>0</v>
      </c>
      <c r="U77" s="22"/>
      <c r="V77" s="69"/>
      <c r="W77" s="9"/>
      <c r="X77" s="22">
        <f t="shared" si="30"/>
        <v>0</v>
      </c>
      <c r="Y77" s="21">
        <f t="shared" si="4"/>
        <v>0</v>
      </c>
      <c r="Z77" s="11"/>
      <c r="AA77" s="70"/>
      <c r="AB77" s="69"/>
      <c r="AC77" s="69"/>
      <c r="AD77" s="69"/>
      <c r="AE77" s="104">
        <f t="shared" si="28"/>
        <v>0</v>
      </c>
      <c r="AF77" s="56">
        <f t="shared" si="29"/>
        <v>0</v>
      </c>
      <c r="AG77" s="12"/>
      <c r="AH77" s="13"/>
      <c r="AI77" s="66"/>
      <c r="AJ77" s="62"/>
      <c r="AK77" s="63"/>
    </row>
    <row r="78" spans="1:37" ht="18" customHeight="1" thickBot="1" x14ac:dyDescent="0.35">
      <c r="A78" s="23"/>
      <c r="B78" s="9"/>
      <c r="C78" s="45" t="s">
        <v>92</v>
      </c>
      <c r="D78" s="45">
        <v>401</v>
      </c>
      <c r="E78" s="45" t="s">
        <v>133</v>
      </c>
      <c r="F78" s="15">
        <v>644</v>
      </c>
      <c r="G78" s="15">
        <v>753</v>
      </c>
      <c r="H78" s="67">
        <f t="shared" si="0"/>
        <v>109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1</v>
      </c>
      <c r="O78" s="69"/>
      <c r="P78" s="69">
        <v>3800000</v>
      </c>
      <c r="Q78" s="20">
        <f t="shared" si="2"/>
        <v>414200</v>
      </c>
      <c r="R78" s="20">
        <f t="shared" si="27"/>
        <v>120000</v>
      </c>
      <c r="S78" s="18">
        <v>100000</v>
      </c>
      <c r="T78" s="69">
        <f t="shared" si="3"/>
        <v>50000</v>
      </c>
      <c r="U78" s="22"/>
      <c r="V78" s="69"/>
      <c r="W78" s="9"/>
      <c r="X78" s="22">
        <f t="shared" si="30"/>
        <v>100000</v>
      </c>
      <c r="Y78" s="21">
        <f t="shared" si="4"/>
        <v>4584200</v>
      </c>
      <c r="Z78" s="11"/>
      <c r="AA78" s="70"/>
      <c r="AB78" s="69">
        <v>4584200</v>
      </c>
      <c r="AC78" s="69"/>
      <c r="AD78" s="69"/>
      <c r="AE78" s="104">
        <f t="shared" si="28"/>
        <v>4584200</v>
      </c>
      <c r="AF78" s="56">
        <f t="shared" si="29"/>
        <v>0</v>
      </c>
      <c r="AG78" s="12"/>
      <c r="AH78" s="13"/>
      <c r="AI78" s="66"/>
      <c r="AJ78" s="62"/>
      <c r="AK78" s="63"/>
    </row>
    <row r="79" spans="1:37" ht="18" customHeight="1" thickBot="1" x14ac:dyDescent="0.35">
      <c r="A79" s="23"/>
      <c r="B79" s="9"/>
      <c r="C79" s="34" t="s">
        <v>92</v>
      </c>
      <c r="D79" s="34">
        <v>402</v>
      </c>
      <c r="E79" s="34" t="s">
        <v>134</v>
      </c>
      <c r="F79" s="15">
        <v>58</v>
      </c>
      <c r="G79" s="15">
        <v>61</v>
      </c>
      <c r="H79" s="67">
        <f t="shared" si="0"/>
        <v>3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0</v>
      </c>
      <c r="O79" s="69"/>
      <c r="P79" s="69">
        <v>0</v>
      </c>
      <c r="Q79" s="20">
        <f t="shared" si="2"/>
        <v>11400</v>
      </c>
      <c r="R79" s="20">
        <f t="shared" si="27"/>
        <v>0</v>
      </c>
      <c r="S79" s="18"/>
      <c r="T79" s="69">
        <f t="shared" si="3"/>
        <v>0</v>
      </c>
      <c r="U79" s="22"/>
      <c r="V79" s="69"/>
      <c r="W79" s="9"/>
      <c r="X79" s="22">
        <f t="shared" si="30"/>
        <v>0</v>
      </c>
      <c r="Y79" s="21">
        <f t="shared" si="4"/>
        <v>11400</v>
      </c>
      <c r="Z79" s="11"/>
      <c r="AA79" s="70"/>
      <c r="AB79" s="69"/>
      <c r="AC79" s="69"/>
      <c r="AD79" s="69"/>
      <c r="AE79" s="104">
        <f t="shared" si="28"/>
        <v>0</v>
      </c>
      <c r="AF79" s="56">
        <f t="shared" si="29"/>
        <v>11400</v>
      </c>
      <c r="AG79" s="12"/>
      <c r="AH79" s="13"/>
      <c r="AI79" s="66"/>
      <c r="AJ79" s="62"/>
      <c r="AK79" s="63"/>
    </row>
    <row r="80" spans="1:37" ht="18" customHeight="1" thickBot="1" x14ac:dyDescent="0.35">
      <c r="A80" s="23"/>
      <c r="B80" s="9"/>
      <c r="C80" s="45" t="s">
        <v>92</v>
      </c>
      <c r="D80" s="45">
        <v>501</v>
      </c>
      <c r="E80" s="45" t="s">
        <v>135</v>
      </c>
      <c r="F80" s="15">
        <v>682</v>
      </c>
      <c r="G80" s="15">
        <v>879</v>
      </c>
      <c r="H80" s="67">
        <f t="shared" si="0"/>
        <v>197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1</v>
      </c>
      <c r="O80" s="69"/>
      <c r="P80" s="69">
        <v>3800000</v>
      </c>
      <c r="Q80" s="20">
        <f t="shared" si="2"/>
        <v>748600</v>
      </c>
      <c r="R80" s="20">
        <f t="shared" si="27"/>
        <v>120000</v>
      </c>
      <c r="S80" s="18">
        <v>100000</v>
      </c>
      <c r="T80" s="69">
        <f t="shared" si="3"/>
        <v>50000</v>
      </c>
      <c r="U80" s="22"/>
      <c r="V80" s="69"/>
      <c r="W80" s="9"/>
      <c r="X80" s="22">
        <f t="shared" si="30"/>
        <v>100000</v>
      </c>
      <c r="Y80" s="21">
        <f t="shared" si="4"/>
        <v>4918600</v>
      </c>
      <c r="Z80" s="11"/>
      <c r="AA80" s="70"/>
      <c r="AB80" s="69">
        <v>4918000</v>
      </c>
      <c r="AC80" s="69"/>
      <c r="AD80" s="69"/>
      <c r="AE80" s="104">
        <f t="shared" si="28"/>
        <v>4918000</v>
      </c>
      <c r="AF80" s="56">
        <f t="shared" si="29"/>
        <v>600</v>
      </c>
      <c r="AG80" s="12"/>
      <c r="AH80" s="13"/>
      <c r="AI80" s="66"/>
      <c r="AJ80" s="62"/>
      <c r="AK80" s="63"/>
    </row>
    <row r="81" spans="1:37" ht="18" customHeight="1" thickBot="1" x14ac:dyDescent="0.35">
      <c r="A81" s="23"/>
      <c r="B81" s="9"/>
      <c r="C81" s="34" t="s">
        <v>92</v>
      </c>
      <c r="D81" s="34">
        <v>502</v>
      </c>
      <c r="E81" s="34" t="s">
        <v>136</v>
      </c>
      <c r="F81" s="15">
        <v>414</v>
      </c>
      <c r="G81" s="15">
        <v>414</v>
      </c>
      <c r="H81" s="67">
        <f t="shared" si="0"/>
        <v>0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0</v>
      </c>
      <c r="O81" s="69"/>
      <c r="P81" s="69">
        <v>0</v>
      </c>
      <c r="Q81" s="20">
        <f t="shared" si="2"/>
        <v>0</v>
      </c>
      <c r="R81" s="20">
        <f t="shared" si="27"/>
        <v>0</v>
      </c>
      <c r="S81" s="18"/>
      <c r="T81" s="69">
        <f t="shared" si="3"/>
        <v>0</v>
      </c>
      <c r="U81" s="22"/>
      <c r="V81" s="69"/>
      <c r="W81" s="9"/>
      <c r="X81" s="22">
        <f t="shared" si="30"/>
        <v>0</v>
      </c>
      <c r="Y81" s="21">
        <f t="shared" si="4"/>
        <v>0</v>
      </c>
      <c r="Z81" s="11"/>
      <c r="AA81" s="70"/>
      <c r="AB81" s="69"/>
      <c r="AC81" s="69"/>
      <c r="AD81" s="69"/>
      <c r="AE81" s="104">
        <f t="shared" si="28"/>
        <v>0</v>
      </c>
      <c r="AF81" s="56">
        <f t="shared" si="29"/>
        <v>0</v>
      </c>
      <c r="AG81" s="12"/>
      <c r="AH81" s="13"/>
      <c r="AI81" s="66"/>
      <c r="AJ81" s="62"/>
      <c r="AK81" s="63"/>
    </row>
    <row r="82" spans="1:37" ht="18" customHeight="1" thickBot="1" x14ac:dyDescent="0.35">
      <c r="A82" s="23"/>
      <c r="B82" s="9"/>
      <c r="C82" s="45" t="s">
        <v>92</v>
      </c>
      <c r="D82" s="45">
        <v>601</v>
      </c>
      <c r="E82" s="45" t="s">
        <v>137</v>
      </c>
      <c r="F82" s="15">
        <v>831</v>
      </c>
      <c r="G82" s="15">
        <v>1080</v>
      </c>
      <c r="H82" s="67">
        <f t="shared" si="0"/>
        <v>249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3800000</v>
      </c>
      <c r="Q82" s="20">
        <f t="shared" si="2"/>
        <v>946200</v>
      </c>
      <c r="R82" s="20">
        <f t="shared" si="27"/>
        <v>240000</v>
      </c>
      <c r="S82" s="18">
        <v>0</v>
      </c>
      <c r="T82" s="69">
        <f t="shared" si="3"/>
        <v>100000</v>
      </c>
      <c r="U82" s="22"/>
      <c r="V82" s="69"/>
      <c r="W82" s="9"/>
      <c r="X82" s="22">
        <f t="shared" si="30"/>
        <v>200000</v>
      </c>
      <c r="Y82" s="21">
        <f t="shared" si="4"/>
        <v>5286200</v>
      </c>
      <c r="Z82" s="11"/>
      <c r="AA82" s="70"/>
      <c r="AB82" s="69">
        <v>5286200</v>
      </c>
      <c r="AC82" s="69"/>
      <c r="AD82" s="69"/>
      <c r="AE82" s="104">
        <v>5286200</v>
      </c>
      <c r="AF82" s="56">
        <f t="shared" si="29"/>
        <v>0</v>
      </c>
      <c r="AG82" s="12"/>
      <c r="AH82" s="13"/>
      <c r="AI82" s="66"/>
      <c r="AJ82" s="62"/>
      <c r="AK82" s="63"/>
    </row>
    <row r="83" spans="1:37" ht="18" customHeight="1" thickBot="1" x14ac:dyDescent="0.35">
      <c r="A83" s="23"/>
      <c r="B83" s="9"/>
      <c r="C83" s="45" t="s">
        <v>92</v>
      </c>
      <c r="D83" s="45">
        <v>602</v>
      </c>
      <c r="E83" s="45" t="s">
        <v>138</v>
      </c>
      <c r="F83" s="15">
        <v>540</v>
      </c>
      <c r="G83" s="15">
        <v>714</v>
      </c>
      <c r="H83" s="67">
        <f t="shared" si="0"/>
        <v>174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1</v>
      </c>
      <c r="O83" s="69"/>
      <c r="P83" s="69">
        <v>3800000</v>
      </c>
      <c r="Q83" s="20">
        <f t="shared" si="2"/>
        <v>661200</v>
      </c>
      <c r="R83" s="20">
        <f t="shared" si="27"/>
        <v>120000</v>
      </c>
      <c r="S83" s="18">
        <v>100000</v>
      </c>
      <c r="T83" s="69">
        <f t="shared" si="3"/>
        <v>50000</v>
      </c>
      <c r="U83" s="22"/>
      <c r="V83" s="69"/>
      <c r="W83" s="9"/>
      <c r="X83" s="22">
        <f t="shared" si="30"/>
        <v>100000</v>
      </c>
      <c r="Y83" s="21">
        <f t="shared" si="4"/>
        <v>4831200</v>
      </c>
      <c r="Z83" s="11"/>
      <c r="AA83" s="70"/>
      <c r="AB83" s="69">
        <v>4831200</v>
      </c>
      <c r="AC83" s="69"/>
      <c r="AD83" s="69"/>
      <c r="AE83" s="104">
        <f t="shared" si="28"/>
        <v>4831200</v>
      </c>
      <c r="AF83" s="56">
        <f t="shared" si="29"/>
        <v>0</v>
      </c>
      <c r="AG83" s="12"/>
      <c r="AH83" s="13"/>
      <c r="AI83" s="66"/>
      <c r="AJ83" s="62"/>
      <c r="AK83" s="63"/>
    </row>
    <row r="84" spans="1:37" s="76" customFormat="1" ht="18" customHeight="1" thickBot="1" x14ac:dyDescent="0.35">
      <c r="A84" s="24"/>
      <c r="B84" s="25"/>
      <c r="C84" s="109"/>
      <c r="D84" s="109"/>
      <c r="E84" s="109"/>
      <c r="F84" s="27"/>
      <c r="G84" s="27"/>
      <c r="H84" s="71"/>
      <c r="I84" s="28"/>
      <c r="J84" s="72"/>
      <c r="K84" s="72"/>
      <c r="L84" s="72"/>
      <c r="M84" s="28"/>
      <c r="N84" s="27"/>
      <c r="O84" s="73"/>
      <c r="P84" s="73"/>
      <c r="Q84" s="29"/>
      <c r="R84" s="29"/>
      <c r="S84" s="28"/>
      <c r="T84" s="73"/>
      <c r="U84" s="31"/>
      <c r="V84" s="73"/>
      <c r="W84" s="25"/>
      <c r="X84" s="31"/>
      <c r="Y84" s="32"/>
      <c r="Z84" s="33"/>
      <c r="AA84" s="74"/>
      <c r="AB84" s="73"/>
      <c r="AC84" s="73"/>
      <c r="AD84" s="73"/>
      <c r="AE84" s="106">
        <f t="shared" si="28"/>
        <v>0</v>
      </c>
      <c r="AF84" s="107">
        <f t="shared" si="29"/>
        <v>0</v>
      </c>
      <c r="AG84" s="30"/>
      <c r="AH84" s="30"/>
      <c r="AI84" s="74"/>
      <c r="AJ84" s="75"/>
      <c r="AK84" s="75"/>
    </row>
    <row r="85" spans="1:37" ht="18" customHeight="1" thickBot="1" x14ac:dyDescent="0.35">
      <c r="A85" s="23"/>
      <c r="B85" s="9">
        <v>70</v>
      </c>
      <c r="C85" s="8" t="s">
        <v>40</v>
      </c>
      <c r="D85" s="8">
        <v>101</v>
      </c>
      <c r="E85" s="8" t="s">
        <v>41</v>
      </c>
      <c r="F85" s="8"/>
      <c r="G85" s="15"/>
      <c r="H85" s="67">
        <f t="shared" ref="H85:H94" si="31">G85-F85</f>
        <v>0</v>
      </c>
      <c r="I85" s="18">
        <v>3800</v>
      </c>
      <c r="J85" s="68">
        <v>0</v>
      </c>
      <c r="K85" s="68">
        <v>0</v>
      </c>
      <c r="L85" s="68">
        <f t="shared" ref="L85:L94" si="32">K85-J85</f>
        <v>0</v>
      </c>
      <c r="M85" s="18">
        <v>32000</v>
      </c>
      <c r="N85" s="15">
        <v>0</v>
      </c>
      <c r="O85" s="69">
        <v>6000000</v>
      </c>
      <c r="P85" s="69">
        <v>6000000</v>
      </c>
      <c r="Q85" s="20">
        <f t="shared" ref="Q85:Q94" si="33">H85*I85</f>
        <v>0</v>
      </c>
      <c r="R85" s="20">
        <f t="shared" ref="R85:R94" si="34">L85*M85</f>
        <v>0</v>
      </c>
      <c r="S85" s="18">
        <v>100000</v>
      </c>
      <c r="T85" s="69">
        <f t="shared" ref="T85:T94" si="35">N85*50000</f>
        <v>0</v>
      </c>
      <c r="U85" s="22"/>
      <c r="V85" s="69"/>
      <c r="W85" s="9"/>
      <c r="X85" s="22">
        <f t="shared" ref="X85:X94" si="36">N85*100000</f>
        <v>0</v>
      </c>
      <c r="Y85" s="21">
        <v>0</v>
      </c>
      <c r="Z85" s="11"/>
      <c r="AA85" s="70"/>
      <c r="AB85" s="69"/>
      <c r="AC85" s="69"/>
      <c r="AD85" s="69"/>
      <c r="AE85" s="104">
        <f t="shared" si="28"/>
        <v>0</v>
      </c>
      <c r="AF85" s="56">
        <f t="shared" si="29"/>
        <v>0</v>
      </c>
      <c r="AG85" s="12"/>
      <c r="AH85" s="13" t="s">
        <v>34</v>
      </c>
      <c r="AI85" s="66"/>
      <c r="AJ85" s="62"/>
      <c r="AK85" s="63"/>
    </row>
    <row r="86" spans="1:37" ht="18" customHeight="1" thickBot="1" x14ac:dyDescent="0.35">
      <c r="A86" s="23"/>
      <c r="B86" s="9">
        <v>71</v>
      </c>
      <c r="C86" s="8" t="s">
        <v>40</v>
      </c>
      <c r="D86" s="8">
        <v>201</v>
      </c>
      <c r="E86" s="8" t="s">
        <v>42</v>
      </c>
      <c r="F86" s="9">
        <v>344</v>
      </c>
      <c r="G86" s="88">
        <v>455</v>
      </c>
      <c r="H86" s="67">
        <f t="shared" si="31"/>
        <v>111</v>
      </c>
      <c r="I86" s="18">
        <v>3800</v>
      </c>
      <c r="J86" s="89">
        <v>10</v>
      </c>
      <c r="K86" s="89">
        <v>12</v>
      </c>
      <c r="L86" s="68">
        <f t="shared" si="32"/>
        <v>2</v>
      </c>
      <c r="M86" s="18">
        <v>32000</v>
      </c>
      <c r="N86" s="88">
        <v>1</v>
      </c>
      <c r="O86" s="69">
        <v>3800000</v>
      </c>
      <c r="P86" s="69">
        <v>3800000</v>
      </c>
      <c r="Q86" s="20">
        <f t="shared" si="33"/>
        <v>421800</v>
      </c>
      <c r="R86" s="20">
        <f t="shared" si="34"/>
        <v>64000</v>
      </c>
      <c r="S86" s="18">
        <v>100000</v>
      </c>
      <c r="T86" s="69">
        <f t="shared" si="35"/>
        <v>50000</v>
      </c>
      <c r="U86" s="69"/>
      <c r="V86" s="22"/>
      <c r="W86" s="70"/>
      <c r="X86" s="22">
        <f t="shared" si="36"/>
        <v>100000</v>
      </c>
      <c r="Y86" s="21">
        <f t="shared" ref="Y86:Y94" si="37">SUM(P86:X86)</f>
        <v>4535800</v>
      </c>
      <c r="Z86" s="11"/>
      <c r="AA86" s="70"/>
      <c r="AB86" s="22">
        <v>4535800</v>
      </c>
      <c r="AC86" s="69"/>
      <c r="AD86" s="69"/>
      <c r="AE86" s="104">
        <f t="shared" si="28"/>
        <v>4535800</v>
      </c>
      <c r="AF86" s="56">
        <f t="shared" si="29"/>
        <v>0</v>
      </c>
      <c r="AG86" s="90"/>
      <c r="AH86" s="66"/>
      <c r="AI86" s="66"/>
      <c r="AJ86" s="62"/>
      <c r="AK86" s="63"/>
    </row>
    <row r="87" spans="1:37" ht="18" customHeight="1" thickBot="1" x14ac:dyDescent="0.35">
      <c r="A87" s="23"/>
      <c r="B87" s="9">
        <v>72</v>
      </c>
      <c r="C87" s="8" t="s">
        <v>40</v>
      </c>
      <c r="D87" s="8">
        <v>202</v>
      </c>
      <c r="E87" s="8" t="s">
        <v>43</v>
      </c>
      <c r="F87" s="9">
        <v>315</v>
      </c>
      <c r="G87" s="15">
        <v>428</v>
      </c>
      <c r="H87" s="67">
        <f t="shared" si="31"/>
        <v>113</v>
      </c>
      <c r="I87" s="18">
        <v>3800</v>
      </c>
      <c r="J87" s="68">
        <v>9</v>
      </c>
      <c r="K87" s="68">
        <v>12</v>
      </c>
      <c r="L87" s="68">
        <f t="shared" si="32"/>
        <v>3</v>
      </c>
      <c r="M87" s="18">
        <v>32000</v>
      </c>
      <c r="N87" s="15">
        <v>2</v>
      </c>
      <c r="O87" s="69">
        <v>2900000</v>
      </c>
      <c r="P87" s="69">
        <v>2900000</v>
      </c>
      <c r="Q87" s="20">
        <f t="shared" si="33"/>
        <v>429400</v>
      </c>
      <c r="R87" s="20">
        <f t="shared" si="34"/>
        <v>96000</v>
      </c>
      <c r="S87" s="18">
        <v>100000</v>
      </c>
      <c r="T87" s="69">
        <f t="shared" si="35"/>
        <v>100000</v>
      </c>
      <c r="U87" s="22"/>
      <c r="V87" s="69"/>
      <c r="W87" s="10"/>
      <c r="X87" s="22">
        <f t="shared" si="36"/>
        <v>200000</v>
      </c>
      <c r="Y87" s="21">
        <f t="shared" si="37"/>
        <v>3825400</v>
      </c>
      <c r="Z87" s="11"/>
      <c r="AA87" s="70"/>
      <c r="AB87" s="22">
        <v>3825000</v>
      </c>
      <c r="AC87" s="69"/>
      <c r="AD87" s="69"/>
      <c r="AE87" s="104">
        <f t="shared" si="28"/>
        <v>3825000</v>
      </c>
      <c r="AF87" s="56">
        <f t="shared" si="29"/>
        <v>400</v>
      </c>
      <c r="AG87" s="12"/>
      <c r="AH87" s="13" t="s">
        <v>33</v>
      </c>
      <c r="AI87" s="66"/>
      <c r="AJ87" s="62"/>
      <c r="AK87" s="63"/>
    </row>
    <row r="88" spans="1:37" ht="18" customHeight="1" thickBot="1" x14ac:dyDescent="0.35">
      <c r="A88" s="23"/>
      <c r="B88" s="9">
        <v>73</v>
      </c>
      <c r="C88" s="8" t="s">
        <v>40</v>
      </c>
      <c r="D88" s="8">
        <v>301</v>
      </c>
      <c r="E88" s="8" t="s">
        <v>44</v>
      </c>
      <c r="F88" s="9">
        <v>785</v>
      </c>
      <c r="G88" s="15">
        <v>946</v>
      </c>
      <c r="H88" s="67">
        <f t="shared" si="31"/>
        <v>161</v>
      </c>
      <c r="I88" s="18">
        <v>3800</v>
      </c>
      <c r="J88" s="68">
        <v>28</v>
      </c>
      <c r="K88" s="68">
        <v>31</v>
      </c>
      <c r="L88" s="68">
        <f t="shared" si="32"/>
        <v>3</v>
      </c>
      <c r="M88" s="18">
        <v>32000</v>
      </c>
      <c r="N88" s="15">
        <v>3</v>
      </c>
      <c r="O88" s="69">
        <v>3800000</v>
      </c>
      <c r="P88" s="69">
        <v>3800000</v>
      </c>
      <c r="Q88" s="20">
        <f t="shared" si="33"/>
        <v>611800</v>
      </c>
      <c r="R88" s="20">
        <f t="shared" si="34"/>
        <v>96000</v>
      </c>
      <c r="S88" s="18">
        <v>100000</v>
      </c>
      <c r="T88" s="69">
        <f t="shared" si="35"/>
        <v>150000</v>
      </c>
      <c r="U88" s="22"/>
      <c r="V88" s="69"/>
      <c r="W88" s="9"/>
      <c r="X88" s="22">
        <f t="shared" si="36"/>
        <v>300000</v>
      </c>
      <c r="Y88" s="21">
        <f t="shared" si="37"/>
        <v>5057800</v>
      </c>
      <c r="Z88" s="11"/>
      <c r="AA88" s="70"/>
      <c r="AB88" s="22">
        <v>2529000</v>
      </c>
      <c r="AC88" s="69">
        <v>2528000</v>
      </c>
      <c r="AD88" s="69"/>
      <c r="AE88" s="104">
        <f t="shared" si="28"/>
        <v>5057000</v>
      </c>
      <c r="AF88" s="56">
        <f t="shared" si="29"/>
        <v>800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5">
      <c r="A89" s="23"/>
      <c r="B89" s="9">
        <v>74</v>
      </c>
      <c r="C89" s="8" t="s">
        <v>40</v>
      </c>
      <c r="D89" s="8">
        <v>302</v>
      </c>
      <c r="E89" s="8" t="s">
        <v>45</v>
      </c>
      <c r="F89" s="9">
        <v>186</v>
      </c>
      <c r="G89" s="88">
        <v>336</v>
      </c>
      <c r="H89" s="67">
        <f t="shared" si="31"/>
        <v>150</v>
      </c>
      <c r="I89" s="18">
        <v>3800</v>
      </c>
      <c r="J89" s="89">
        <v>7</v>
      </c>
      <c r="K89" s="89">
        <v>13</v>
      </c>
      <c r="L89" s="68">
        <f t="shared" si="32"/>
        <v>6</v>
      </c>
      <c r="M89" s="18">
        <v>32000</v>
      </c>
      <c r="N89" s="88">
        <v>2</v>
      </c>
      <c r="O89" s="69">
        <v>2900000</v>
      </c>
      <c r="P89" s="69">
        <v>2900000</v>
      </c>
      <c r="Q89" s="20">
        <f t="shared" si="33"/>
        <v>570000</v>
      </c>
      <c r="R89" s="20">
        <f t="shared" si="34"/>
        <v>192000</v>
      </c>
      <c r="S89" s="18">
        <v>100000</v>
      </c>
      <c r="T89" s="69">
        <f t="shared" si="35"/>
        <v>100000</v>
      </c>
      <c r="U89" s="69"/>
      <c r="V89" s="22"/>
      <c r="W89" s="70"/>
      <c r="X89" s="22">
        <f t="shared" si="36"/>
        <v>200000</v>
      </c>
      <c r="Y89" s="21">
        <f t="shared" si="37"/>
        <v>4062000</v>
      </c>
      <c r="Z89" s="11"/>
      <c r="AA89" s="70"/>
      <c r="AB89" s="22">
        <v>4062000</v>
      </c>
      <c r="AC89" s="69"/>
      <c r="AD89" s="69"/>
      <c r="AE89" s="104">
        <f t="shared" si="28"/>
        <v>4062000</v>
      </c>
      <c r="AF89" s="56">
        <f t="shared" si="29"/>
        <v>0</v>
      </c>
      <c r="AG89" s="90"/>
      <c r="AH89" s="66"/>
      <c r="AI89" s="66"/>
      <c r="AJ89" s="62"/>
      <c r="AK89" s="63"/>
    </row>
    <row r="90" spans="1:37" ht="18" customHeight="1" thickBot="1" x14ac:dyDescent="0.35">
      <c r="A90" s="23"/>
      <c r="B90" s="9">
        <v>75</v>
      </c>
      <c r="C90" s="8" t="s">
        <v>40</v>
      </c>
      <c r="D90" s="8">
        <v>401</v>
      </c>
      <c r="E90" s="8" t="s">
        <v>46</v>
      </c>
      <c r="F90" s="9">
        <v>392</v>
      </c>
      <c r="G90" s="15">
        <v>530</v>
      </c>
      <c r="H90" s="67">
        <f t="shared" si="31"/>
        <v>138</v>
      </c>
      <c r="I90" s="18">
        <v>3800</v>
      </c>
      <c r="J90" s="68">
        <v>14</v>
      </c>
      <c r="K90" s="68">
        <v>19</v>
      </c>
      <c r="L90" s="68">
        <f t="shared" si="32"/>
        <v>5</v>
      </c>
      <c r="M90" s="18">
        <v>32000</v>
      </c>
      <c r="N90" s="15">
        <v>2</v>
      </c>
      <c r="O90" s="69">
        <v>3800000</v>
      </c>
      <c r="P90" s="69">
        <v>3800000</v>
      </c>
      <c r="Q90" s="20">
        <f t="shared" si="33"/>
        <v>524400</v>
      </c>
      <c r="R90" s="20">
        <f t="shared" si="34"/>
        <v>160000</v>
      </c>
      <c r="S90" s="18">
        <v>100000</v>
      </c>
      <c r="T90" s="69">
        <v>50000</v>
      </c>
      <c r="U90" s="22"/>
      <c r="V90" s="69"/>
      <c r="W90" s="10">
        <v>-50000</v>
      </c>
      <c r="X90" s="22">
        <f t="shared" si="36"/>
        <v>200000</v>
      </c>
      <c r="Y90" s="21">
        <f t="shared" si="37"/>
        <v>4784400</v>
      </c>
      <c r="Z90" s="14"/>
      <c r="AA90" s="70"/>
      <c r="AB90" s="18"/>
      <c r="AC90" s="69"/>
      <c r="AD90" s="69"/>
      <c r="AE90" s="104">
        <v>4784400</v>
      </c>
      <c r="AF90" s="56">
        <f t="shared" si="29"/>
        <v>0</v>
      </c>
      <c r="AG90" s="12"/>
      <c r="AH90" s="13" t="s">
        <v>33</v>
      </c>
      <c r="AI90" s="66"/>
      <c r="AJ90" s="62"/>
      <c r="AK90" s="63"/>
    </row>
    <row r="91" spans="1:37" ht="18" customHeight="1" thickBot="1" x14ac:dyDescent="0.35">
      <c r="A91" s="23"/>
      <c r="B91" s="9">
        <v>76</v>
      </c>
      <c r="C91" s="8" t="s">
        <v>40</v>
      </c>
      <c r="D91" s="8">
        <v>402</v>
      </c>
      <c r="E91" s="8" t="s">
        <v>47</v>
      </c>
      <c r="F91" s="9">
        <v>228</v>
      </c>
      <c r="G91" s="15">
        <v>357</v>
      </c>
      <c r="H91" s="67">
        <f t="shared" si="31"/>
        <v>129</v>
      </c>
      <c r="I91" s="18">
        <v>3800</v>
      </c>
      <c r="J91" s="68">
        <v>6</v>
      </c>
      <c r="K91" s="68">
        <v>7</v>
      </c>
      <c r="L91" s="68">
        <f t="shared" si="32"/>
        <v>1</v>
      </c>
      <c r="M91" s="18">
        <v>32000</v>
      </c>
      <c r="N91" s="15">
        <v>1</v>
      </c>
      <c r="O91" s="69">
        <v>2900000</v>
      </c>
      <c r="P91" s="69">
        <v>2900000</v>
      </c>
      <c r="Q91" s="20">
        <f t="shared" si="33"/>
        <v>490200</v>
      </c>
      <c r="R91" s="20">
        <f t="shared" si="34"/>
        <v>32000</v>
      </c>
      <c r="S91" s="18"/>
      <c r="T91" s="69">
        <f t="shared" si="35"/>
        <v>50000</v>
      </c>
      <c r="U91" s="22"/>
      <c r="V91" s="69">
        <v>-1082500</v>
      </c>
      <c r="W91" s="9"/>
      <c r="X91" s="22">
        <f t="shared" si="36"/>
        <v>100000</v>
      </c>
      <c r="Y91" s="21">
        <f>SUM(P91:X91)</f>
        <v>2489700</v>
      </c>
      <c r="Z91" s="14"/>
      <c r="AA91" s="70"/>
      <c r="AB91" s="22">
        <v>2489700</v>
      </c>
      <c r="AC91" s="69"/>
      <c r="AD91" s="69"/>
      <c r="AE91" s="104">
        <f t="shared" si="28"/>
        <v>2489700</v>
      </c>
      <c r="AF91" s="56">
        <f t="shared" si="29"/>
        <v>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5">
      <c r="A92" s="23"/>
      <c r="B92" s="9">
        <v>77</v>
      </c>
      <c r="C92" s="8" t="s">
        <v>40</v>
      </c>
      <c r="D92" s="8">
        <v>501</v>
      </c>
      <c r="E92" s="8" t="s">
        <v>48</v>
      </c>
      <c r="F92" s="9">
        <v>687</v>
      </c>
      <c r="G92" s="15">
        <v>941</v>
      </c>
      <c r="H92" s="67">
        <f t="shared" si="31"/>
        <v>254</v>
      </c>
      <c r="I92" s="18">
        <v>3800</v>
      </c>
      <c r="J92" s="68">
        <v>6</v>
      </c>
      <c r="K92" s="68">
        <v>8</v>
      </c>
      <c r="L92" s="68">
        <f t="shared" si="32"/>
        <v>2</v>
      </c>
      <c r="M92" s="18">
        <v>32000</v>
      </c>
      <c r="N92" s="15">
        <v>1</v>
      </c>
      <c r="O92" s="69">
        <v>3800000</v>
      </c>
      <c r="P92" s="69">
        <v>3800000</v>
      </c>
      <c r="Q92" s="20">
        <f t="shared" si="33"/>
        <v>965200</v>
      </c>
      <c r="R92" s="20">
        <f t="shared" si="34"/>
        <v>64000</v>
      </c>
      <c r="S92" s="18">
        <v>100000</v>
      </c>
      <c r="T92" s="69">
        <f t="shared" si="35"/>
        <v>50000</v>
      </c>
      <c r="U92" s="22"/>
      <c r="V92" s="69"/>
      <c r="W92" s="10"/>
      <c r="X92" s="22">
        <f t="shared" si="36"/>
        <v>100000</v>
      </c>
      <c r="Y92" s="21">
        <f t="shared" si="37"/>
        <v>5079200</v>
      </c>
      <c r="Z92" s="14"/>
      <c r="AA92" s="70"/>
      <c r="AB92" s="22">
        <v>5079000</v>
      </c>
      <c r="AC92" s="69"/>
      <c r="AD92" s="69"/>
      <c r="AE92" s="104">
        <f t="shared" si="28"/>
        <v>5079000</v>
      </c>
      <c r="AF92" s="56">
        <f t="shared" si="29"/>
        <v>200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5">
      <c r="A93" s="23"/>
      <c r="B93" s="9">
        <v>78</v>
      </c>
      <c r="C93" s="8" t="s">
        <v>40</v>
      </c>
      <c r="D93" s="8">
        <v>502</v>
      </c>
      <c r="E93" s="8" t="s">
        <v>49</v>
      </c>
      <c r="F93" s="9">
        <v>324</v>
      </c>
      <c r="G93" s="15">
        <v>453</v>
      </c>
      <c r="H93" s="67">
        <f t="shared" si="31"/>
        <v>129</v>
      </c>
      <c r="I93" s="18">
        <v>3800</v>
      </c>
      <c r="J93" s="68">
        <v>12</v>
      </c>
      <c r="K93" s="68">
        <v>15</v>
      </c>
      <c r="L93" s="68">
        <f t="shared" si="32"/>
        <v>3</v>
      </c>
      <c r="M93" s="18">
        <v>32000</v>
      </c>
      <c r="N93" s="15">
        <v>2</v>
      </c>
      <c r="O93" s="69">
        <v>2900000</v>
      </c>
      <c r="P93" s="69">
        <v>2900000</v>
      </c>
      <c r="Q93" s="20">
        <f t="shared" si="33"/>
        <v>490200</v>
      </c>
      <c r="R93" s="20">
        <f t="shared" si="34"/>
        <v>96000</v>
      </c>
      <c r="S93" s="18">
        <v>100000</v>
      </c>
      <c r="T93" s="69">
        <f t="shared" si="35"/>
        <v>100000</v>
      </c>
      <c r="U93" s="22"/>
      <c r="V93" s="69"/>
      <c r="W93" s="70"/>
      <c r="X93" s="22">
        <f t="shared" si="36"/>
        <v>200000</v>
      </c>
      <c r="Y93" s="21">
        <f t="shared" si="37"/>
        <v>3886200</v>
      </c>
      <c r="Z93" s="70"/>
      <c r="AA93" s="70"/>
      <c r="AB93" s="22">
        <v>3886000</v>
      </c>
      <c r="AC93" s="69"/>
      <c r="AD93" s="69"/>
      <c r="AE93" s="104">
        <f t="shared" si="28"/>
        <v>3886000</v>
      </c>
      <c r="AF93" s="56">
        <f t="shared" si="29"/>
        <v>200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5">
      <c r="A94" s="23"/>
      <c r="B94" s="9">
        <v>79</v>
      </c>
      <c r="C94" s="8" t="s">
        <v>40</v>
      </c>
      <c r="D94" s="8">
        <v>601</v>
      </c>
      <c r="E94" s="8" t="s">
        <v>50</v>
      </c>
      <c r="F94" s="9">
        <v>681</v>
      </c>
      <c r="G94" s="15">
        <v>914</v>
      </c>
      <c r="H94" s="67">
        <f t="shared" si="31"/>
        <v>233</v>
      </c>
      <c r="I94" s="18">
        <v>3800</v>
      </c>
      <c r="J94" s="68">
        <v>31</v>
      </c>
      <c r="K94" s="68">
        <v>40</v>
      </c>
      <c r="L94" s="68">
        <f t="shared" si="32"/>
        <v>9</v>
      </c>
      <c r="M94" s="18">
        <v>32000</v>
      </c>
      <c r="N94" s="15">
        <v>3</v>
      </c>
      <c r="O94" s="69">
        <v>3800000</v>
      </c>
      <c r="P94" s="69">
        <v>3800000</v>
      </c>
      <c r="Q94" s="20">
        <f t="shared" si="33"/>
        <v>885400</v>
      </c>
      <c r="R94" s="20">
        <f t="shared" si="34"/>
        <v>288000</v>
      </c>
      <c r="S94" s="18">
        <v>100000</v>
      </c>
      <c r="T94" s="69">
        <f t="shared" si="35"/>
        <v>150000</v>
      </c>
      <c r="U94" s="22"/>
      <c r="V94" s="69"/>
      <c r="W94" s="10"/>
      <c r="X94" s="22">
        <f t="shared" si="36"/>
        <v>300000</v>
      </c>
      <c r="Y94" s="21">
        <f t="shared" si="37"/>
        <v>5523400</v>
      </c>
      <c r="Z94" s="14"/>
      <c r="AA94" s="70"/>
      <c r="AB94" s="22"/>
      <c r="AC94" s="69"/>
      <c r="AD94" s="69"/>
      <c r="AE94" s="104">
        <v>5523000</v>
      </c>
      <c r="AF94" s="56">
        <f t="shared" si="29"/>
        <v>400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5">
      <c r="A95" s="23"/>
      <c r="B95" s="9">
        <v>80</v>
      </c>
      <c r="C95" s="8" t="s">
        <v>40</v>
      </c>
      <c r="D95" s="8">
        <v>602</v>
      </c>
      <c r="E95" s="8" t="s">
        <v>51</v>
      </c>
      <c r="F95" s="9">
        <v>323</v>
      </c>
      <c r="G95" s="15">
        <v>560</v>
      </c>
      <c r="H95" s="67">
        <f t="shared" ref="H95:H120" si="38">G95-F95</f>
        <v>237</v>
      </c>
      <c r="I95" s="18">
        <v>3800</v>
      </c>
      <c r="J95" s="68">
        <v>7</v>
      </c>
      <c r="K95" s="68">
        <v>10</v>
      </c>
      <c r="L95" s="68">
        <f t="shared" ref="L95:L120" si="39">K95-J95</f>
        <v>3</v>
      </c>
      <c r="M95" s="18">
        <v>32000</v>
      </c>
      <c r="N95" s="15">
        <v>2</v>
      </c>
      <c r="O95" s="69">
        <v>2900000</v>
      </c>
      <c r="P95" s="69">
        <v>2900000</v>
      </c>
      <c r="Q95" s="20">
        <f t="shared" ref="Q95" si="40">H95*I95</f>
        <v>900600</v>
      </c>
      <c r="R95" s="20">
        <f t="shared" ref="R95" si="41">L95*M95</f>
        <v>96000</v>
      </c>
      <c r="S95" s="18">
        <v>100000</v>
      </c>
      <c r="T95" s="69">
        <f t="shared" ref="T95" si="42">N95*50000</f>
        <v>100000</v>
      </c>
      <c r="U95" s="22"/>
      <c r="V95" s="69"/>
      <c r="W95" s="10"/>
      <c r="X95" s="22">
        <f t="shared" ref="X95" si="43">N95*100000</f>
        <v>200000</v>
      </c>
      <c r="Y95" s="21">
        <f t="shared" ref="Y95" si="44">SUM(P95:X95)</f>
        <v>4296600</v>
      </c>
      <c r="Z95" s="70"/>
      <c r="AA95" s="70"/>
      <c r="AB95" s="22">
        <v>4296600</v>
      </c>
      <c r="AC95" s="69"/>
      <c r="AD95" s="69"/>
      <c r="AE95" s="104">
        <f t="shared" si="28"/>
        <v>4296600</v>
      </c>
      <c r="AF95" s="56">
        <f t="shared" si="29"/>
        <v>0</v>
      </c>
      <c r="AG95" s="12"/>
      <c r="AH95" s="13" t="s">
        <v>33</v>
      </c>
      <c r="AI95" s="66"/>
      <c r="AJ95" s="62"/>
      <c r="AK95" s="63"/>
    </row>
    <row r="96" spans="1:37" s="76" customFormat="1" ht="18" customHeight="1" thickBot="1" x14ac:dyDescent="0.35">
      <c r="A96" s="24"/>
      <c r="B96" s="25"/>
      <c r="C96" s="26"/>
      <c r="D96" s="26"/>
      <c r="E96" s="26"/>
      <c r="F96" s="26"/>
      <c r="G96" s="27"/>
      <c r="H96" s="71">
        <f t="shared" si="38"/>
        <v>0</v>
      </c>
      <c r="I96" s="28">
        <v>3800</v>
      </c>
      <c r="J96" s="72"/>
      <c r="K96" s="72"/>
      <c r="L96" s="72">
        <f t="shared" si="39"/>
        <v>0</v>
      </c>
      <c r="M96" s="28"/>
      <c r="N96" s="27"/>
      <c r="O96" s="73"/>
      <c r="P96" s="73"/>
      <c r="Q96" s="29"/>
      <c r="R96" s="29"/>
      <c r="S96" s="28"/>
      <c r="T96" s="73"/>
      <c r="U96" s="31"/>
      <c r="V96" s="73"/>
      <c r="W96" s="30"/>
      <c r="X96" s="31"/>
      <c r="Y96" s="32"/>
      <c r="Z96" s="74"/>
      <c r="AA96" s="74"/>
      <c r="AB96" s="31"/>
      <c r="AC96" s="73"/>
      <c r="AD96" s="73"/>
      <c r="AE96" s="106">
        <f t="shared" si="28"/>
        <v>0</v>
      </c>
      <c r="AF96" s="107">
        <f t="shared" si="29"/>
        <v>0</v>
      </c>
      <c r="AG96" s="30"/>
      <c r="AH96" s="30"/>
      <c r="AI96" s="74"/>
      <c r="AJ96" s="75"/>
      <c r="AK96" s="75"/>
    </row>
    <row r="97" spans="1:37" ht="18" customHeight="1" thickBot="1" x14ac:dyDescent="0.35">
      <c r="A97" s="23"/>
      <c r="B97" s="46"/>
      <c r="C97" s="47" t="s">
        <v>140</v>
      </c>
      <c r="D97" s="47">
        <v>101</v>
      </c>
      <c r="E97" s="47" t="s">
        <v>141</v>
      </c>
      <c r="F97" s="46">
        <v>5280</v>
      </c>
      <c r="G97" s="48">
        <v>5280</v>
      </c>
      <c r="H97" s="91">
        <f t="shared" si="38"/>
        <v>0</v>
      </c>
      <c r="I97" s="92">
        <v>3800</v>
      </c>
      <c r="J97" s="93">
        <v>0</v>
      </c>
      <c r="K97" s="93">
        <v>1</v>
      </c>
      <c r="L97" s="93">
        <f t="shared" si="39"/>
        <v>1</v>
      </c>
      <c r="M97" s="49">
        <v>200000</v>
      </c>
      <c r="N97" s="48">
        <v>1</v>
      </c>
      <c r="O97" s="94">
        <v>7500000</v>
      </c>
      <c r="P97" s="94">
        <f>O97*3</f>
        <v>22500000</v>
      </c>
      <c r="Q97" s="50">
        <f>I97*H97</f>
        <v>0</v>
      </c>
      <c r="R97" s="50">
        <f>N97*M97*3</f>
        <v>600000</v>
      </c>
      <c r="S97" s="49"/>
      <c r="T97" s="94"/>
      <c r="U97" s="52"/>
      <c r="V97" s="94"/>
      <c r="W97" s="51"/>
      <c r="X97" s="52"/>
      <c r="Y97" s="21">
        <f>SUM(O97:X97)</f>
        <v>30600000</v>
      </c>
      <c r="Z97" s="70"/>
      <c r="AA97" s="70"/>
      <c r="AB97" s="22">
        <v>3500000</v>
      </c>
      <c r="AC97" s="69">
        <v>27100000</v>
      </c>
      <c r="AD97" s="69"/>
      <c r="AE97" s="104">
        <f t="shared" si="28"/>
        <v>30600000</v>
      </c>
      <c r="AF97" s="56">
        <f t="shared" si="29"/>
        <v>0</v>
      </c>
      <c r="AG97" s="12"/>
      <c r="AH97" s="13"/>
      <c r="AI97" s="66"/>
      <c r="AJ97" s="62"/>
      <c r="AK97" s="63"/>
    </row>
    <row r="98" spans="1:37" ht="18" customHeight="1" thickBot="1" x14ac:dyDescent="0.35">
      <c r="A98" s="23"/>
      <c r="B98" s="46"/>
      <c r="C98" s="47" t="s">
        <v>140</v>
      </c>
      <c r="D98" s="47">
        <v>201</v>
      </c>
      <c r="E98" s="47" t="s">
        <v>142</v>
      </c>
      <c r="F98" s="46">
        <v>10</v>
      </c>
      <c r="G98" s="48">
        <v>133</v>
      </c>
      <c r="H98" s="91">
        <f t="shared" si="38"/>
        <v>123</v>
      </c>
      <c r="I98" s="92">
        <v>3800</v>
      </c>
      <c r="J98" s="93">
        <v>0</v>
      </c>
      <c r="K98" s="93">
        <v>1</v>
      </c>
      <c r="L98" s="93">
        <f t="shared" si="39"/>
        <v>1</v>
      </c>
      <c r="M98" s="49">
        <v>120000</v>
      </c>
      <c r="N98" s="48">
        <v>2</v>
      </c>
      <c r="O98" s="94"/>
      <c r="P98" s="94">
        <v>3800000</v>
      </c>
      <c r="Q98" s="50">
        <f t="shared" ref="Q98:Q119" si="45">I98*H98</f>
        <v>467400</v>
      </c>
      <c r="R98" s="50">
        <f t="shared" ref="R98:R120" si="46">N98*M98</f>
        <v>240000</v>
      </c>
      <c r="S98" s="49">
        <v>100000</v>
      </c>
      <c r="T98" s="94">
        <f>N98*50000</f>
        <v>100000</v>
      </c>
      <c r="U98" s="52"/>
      <c r="V98" s="94"/>
      <c r="W98" s="51"/>
      <c r="X98" s="52">
        <f>N98*100000</f>
        <v>200000</v>
      </c>
      <c r="Y98" s="21">
        <f t="shared" ref="Y98:Y116" si="47">SUM(P98:X98)</f>
        <v>4907400</v>
      </c>
      <c r="Z98" s="70"/>
      <c r="AA98" s="70"/>
      <c r="AB98" s="22">
        <v>4908000</v>
      </c>
      <c r="AC98" s="69"/>
      <c r="AD98" s="69"/>
      <c r="AE98" s="104">
        <f t="shared" si="28"/>
        <v>4908000</v>
      </c>
      <c r="AF98" s="56">
        <f t="shared" si="29"/>
        <v>-600</v>
      </c>
      <c r="AG98" s="12"/>
      <c r="AH98" s="13"/>
      <c r="AI98" s="66"/>
      <c r="AJ98" s="62"/>
      <c r="AK98" s="63"/>
    </row>
    <row r="99" spans="1:37" ht="18" customHeight="1" thickBot="1" x14ac:dyDescent="0.35">
      <c r="A99" s="23"/>
      <c r="B99" s="46"/>
      <c r="C99" s="47" t="s">
        <v>140</v>
      </c>
      <c r="D99" s="47">
        <v>202</v>
      </c>
      <c r="E99" s="47" t="s">
        <v>143</v>
      </c>
      <c r="F99" s="46">
        <v>10</v>
      </c>
      <c r="G99" s="48">
        <v>235</v>
      </c>
      <c r="H99" s="91">
        <f t="shared" si="38"/>
        <v>225</v>
      </c>
      <c r="I99" s="92">
        <v>3800</v>
      </c>
      <c r="J99" s="93">
        <v>0</v>
      </c>
      <c r="K99" s="93">
        <v>1</v>
      </c>
      <c r="L99" s="93">
        <f t="shared" si="39"/>
        <v>1</v>
      </c>
      <c r="M99" s="49">
        <v>120000</v>
      </c>
      <c r="N99" s="48">
        <v>2</v>
      </c>
      <c r="O99" s="94"/>
      <c r="P99" s="94">
        <v>3800000</v>
      </c>
      <c r="Q99" s="50">
        <f t="shared" si="45"/>
        <v>855000</v>
      </c>
      <c r="R99" s="50">
        <f t="shared" si="46"/>
        <v>240000</v>
      </c>
      <c r="S99" s="49">
        <v>100000</v>
      </c>
      <c r="T99" s="94">
        <f t="shared" ref="T99:T120" si="48">N99*50000</f>
        <v>100000</v>
      </c>
      <c r="U99" s="52"/>
      <c r="V99" s="94"/>
      <c r="W99" s="51"/>
      <c r="X99" s="52">
        <f t="shared" ref="X99:X120" si="49">N99*100000</f>
        <v>200000</v>
      </c>
      <c r="Y99" s="21">
        <f t="shared" si="47"/>
        <v>5295000</v>
      </c>
      <c r="Z99" s="70"/>
      <c r="AA99" s="70"/>
      <c r="AB99" s="22">
        <v>2648000</v>
      </c>
      <c r="AC99" s="69">
        <v>1468000</v>
      </c>
      <c r="AD99" s="69">
        <v>1200000</v>
      </c>
      <c r="AE99" s="104">
        <f t="shared" si="28"/>
        <v>5316000</v>
      </c>
      <c r="AF99" s="56">
        <f t="shared" si="29"/>
        <v>-21000</v>
      </c>
      <c r="AG99" s="12"/>
      <c r="AH99" s="13"/>
      <c r="AI99" s="66"/>
      <c r="AJ99" s="62"/>
      <c r="AK99" s="63"/>
    </row>
    <row r="100" spans="1:37" ht="18" customHeight="1" thickBot="1" x14ac:dyDescent="0.35">
      <c r="A100" s="23"/>
      <c r="B100" s="46"/>
      <c r="C100" s="47" t="s">
        <v>140</v>
      </c>
      <c r="D100" s="47">
        <v>203</v>
      </c>
      <c r="E100" s="47" t="s">
        <v>144</v>
      </c>
      <c r="F100" s="46">
        <v>13</v>
      </c>
      <c r="G100" s="48">
        <v>13</v>
      </c>
      <c r="H100" s="91">
        <f t="shared" si="38"/>
        <v>0</v>
      </c>
      <c r="I100" s="92">
        <v>3800</v>
      </c>
      <c r="J100" s="93">
        <v>0</v>
      </c>
      <c r="K100" s="93">
        <v>1</v>
      </c>
      <c r="L100" s="93">
        <f t="shared" si="39"/>
        <v>1</v>
      </c>
      <c r="M100" s="49">
        <v>120000</v>
      </c>
      <c r="N100" s="48">
        <v>2</v>
      </c>
      <c r="O100" s="94">
        <v>3800000</v>
      </c>
      <c r="P100" s="94">
        <v>3800000</v>
      </c>
      <c r="Q100" s="50">
        <f t="shared" si="45"/>
        <v>0</v>
      </c>
      <c r="R100" s="50">
        <f t="shared" si="46"/>
        <v>240000</v>
      </c>
      <c r="S100" s="49">
        <v>100000</v>
      </c>
      <c r="T100" s="94">
        <f t="shared" si="48"/>
        <v>100000</v>
      </c>
      <c r="U100" s="52"/>
      <c r="V100" s="94"/>
      <c r="W100" s="51"/>
      <c r="X100" s="52">
        <f t="shared" si="49"/>
        <v>200000</v>
      </c>
      <c r="Y100" s="21">
        <f>SUM(O100:X100)</f>
        <v>8240000</v>
      </c>
      <c r="Z100" s="70" t="s">
        <v>166</v>
      </c>
      <c r="AA100" s="70"/>
      <c r="AB100" s="22">
        <v>1900000</v>
      </c>
      <c r="AC100" s="69">
        <v>6340000</v>
      </c>
      <c r="AD100" s="69"/>
      <c r="AE100" s="104">
        <f t="shared" si="28"/>
        <v>8240000</v>
      </c>
      <c r="AF100" s="56">
        <f t="shared" si="29"/>
        <v>0</v>
      </c>
      <c r="AG100" s="12"/>
      <c r="AH100" s="13"/>
      <c r="AI100" s="66"/>
      <c r="AJ100" s="62"/>
      <c r="AK100" s="63"/>
    </row>
    <row r="101" spans="1:37" ht="18" customHeight="1" thickBot="1" x14ac:dyDescent="0.35">
      <c r="A101" s="23"/>
      <c r="B101" s="46"/>
      <c r="C101" s="53" t="s">
        <v>140</v>
      </c>
      <c r="D101" s="53">
        <v>204</v>
      </c>
      <c r="E101" s="53" t="s">
        <v>145</v>
      </c>
      <c r="F101" s="46">
        <v>10</v>
      </c>
      <c r="G101" s="48">
        <v>10</v>
      </c>
      <c r="H101" s="91">
        <f t="shared" si="38"/>
        <v>0</v>
      </c>
      <c r="I101" s="92">
        <v>3800</v>
      </c>
      <c r="J101" s="93">
        <v>0</v>
      </c>
      <c r="K101" s="93">
        <v>1</v>
      </c>
      <c r="L101" s="93">
        <f t="shared" si="39"/>
        <v>1</v>
      </c>
      <c r="M101" s="49">
        <v>120000</v>
      </c>
      <c r="N101" s="48">
        <v>0</v>
      </c>
      <c r="O101" s="94"/>
      <c r="P101" s="94"/>
      <c r="Q101" s="50">
        <f t="shared" si="45"/>
        <v>0</v>
      </c>
      <c r="R101" s="50">
        <f t="shared" si="46"/>
        <v>0</v>
      </c>
      <c r="S101" s="49">
        <v>0</v>
      </c>
      <c r="T101" s="94">
        <f t="shared" si="48"/>
        <v>0</v>
      </c>
      <c r="U101" s="52"/>
      <c r="V101" s="94"/>
      <c r="W101" s="51"/>
      <c r="X101" s="52">
        <f t="shared" si="49"/>
        <v>0</v>
      </c>
      <c r="Y101" s="21">
        <f t="shared" si="47"/>
        <v>0</v>
      </c>
      <c r="Z101" s="70"/>
      <c r="AA101" s="70"/>
      <c r="AB101" s="22"/>
      <c r="AC101" s="69"/>
      <c r="AD101" s="69"/>
      <c r="AE101" s="104">
        <f t="shared" si="28"/>
        <v>0</v>
      </c>
      <c r="AF101" s="56">
        <f t="shared" si="29"/>
        <v>0</v>
      </c>
      <c r="AG101" s="12"/>
      <c r="AH101" s="13"/>
      <c r="AI101" s="66"/>
      <c r="AJ101" s="62"/>
      <c r="AK101" s="63"/>
    </row>
    <row r="102" spans="1:37" ht="18" customHeight="1" thickBot="1" x14ac:dyDescent="0.35">
      <c r="A102" s="23"/>
      <c r="B102" s="46"/>
      <c r="C102" s="47" t="s">
        <v>140</v>
      </c>
      <c r="D102" s="47">
        <v>301</v>
      </c>
      <c r="E102" s="47" t="s">
        <v>146</v>
      </c>
      <c r="F102" s="46">
        <v>5</v>
      </c>
      <c r="G102" s="48">
        <v>207</v>
      </c>
      <c r="H102" s="91">
        <f t="shared" si="38"/>
        <v>202</v>
      </c>
      <c r="I102" s="92">
        <v>3800</v>
      </c>
      <c r="J102" s="93">
        <v>0</v>
      </c>
      <c r="K102" s="93">
        <v>1</v>
      </c>
      <c r="L102" s="93">
        <f t="shared" si="39"/>
        <v>1</v>
      </c>
      <c r="M102" s="49">
        <v>120000</v>
      </c>
      <c r="N102" s="48">
        <v>3</v>
      </c>
      <c r="O102" s="94"/>
      <c r="P102" s="94">
        <v>3800000</v>
      </c>
      <c r="Q102" s="50">
        <f t="shared" si="45"/>
        <v>767600</v>
      </c>
      <c r="R102" s="50">
        <f t="shared" si="46"/>
        <v>360000</v>
      </c>
      <c r="S102" s="49">
        <v>100000</v>
      </c>
      <c r="T102" s="94">
        <f t="shared" si="48"/>
        <v>150000</v>
      </c>
      <c r="U102" s="52">
        <v>70000</v>
      </c>
      <c r="V102" s="94"/>
      <c r="W102" s="51"/>
      <c r="X102" s="52">
        <f t="shared" si="49"/>
        <v>300000</v>
      </c>
      <c r="Y102" s="21">
        <f t="shared" si="47"/>
        <v>5547600</v>
      </c>
      <c r="Z102" s="70"/>
      <c r="AA102" s="70"/>
      <c r="AB102" s="22">
        <v>5547000</v>
      </c>
      <c r="AC102" s="69"/>
      <c r="AD102" s="69"/>
      <c r="AE102" s="104">
        <f t="shared" si="28"/>
        <v>5547000</v>
      </c>
      <c r="AF102" s="56">
        <f t="shared" si="29"/>
        <v>600</v>
      </c>
      <c r="AG102" s="12"/>
      <c r="AH102" s="13"/>
      <c r="AI102" s="66"/>
      <c r="AJ102" s="62"/>
      <c r="AK102" s="63"/>
    </row>
    <row r="103" spans="1:37" ht="18" customHeight="1" thickBot="1" x14ac:dyDescent="0.35">
      <c r="A103" s="23"/>
      <c r="B103" s="46"/>
      <c r="C103" s="47" t="s">
        <v>140</v>
      </c>
      <c r="D103" s="47">
        <v>302</v>
      </c>
      <c r="E103" s="47" t="s">
        <v>147</v>
      </c>
      <c r="F103" s="46">
        <v>5</v>
      </c>
      <c r="G103" s="48">
        <v>190</v>
      </c>
      <c r="H103" s="91">
        <f t="shared" si="38"/>
        <v>185</v>
      </c>
      <c r="I103" s="92">
        <v>3800</v>
      </c>
      <c r="J103" s="93">
        <v>0</v>
      </c>
      <c r="K103" s="93">
        <v>1</v>
      </c>
      <c r="L103" s="93">
        <f t="shared" si="39"/>
        <v>1</v>
      </c>
      <c r="M103" s="49">
        <v>120000</v>
      </c>
      <c r="N103" s="48">
        <v>2</v>
      </c>
      <c r="O103" s="94"/>
      <c r="P103" s="94">
        <v>3800000</v>
      </c>
      <c r="Q103" s="50">
        <f t="shared" si="45"/>
        <v>703000</v>
      </c>
      <c r="R103" s="50">
        <f t="shared" si="46"/>
        <v>240000</v>
      </c>
      <c r="S103" s="49">
        <v>100000</v>
      </c>
      <c r="T103" s="94">
        <f t="shared" si="48"/>
        <v>100000</v>
      </c>
      <c r="U103" s="52"/>
      <c r="V103" s="94"/>
      <c r="W103" s="51"/>
      <c r="X103" s="52">
        <f t="shared" si="49"/>
        <v>200000</v>
      </c>
      <c r="Y103" s="21">
        <f t="shared" si="47"/>
        <v>5143000</v>
      </c>
      <c r="Z103" s="70"/>
      <c r="AA103" s="70"/>
      <c r="AB103" s="22">
        <v>5143000</v>
      </c>
      <c r="AC103" s="69"/>
      <c r="AD103" s="69"/>
      <c r="AE103" s="104">
        <f t="shared" si="28"/>
        <v>5143000</v>
      </c>
      <c r="AF103" s="56">
        <f t="shared" si="29"/>
        <v>0</v>
      </c>
      <c r="AG103" s="12"/>
      <c r="AH103" s="13"/>
      <c r="AI103" s="66"/>
      <c r="AJ103" s="62"/>
      <c r="AK103" s="63"/>
    </row>
    <row r="104" spans="1:37" ht="18" customHeight="1" thickBot="1" x14ac:dyDescent="0.35">
      <c r="A104" s="23"/>
      <c r="B104" s="46"/>
      <c r="C104" s="47" t="s">
        <v>140</v>
      </c>
      <c r="D104" s="47">
        <v>303</v>
      </c>
      <c r="E104" s="47" t="s">
        <v>148</v>
      </c>
      <c r="F104" s="46">
        <v>8</v>
      </c>
      <c r="G104" s="48">
        <v>8</v>
      </c>
      <c r="H104" s="91">
        <f t="shared" si="38"/>
        <v>0</v>
      </c>
      <c r="I104" s="92">
        <v>3800</v>
      </c>
      <c r="J104" s="93">
        <v>0</v>
      </c>
      <c r="K104" s="93">
        <v>1</v>
      </c>
      <c r="L104" s="93">
        <f t="shared" si="39"/>
        <v>1</v>
      </c>
      <c r="M104" s="49">
        <v>120000</v>
      </c>
      <c r="N104" s="48">
        <v>2</v>
      </c>
      <c r="O104" s="94">
        <v>3800000</v>
      </c>
      <c r="P104" s="94">
        <v>3800000</v>
      </c>
      <c r="Q104" s="50">
        <f t="shared" si="45"/>
        <v>0</v>
      </c>
      <c r="R104" s="50">
        <f t="shared" si="46"/>
        <v>240000</v>
      </c>
      <c r="S104" s="49">
        <v>100000</v>
      </c>
      <c r="T104" s="94">
        <f t="shared" si="48"/>
        <v>100000</v>
      </c>
      <c r="U104" s="52"/>
      <c r="V104" s="94"/>
      <c r="W104" s="51"/>
      <c r="X104" s="52">
        <f t="shared" si="49"/>
        <v>200000</v>
      </c>
      <c r="Y104" s="21">
        <f>SUM(O104:X104)</f>
        <v>8240000</v>
      </c>
      <c r="Z104" s="70" t="s">
        <v>166</v>
      </c>
      <c r="AA104" s="70"/>
      <c r="AB104" s="22">
        <v>1000000</v>
      </c>
      <c r="AC104" s="69">
        <v>4440000</v>
      </c>
      <c r="AD104" s="69">
        <v>2800000</v>
      </c>
      <c r="AE104" s="104">
        <f t="shared" si="28"/>
        <v>8240000</v>
      </c>
      <c r="AF104" s="56">
        <f t="shared" si="29"/>
        <v>0</v>
      </c>
      <c r="AG104" s="12"/>
      <c r="AH104" s="13"/>
      <c r="AI104" s="66"/>
      <c r="AJ104" s="62"/>
      <c r="AK104" s="63"/>
    </row>
    <row r="105" spans="1:37" ht="18" customHeight="1" thickBot="1" x14ac:dyDescent="0.35">
      <c r="A105" s="23"/>
      <c r="B105" s="46"/>
      <c r="C105" s="53" t="s">
        <v>140</v>
      </c>
      <c r="D105" s="53">
        <v>304</v>
      </c>
      <c r="E105" s="53" t="s">
        <v>149</v>
      </c>
      <c r="F105" s="46">
        <v>2</v>
      </c>
      <c r="G105" s="48">
        <v>2</v>
      </c>
      <c r="H105" s="91">
        <f t="shared" si="38"/>
        <v>0</v>
      </c>
      <c r="I105" s="92">
        <v>3800</v>
      </c>
      <c r="J105" s="93">
        <v>0</v>
      </c>
      <c r="K105" s="93">
        <v>1</v>
      </c>
      <c r="L105" s="93">
        <f t="shared" si="39"/>
        <v>1</v>
      </c>
      <c r="M105" s="49">
        <v>120000</v>
      </c>
      <c r="N105" s="48">
        <v>2</v>
      </c>
      <c r="O105" s="94">
        <v>3300000</v>
      </c>
      <c r="P105" s="94">
        <v>3300000</v>
      </c>
      <c r="Q105" s="50">
        <f t="shared" si="45"/>
        <v>0</v>
      </c>
      <c r="R105" s="50">
        <f t="shared" si="46"/>
        <v>240000</v>
      </c>
      <c r="S105" s="49">
        <v>100000</v>
      </c>
      <c r="T105" s="94">
        <f t="shared" si="48"/>
        <v>100000</v>
      </c>
      <c r="U105" s="52"/>
      <c r="V105" s="94"/>
      <c r="W105" s="51"/>
      <c r="X105" s="52">
        <f t="shared" si="49"/>
        <v>200000</v>
      </c>
      <c r="Y105" s="21">
        <f>SUM(O105:X105)</f>
        <v>7240000</v>
      </c>
      <c r="Z105" s="70" t="s">
        <v>166</v>
      </c>
      <c r="AA105" s="70"/>
      <c r="AB105" s="22">
        <v>1000000</v>
      </c>
      <c r="AC105" s="69">
        <v>6240000</v>
      </c>
      <c r="AD105" s="69"/>
      <c r="AE105" s="104">
        <f t="shared" si="28"/>
        <v>7240000</v>
      </c>
      <c r="AF105" s="56">
        <f t="shared" si="29"/>
        <v>0</v>
      </c>
      <c r="AG105" s="12"/>
      <c r="AH105" s="13"/>
      <c r="AI105" s="66"/>
      <c r="AJ105" s="62"/>
      <c r="AK105" s="63"/>
    </row>
    <row r="106" spans="1:37" ht="18" customHeight="1" thickBot="1" x14ac:dyDescent="0.35">
      <c r="A106" s="23"/>
      <c r="B106" s="46"/>
      <c r="C106" s="47" t="s">
        <v>140</v>
      </c>
      <c r="D106" s="47">
        <v>401</v>
      </c>
      <c r="E106" s="47" t="s">
        <v>150</v>
      </c>
      <c r="F106" s="46">
        <v>15</v>
      </c>
      <c r="G106" s="48">
        <v>15</v>
      </c>
      <c r="H106" s="91">
        <f t="shared" si="38"/>
        <v>0</v>
      </c>
      <c r="I106" s="92">
        <v>3800</v>
      </c>
      <c r="J106" s="93">
        <v>0</v>
      </c>
      <c r="K106" s="93">
        <v>1</v>
      </c>
      <c r="L106" s="93">
        <f t="shared" si="39"/>
        <v>1</v>
      </c>
      <c r="M106" s="49">
        <v>120000</v>
      </c>
      <c r="N106" s="48">
        <v>1</v>
      </c>
      <c r="O106" s="94"/>
      <c r="P106" s="94">
        <v>3800000</v>
      </c>
      <c r="Q106" s="50">
        <f t="shared" si="45"/>
        <v>0</v>
      </c>
      <c r="R106" s="50">
        <v>180000</v>
      </c>
      <c r="S106" s="49">
        <v>100000</v>
      </c>
      <c r="T106" s="94"/>
      <c r="U106" s="52"/>
      <c r="V106" s="94"/>
      <c r="W106" s="51"/>
      <c r="X106" s="52">
        <f t="shared" si="49"/>
        <v>100000</v>
      </c>
      <c r="Y106" s="21">
        <f t="shared" si="47"/>
        <v>4180000</v>
      </c>
      <c r="Z106" s="70"/>
      <c r="AA106" s="70"/>
      <c r="AB106" s="22">
        <v>4180000</v>
      </c>
      <c r="AC106" s="69"/>
      <c r="AD106" s="69"/>
      <c r="AE106" s="104">
        <f t="shared" si="28"/>
        <v>4180000</v>
      </c>
      <c r="AF106" s="56">
        <f t="shared" si="29"/>
        <v>0</v>
      </c>
      <c r="AG106" s="12"/>
      <c r="AH106" s="13"/>
      <c r="AI106" s="66"/>
      <c r="AJ106" s="62"/>
      <c r="AK106" s="63"/>
    </row>
    <row r="107" spans="1:37" ht="18" customHeight="1" thickBot="1" x14ac:dyDescent="0.35">
      <c r="A107" s="23"/>
      <c r="B107" s="46"/>
      <c r="C107" s="47" t="s">
        <v>140</v>
      </c>
      <c r="D107" s="47">
        <v>402</v>
      </c>
      <c r="E107" s="47" t="s">
        <v>151</v>
      </c>
      <c r="F107" s="46">
        <v>4</v>
      </c>
      <c r="G107" s="48">
        <v>4</v>
      </c>
      <c r="H107" s="91">
        <f t="shared" si="38"/>
        <v>0</v>
      </c>
      <c r="I107" s="92">
        <v>3800</v>
      </c>
      <c r="J107" s="93">
        <v>0</v>
      </c>
      <c r="K107" s="93">
        <v>1</v>
      </c>
      <c r="L107" s="93">
        <f t="shared" si="39"/>
        <v>1</v>
      </c>
      <c r="M107" s="49">
        <v>120000</v>
      </c>
      <c r="N107" s="48">
        <v>2</v>
      </c>
      <c r="O107" s="94">
        <v>3800000</v>
      </c>
      <c r="P107" s="94">
        <v>3800000</v>
      </c>
      <c r="Q107" s="50">
        <f t="shared" si="45"/>
        <v>0</v>
      </c>
      <c r="R107" s="50">
        <f t="shared" si="46"/>
        <v>240000</v>
      </c>
      <c r="S107" s="49">
        <v>100000</v>
      </c>
      <c r="T107" s="94">
        <f t="shared" si="48"/>
        <v>100000</v>
      </c>
      <c r="U107" s="52"/>
      <c r="V107" s="94"/>
      <c r="W107" s="51"/>
      <c r="X107" s="52">
        <f t="shared" si="49"/>
        <v>200000</v>
      </c>
      <c r="Y107" s="21">
        <f>SUM(O107:X107)</f>
        <v>8240000</v>
      </c>
      <c r="Z107" s="65" t="s">
        <v>168</v>
      </c>
      <c r="AA107" s="70"/>
      <c r="AB107" s="22">
        <v>1000000</v>
      </c>
      <c r="AC107" s="69">
        <v>2800000</v>
      </c>
      <c r="AD107" s="69">
        <v>3800000</v>
      </c>
      <c r="AE107" s="104">
        <f t="shared" si="28"/>
        <v>7600000</v>
      </c>
      <c r="AF107" s="56">
        <f t="shared" si="29"/>
        <v>640000</v>
      </c>
      <c r="AG107" s="12"/>
      <c r="AH107" s="13"/>
      <c r="AI107" s="66"/>
      <c r="AJ107" s="62"/>
      <c r="AK107" s="63"/>
    </row>
    <row r="108" spans="1:37" ht="18" customHeight="1" thickBot="1" x14ac:dyDescent="0.35">
      <c r="A108" s="23"/>
      <c r="B108" s="46"/>
      <c r="C108" s="47" t="s">
        <v>140</v>
      </c>
      <c r="D108" s="47">
        <v>403</v>
      </c>
      <c r="E108" s="47" t="s">
        <v>152</v>
      </c>
      <c r="F108" s="46">
        <v>3</v>
      </c>
      <c r="G108" s="48">
        <v>3</v>
      </c>
      <c r="H108" s="91">
        <f t="shared" si="38"/>
        <v>0</v>
      </c>
      <c r="I108" s="92">
        <v>3800</v>
      </c>
      <c r="J108" s="93">
        <v>0</v>
      </c>
      <c r="K108" s="93">
        <v>1</v>
      </c>
      <c r="L108" s="93">
        <f t="shared" si="39"/>
        <v>1</v>
      </c>
      <c r="M108" s="49">
        <v>120000</v>
      </c>
      <c r="N108" s="48">
        <v>2</v>
      </c>
      <c r="O108" s="94">
        <v>3800000</v>
      </c>
      <c r="P108" s="94">
        <v>3800000</v>
      </c>
      <c r="Q108" s="50">
        <f t="shared" si="45"/>
        <v>0</v>
      </c>
      <c r="R108" s="50">
        <f t="shared" si="46"/>
        <v>240000</v>
      </c>
      <c r="S108" s="49">
        <v>100000</v>
      </c>
      <c r="T108" s="94">
        <f t="shared" si="48"/>
        <v>100000</v>
      </c>
      <c r="U108" s="52"/>
      <c r="V108" s="94"/>
      <c r="W108" s="51"/>
      <c r="X108" s="52">
        <f t="shared" si="49"/>
        <v>200000</v>
      </c>
      <c r="Y108" s="21">
        <f>SUM(O108:X108)</f>
        <v>8240000</v>
      </c>
      <c r="Z108" s="65" t="s">
        <v>168</v>
      </c>
      <c r="AA108" s="70"/>
      <c r="AB108" s="22">
        <v>1000000</v>
      </c>
      <c r="AC108" s="69">
        <v>2800000</v>
      </c>
      <c r="AD108" s="69">
        <v>3800000</v>
      </c>
      <c r="AE108" s="104">
        <f t="shared" si="28"/>
        <v>7600000</v>
      </c>
      <c r="AF108" s="56">
        <f t="shared" si="29"/>
        <v>640000</v>
      </c>
      <c r="AG108" s="12"/>
      <c r="AH108" s="13"/>
      <c r="AI108" s="66"/>
      <c r="AJ108" s="62"/>
      <c r="AK108" s="63"/>
    </row>
    <row r="109" spans="1:37" ht="18" customHeight="1" thickBot="1" x14ac:dyDescent="0.35">
      <c r="A109" s="23"/>
      <c r="B109" s="46"/>
      <c r="C109" s="53" t="s">
        <v>140</v>
      </c>
      <c r="D109" s="53">
        <v>404</v>
      </c>
      <c r="E109" s="53" t="s">
        <v>153</v>
      </c>
      <c r="F109" s="46">
        <v>9</v>
      </c>
      <c r="G109" s="48">
        <v>9</v>
      </c>
      <c r="H109" s="91">
        <f t="shared" si="38"/>
        <v>0</v>
      </c>
      <c r="I109" s="92">
        <v>3800</v>
      </c>
      <c r="J109" s="93">
        <v>0</v>
      </c>
      <c r="K109" s="93">
        <v>1</v>
      </c>
      <c r="L109" s="93">
        <f t="shared" si="39"/>
        <v>1</v>
      </c>
      <c r="M109" s="49">
        <v>120000</v>
      </c>
      <c r="N109" s="48"/>
      <c r="O109" s="94"/>
      <c r="P109" s="94"/>
      <c r="Q109" s="50">
        <f t="shared" si="45"/>
        <v>0</v>
      </c>
      <c r="R109" s="50">
        <f t="shared" si="46"/>
        <v>0</v>
      </c>
      <c r="S109" s="49">
        <v>100000</v>
      </c>
      <c r="T109" s="94">
        <f t="shared" si="48"/>
        <v>0</v>
      </c>
      <c r="U109" s="52"/>
      <c r="V109" s="94"/>
      <c r="W109" s="51"/>
      <c r="X109" s="52">
        <f t="shared" si="49"/>
        <v>0</v>
      </c>
      <c r="Y109" s="21">
        <f t="shared" si="47"/>
        <v>100000</v>
      </c>
      <c r="Z109" s="70"/>
      <c r="AA109" s="70"/>
      <c r="AB109" s="22"/>
      <c r="AC109" s="69"/>
      <c r="AD109" s="69"/>
      <c r="AE109" s="104">
        <f t="shared" si="28"/>
        <v>0</v>
      </c>
      <c r="AF109" s="56">
        <f t="shared" si="29"/>
        <v>100000</v>
      </c>
      <c r="AG109" s="12"/>
      <c r="AH109" s="13"/>
      <c r="AI109" s="66"/>
      <c r="AJ109" s="62"/>
      <c r="AK109" s="63"/>
    </row>
    <row r="110" spans="1:37" ht="18" customHeight="1" thickBot="1" x14ac:dyDescent="0.35">
      <c r="A110" s="23"/>
      <c r="B110" s="46"/>
      <c r="C110" s="47" t="s">
        <v>140</v>
      </c>
      <c r="D110" s="47">
        <v>501</v>
      </c>
      <c r="E110" s="47" t="s">
        <v>154</v>
      </c>
      <c r="F110" s="46">
        <v>1</v>
      </c>
      <c r="G110" s="48">
        <v>175</v>
      </c>
      <c r="H110" s="91">
        <f t="shared" si="38"/>
        <v>174</v>
      </c>
      <c r="I110" s="92">
        <v>3800</v>
      </c>
      <c r="J110" s="93">
        <v>0</v>
      </c>
      <c r="K110" s="93">
        <v>1</v>
      </c>
      <c r="L110" s="93">
        <f t="shared" si="39"/>
        <v>1</v>
      </c>
      <c r="M110" s="49">
        <v>120000</v>
      </c>
      <c r="N110" s="48">
        <v>2</v>
      </c>
      <c r="O110" s="94"/>
      <c r="P110" s="94">
        <v>3800000</v>
      </c>
      <c r="Q110" s="50">
        <f t="shared" si="45"/>
        <v>661200</v>
      </c>
      <c r="R110" s="50">
        <f t="shared" si="46"/>
        <v>240000</v>
      </c>
      <c r="S110" s="49">
        <v>100000</v>
      </c>
      <c r="T110" s="94">
        <f t="shared" si="48"/>
        <v>100000</v>
      </c>
      <c r="U110" s="52"/>
      <c r="V110" s="94">
        <v>270000</v>
      </c>
      <c r="W110" s="51"/>
      <c r="X110" s="52">
        <f t="shared" si="49"/>
        <v>200000</v>
      </c>
      <c r="Y110" s="21">
        <f t="shared" si="47"/>
        <v>5371200</v>
      </c>
      <c r="Z110" s="70"/>
      <c r="AA110" s="70"/>
      <c r="AB110" s="22">
        <v>5371000</v>
      </c>
      <c r="AC110" s="69"/>
      <c r="AD110" s="69"/>
      <c r="AE110" s="104">
        <f t="shared" si="28"/>
        <v>5371000</v>
      </c>
      <c r="AF110" s="56">
        <f t="shared" si="29"/>
        <v>200</v>
      </c>
      <c r="AG110" s="12"/>
      <c r="AH110" s="13"/>
      <c r="AI110" s="66"/>
      <c r="AJ110" s="62"/>
      <c r="AK110" s="63"/>
    </row>
    <row r="111" spans="1:37" ht="18" customHeight="1" thickBot="1" x14ac:dyDescent="0.35">
      <c r="A111" s="23"/>
      <c r="B111" s="46"/>
      <c r="C111" s="47" t="s">
        <v>140</v>
      </c>
      <c r="D111" s="47">
        <v>502</v>
      </c>
      <c r="E111" s="47" t="s">
        <v>155</v>
      </c>
      <c r="F111" s="46">
        <v>3</v>
      </c>
      <c r="G111" s="48">
        <v>87</v>
      </c>
      <c r="H111" s="91">
        <f t="shared" si="38"/>
        <v>84</v>
      </c>
      <c r="I111" s="92">
        <v>3800</v>
      </c>
      <c r="J111" s="93">
        <v>0</v>
      </c>
      <c r="K111" s="93">
        <v>1</v>
      </c>
      <c r="L111" s="93">
        <f t="shared" si="39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45"/>
        <v>319200</v>
      </c>
      <c r="R111" s="50">
        <f t="shared" si="46"/>
        <v>240000</v>
      </c>
      <c r="S111" s="49">
        <v>100000</v>
      </c>
      <c r="T111" s="94">
        <f t="shared" si="48"/>
        <v>100000</v>
      </c>
      <c r="U111" s="52">
        <v>50000</v>
      </c>
      <c r="V111" s="94"/>
      <c r="W111" s="51"/>
      <c r="X111" s="52">
        <f t="shared" si="49"/>
        <v>200000</v>
      </c>
      <c r="Y111" s="21">
        <f t="shared" si="47"/>
        <v>4809200</v>
      </c>
      <c r="Z111" s="70"/>
      <c r="AA111" s="70"/>
      <c r="AB111" s="22">
        <v>4809000</v>
      </c>
      <c r="AC111" s="69"/>
      <c r="AD111" s="69"/>
      <c r="AE111" s="104">
        <f t="shared" si="28"/>
        <v>4809000</v>
      </c>
      <c r="AF111" s="56">
        <f t="shared" si="29"/>
        <v>200</v>
      </c>
      <c r="AG111" s="12"/>
      <c r="AH111" s="13"/>
      <c r="AI111" s="66"/>
      <c r="AJ111" s="62"/>
      <c r="AK111" s="63"/>
    </row>
    <row r="112" spans="1:37" ht="18" customHeight="1" thickBot="1" x14ac:dyDescent="0.35">
      <c r="A112" s="23"/>
      <c r="B112" s="46"/>
      <c r="C112" s="47" t="s">
        <v>140</v>
      </c>
      <c r="D112" s="47">
        <v>503</v>
      </c>
      <c r="E112" s="47" t="s">
        <v>156</v>
      </c>
      <c r="F112" s="46">
        <v>9</v>
      </c>
      <c r="G112" s="48">
        <v>193</v>
      </c>
      <c r="H112" s="91">
        <f t="shared" si="38"/>
        <v>184</v>
      </c>
      <c r="I112" s="92">
        <v>3800</v>
      </c>
      <c r="J112" s="93">
        <v>0</v>
      </c>
      <c r="K112" s="93">
        <v>1</v>
      </c>
      <c r="L112" s="93">
        <f t="shared" si="39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45"/>
        <v>699200</v>
      </c>
      <c r="R112" s="50">
        <f t="shared" si="46"/>
        <v>240000</v>
      </c>
      <c r="S112" s="49">
        <v>100000</v>
      </c>
      <c r="T112" s="94">
        <f t="shared" si="48"/>
        <v>100000</v>
      </c>
      <c r="U112" s="52"/>
      <c r="V112" s="94">
        <v>125400</v>
      </c>
      <c r="W112" s="51"/>
      <c r="X112" s="52">
        <f t="shared" si="49"/>
        <v>200000</v>
      </c>
      <c r="Y112" s="21">
        <f t="shared" si="47"/>
        <v>5264600</v>
      </c>
      <c r="Z112" s="70"/>
      <c r="AA112" s="70"/>
      <c r="AB112" s="22">
        <v>5270000</v>
      </c>
      <c r="AC112" s="69"/>
      <c r="AD112" s="69"/>
      <c r="AE112" s="104">
        <f t="shared" si="28"/>
        <v>5270000</v>
      </c>
      <c r="AF112" s="56">
        <f t="shared" si="29"/>
        <v>-5400</v>
      </c>
      <c r="AG112" s="12"/>
      <c r="AH112" s="13"/>
      <c r="AI112" s="66"/>
      <c r="AJ112" s="62"/>
      <c r="AK112" s="63"/>
    </row>
    <row r="113" spans="1:37" ht="18" customHeight="1" thickBot="1" x14ac:dyDescent="0.35">
      <c r="A113" s="23"/>
      <c r="B113" s="46"/>
      <c r="C113" s="53" t="s">
        <v>140</v>
      </c>
      <c r="D113" s="53">
        <v>504</v>
      </c>
      <c r="E113" s="53" t="s">
        <v>157</v>
      </c>
      <c r="F113" s="46">
        <v>1</v>
      </c>
      <c r="G113" s="48">
        <v>1</v>
      </c>
      <c r="H113" s="91">
        <f t="shared" si="38"/>
        <v>0</v>
      </c>
      <c r="I113" s="92">
        <v>3800</v>
      </c>
      <c r="J113" s="93">
        <v>0</v>
      </c>
      <c r="K113" s="93">
        <v>1</v>
      </c>
      <c r="L113" s="93">
        <f t="shared" si="39"/>
        <v>1</v>
      </c>
      <c r="M113" s="49">
        <v>120000</v>
      </c>
      <c r="N113" s="48">
        <v>0</v>
      </c>
      <c r="O113" s="94"/>
      <c r="P113" s="94"/>
      <c r="Q113" s="50">
        <f t="shared" si="45"/>
        <v>0</v>
      </c>
      <c r="R113" s="50">
        <f t="shared" si="46"/>
        <v>0</v>
      </c>
      <c r="S113" s="49">
        <v>100000</v>
      </c>
      <c r="T113" s="94">
        <f t="shared" si="48"/>
        <v>0</v>
      </c>
      <c r="U113" s="52"/>
      <c r="V113" s="94"/>
      <c r="W113" s="51"/>
      <c r="X113" s="52">
        <f t="shared" si="49"/>
        <v>0</v>
      </c>
      <c r="Y113" s="21">
        <f t="shared" si="47"/>
        <v>100000</v>
      </c>
      <c r="Z113" s="70"/>
      <c r="AA113" s="70"/>
      <c r="AB113" s="22"/>
      <c r="AC113" s="69"/>
      <c r="AD113" s="69"/>
      <c r="AE113" s="104">
        <f t="shared" si="28"/>
        <v>0</v>
      </c>
      <c r="AF113" s="56">
        <f t="shared" si="29"/>
        <v>100000</v>
      </c>
      <c r="AG113" s="12"/>
      <c r="AH113" s="13"/>
      <c r="AI113" s="66"/>
      <c r="AJ113" s="62"/>
      <c r="AK113" s="63"/>
    </row>
    <row r="114" spans="1:37" ht="18" customHeight="1" thickBot="1" x14ac:dyDescent="0.35">
      <c r="A114" s="23"/>
      <c r="B114" s="46"/>
      <c r="C114" s="47" t="s">
        <v>140</v>
      </c>
      <c r="D114" s="47">
        <v>601</v>
      </c>
      <c r="E114" s="47" t="s">
        <v>158</v>
      </c>
      <c r="F114" s="46">
        <v>15</v>
      </c>
      <c r="G114" s="48">
        <v>256</v>
      </c>
      <c r="H114" s="91">
        <f t="shared" si="38"/>
        <v>241</v>
      </c>
      <c r="I114" s="92">
        <v>3800</v>
      </c>
      <c r="J114" s="93">
        <v>0</v>
      </c>
      <c r="K114" s="93">
        <v>1</v>
      </c>
      <c r="L114" s="93">
        <f t="shared" si="39"/>
        <v>1</v>
      </c>
      <c r="M114" s="49">
        <v>120000</v>
      </c>
      <c r="N114" s="48">
        <v>3</v>
      </c>
      <c r="O114" s="94"/>
      <c r="P114" s="94">
        <v>3700000</v>
      </c>
      <c r="Q114" s="50">
        <f t="shared" si="45"/>
        <v>915800</v>
      </c>
      <c r="R114" s="50">
        <f t="shared" si="46"/>
        <v>360000</v>
      </c>
      <c r="S114" s="49">
        <v>100000</v>
      </c>
      <c r="T114" s="94">
        <f t="shared" si="48"/>
        <v>150000</v>
      </c>
      <c r="U114" s="52">
        <v>140000</v>
      </c>
      <c r="V114" s="94"/>
      <c r="W114" s="51"/>
      <c r="X114" s="52">
        <f t="shared" si="49"/>
        <v>300000</v>
      </c>
      <c r="Y114" s="21">
        <f t="shared" si="47"/>
        <v>5665800</v>
      </c>
      <c r="Z114" s="70"/>
      <c r="AA114" s="70"/>
      <c r="AB114" s="22">
        <v>3754000</v>
      </c>
      <c r="AC114" s="69">
        <v>1912000</v>
      </c>
      <c r="AD114" s="69"/>
      <c r="AE114" s="104">
        <f t="shared" si="28"/>
        <v>5666000</v>
      </c>
      <c r="AF114" s="56">
        <f t="shared" si="29"/>
        <v>-200</v>
      </c>
      <c r="AG114" s="12"/>
      <c r="AH114" s="13"/>
      <c r="AI114" s="66"/>
      <c r="AJ114" s="62"/>
      <c r="AK114" s="63"/>
    </row>
    <row r="115" spans="1:37" ht="18" customHeight="1" thickBot="1" x14ac:dyDescent="0.35">
      <c r="A115" s="23"/>
      <c r="B115" s="46"/>
      <c r="C115" s="47" t="s">
        <v>140</v>
      </c>
      <c r="D115" s="47">
        <v>602</v>
      </c>
      <c r="E115" s="47" t="s">
        <v>159</v>
      </c>
      <c r="F115" s="46">
        <v>10</v>
      </c>
      <c r="G115" s="48">
        <v>192</v>
      </c>
      <c r="H115" s="91">
        <f t="shared" si="38"/>
        <v>182</v>
      </c>
      <c r="I115" s="92">
        <v>3800</v>
      </c>
      <c r="J115" s="93">
        <v>0</v>
      </c>
      <c r="K115" s="93">
        <v>1</v>
      </c>
      <c r="L115" s="93">
        <f t="shared" si="39"/>
        <v>1</v>
      </c>
      <c r="M115" s="49">
        <v>120000</v>
      </c>
      <c r="N115" s="48">
        <v>3</v>
      </c>
      <c r="O115" s="94"/>
      <c r="P115" s="94">
        <v>3800000</v>
      </c>
      <c r="Q115" s="50">
        <f t="shared" si="45"/>
        <v>691600</v>
      </c>
      <c r="R115" s="50">
        <f t="shared" si="46"/>
        <v>360000</v>
      </c>
      <c r="S115" s="49">
        <v>100000</v>
      </c>
      <c r="T115" s="94">
        <f t="shared" si="48"/>
        <v>150000</v>
      </c>
      <c r="U115" s="52"/>
      <c r="V115" s="94"/>
      <c r="W115" s="51"/>
      <c r="X115" s="52">
        <f t="shared" si="49"/>
        <v>300000</v>
      </c>
      <c r="Y115" s="21">
        <f t="shared" si="47"/>
        <v>5401600</v>
      </c>
      <c r="Z115" s="70"/>
      <c r="AA115" s="70"/>
      <c r="AB115" s="22">
        <v>5401600</v>
      </c>
      <c r="AC115" s="69"/>
      <c r="AD115" s="69"/>
      <c r="AE115" s="104">
        <f t="shared" si="28"/>
        <v>5401600</v>
      </c>
      <c r="AF115" s="56">
        <f t="shared" si="29"/>
        <v>0</v>
      </c>
      <c r="AG115" s="12"/>
      <c r="AH115" s="13"/>
      <c r="AI115" s="66"/>
      <c r="AJ115" s="62"/>
      <c r="AK115" s="63"/>
    </row>
    <row r="116" spans="1:37" ht="18" customHeight="1" thickBot="1" x14ac:dyDescent="0.35">
      <c r="A116" s="23"/>
      <c r="B116" s="46"/>
      <c r="C116" s="47" t="s">
        <v>140</v>
      </c>
      <c r="D116" s="47">
        <v>603</v>
      </c>
      <c r="E116" s="47" t="s">
        <v>160</v>
      </c>
      <c r="F116" s="46">
        <v>5</v>
      </c>
      <c r="G116" s="48">
        <v>222</v>
      </c>
      <c r="H116" s="91">
        <f t="shared" si="38"/>
        <v>217</v>
      </c>
      <c r="I116" s="92">
        <v>3800</v>
      </c>
      <c r="J116" s="93">
        <v>0</v>
      </c>
      <c r="K116" s="93">
        <v>1</v>
      </c>
      <c r="L116" s="93">
        <f t="shared" si="39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45"/>
        <v>824600</v>
      </c>
      <c r="R116" s="50">
        <f t="shared" si="46"/>
        <v>360000</v>
      </c>
      <c r="S116" s="49">
        <v>100000</v>
      </c>
      <c r="T116" s="94">
        <f t="shared" si="48"/>
        <v>150000</v>
      </c>
      <c r="U116" s="52"/>
      <c r="V116" s="94"/>
      <c r="W116" s="51"/>
      <c r="X116" s="52">
        <f t="shared" si="49"/>
        <v>300000</v>
      </c>
      <c r="Y116" s="21">
        <f t="shared" si="47"/>
        <v>5534600</v>
      </c>
      <c r="Z116" s="70"/>
      <c r="AA116" s="70"/>
      <c r="AB116" s="22">
        <v>3690000</v>
      </c>
      <c r="AC116" s="69">
        <v>1844600</v>
      </c>
      <c r="AD116" s="69"/>
      <c r="AE116" s="104">
        <f t="shared" si="28"/>
        <v>5534600</v>
      </c>
      <c r="AF116" s="56">
        <f t="shared" si="29"/>
        <v>0</v>
      </c>
      <c r="AG116" s="12"/>
      <c r="AH116" s="13"/>
      <c r="AI116" s="66"/>
      <c r="AJ116" s="62"/>
      <c r="AK116" s="63"/>
    </row>
    <row r="117" spans="1:37" ht="18" customHeight="1" thickBot="1" x14ac:dyDescent="0.35">
      <c r="A117" s="23"/>
      <c r="B117" s="46"/>
      <c r="C117" s="47" t="s">
        <v>140</v>
      </c>
      <c r="D117" s="47">
        <v>604</v>
      </c>
      <c r="E117" s="47" t="s">
        <v>161</v>
      </c>
      <c r="F117" s="46">
        <v>7</v>
      </c>
      <c r="G117" s="48">
        <v>7</v>
      </c>
      <c r="H117" s="91">
        <f t="shared" si="38"/>
        <v>0</v>
      </c>
      <c r="I117" s="92">
        <v>3800</v>
      </c>
      <c r="J117" s="93">
        <v>0</v>
      </c>
      <c r="K117" s="93">
        <v>1</v>
      </c>
      <c r="L117" s="93">
        <f t="shared" si="39"/>
        <v>1</v>
      </c>
      <c r="M117" s="49">
        <v>120000</v>
      </c>
      <c r="N117" s="48">
        <v>2</v>
      </c>
      <c r="O117" s="94">
        <v>3400000</v>
      </c>
      <c r="P117" s="94">
        <v>3400000</v>
      </c>
      <c r="Q117" s="50">
        <f t="shared" si="45"/>
        <v>0</v>
      </c>
      <c r="R117" s="50">
        <f t="shared" si="46"/>
        <v>240000</v>
      </c>
      <c r="S117" s="49">
        <v>100000</v>
      </c>
      <c r="T117" s="94">
        <f t="shared" si="48"/>
        <v>100000</v>
      </c>
      <c r="U117" s="52"/>
      <c r="V117" s="94">
        <v>60000</v>
      </c>
      <c r="W117" s="51"/>
      <c r="X117" s="52">
        <f t="shared" si="49"/>
        <v>200000</v>
      </c>
      <c r="Y117" s="21">
        <f>SUM(O117:X117)</f>
        <v>7500000</v>
      </c>
      <c r="Z117" s="70" t="s">
        <v>166</v>
      </c>
      <c r="AA117" s="70"/>
      <c r="AB117" s="22">
        <v>3800000</v>
      </c>
      <c r="AC117" s="69">
        <v>3700000</v>
      </c>
      <c r="AD117" s="69"/>
      <c r="AE117" s="104">
        <f t="shared" si="28"/>
        <v>7500000</v>
      </c>
      <c r="AF117" s="56">
        <f t="shared" si="29"/>
        <v>0</v>
      </c>
      <c r="AG117" s="12"/>
      <c r="AH117" s="13"/>
      <c r="AI117" s="66"/>
      <c r="AJ117" s="62"/>
      <c r="AK117" s="63"/>
    </row>
    <row r="118" spans="1:37" ht="18" customHeight="1" thickBot="1" x14ac:dyDescent="0.35">
      <c r="A118" s="23"/>
      <c r="B118" s="46"/>
      <c r="C118" s="47" t="s">
        <v>140</v>
      </c>
      <c r="D118" s="53">
        <v>701</v>
      </c>
      <c r="E118" s="53" t="s">
        <v>162</v>
      </c>
      <c r="F118" s="46"/>
      <c r="G118" s="48"/>
      <c r="H118" s="91">
        <f t="shared" si="38"/>
        <v>0</v>
      </c>
      <c r="I118" s="92">
        <v>0</v>
      </c>
      <c r="J118" s="93">
        <v>0</v>
      </c>
      <c r="K118" s="93">
        <v>0</v>
      </c>
      <c r="L118" s="93">
        <v>0</v>
      </c>
      <c r="M118" s="49">
        <v>0</v>
      </c>
      <c r="N118" s="48">
        <v>0</v>
      </c>
      <c r="O118" s="94">
        <v>3700000</v>
      </c>
      <c r="P118" s="94">
        <v>2625000</v>
      </c>
      <c r="Q118" s="50">
        <f t="shared" si="45"/>
        <v>0</v>
      </c>
      <c r="R118" s="50"/>
      <c r="S118" s="49"/>
      <c r="T118" s="94"/>
      <c r="U118" s="52"/>
      <c r="V118" s="94"/>
      <c r="W118" s="51"/>
      <c r="X118" s="52"/>
      <c r="Y118" s="21">
        <f>SUM(O118:X118)</f>
        <v>6325000</v>
      </c>
      <c r="Z118" s="65" t="s">
        <v>173</v>
      </c>
      <c r="AA118" s="70"/>
      <c r="AB118" s="22">
        <v>6325000</v>
      </c>
      <c r="AC118" s="69"/>
      <c r="AD118" s="69"/>
      <c r="AE118" s="104">
        <f t="shared" si="28"/>
        <v>6325000</v>
      </c>
      <c r="AF118" s="56">
        <f t="shared" si="29"/>
        <v>0</v>
      </c>
      <c r="AG118" s="12"/>
      <c r="AH118" s="13"/>
      <c r="AI118" s="66"/>
      <c r="AJ118" s="62"/>
      <c r="AK118" s="63"/>
    </row>
    <row r="119" spans="1:37" ht="18" customHeight="1" thickBot="1" x14ac:dyDescent="0.35">
      <c r="A119" s="23"/>
      <c r="B119" s="46"/>
      <c r="C119" s="47" t="s">
        <v>140</v>
      </c>
      <c r="D119" s="47">
        <v>702</v>
      </c>
      <c r="E119" s="47" t="s">
        <v>163</v>
      </c>
      <c r="F119" s="46"/>
      <c r="G119" s="48"/>
      <c r="H119" s="91">
        <f t="shared" si="38"/>
        <v>0</v>
      </c>
      <c r="I119" s="92">
        <v>3800</v>
      </c>
      <c r="J119" s="93">
        <v>0</v>
      </c>
      <c r="K119" s="93">
        <v>1</v>
      </c>
      <c r="L119" s="93">
        <f t="shared" si="39"/>
        <v>1</v>
      </c>
      <c r="M119" s="49">
        <v>120000</v>
      </c>
      <c r="N119" s="48">
        <v>2</v>
      </c>
      <c r="O119" s="94">
        <v>3800000</v>
      </c>
      <c r="P119" s="94">
        <v>3800000</v>
      </c>
      <c r="Q119" s="50">
        <f t="shared" si="45"/>
        <v>0</v>
      </c>
      <c r="R119" s="50">
        <f t="shared" si="46"/>
        <v>240000</v>
      </c>
      <c r="S119" s="49">
        <v>100000</v>
      </c>
      <c r="T119" s="94">
        <f t="shared" si="48"/>
        <v>100000</v>
      </c>
      <c r="U119" s="52"/>
      <c r="V119" s="94"/>
      <c r="W119" s="51"/>
      <c r="X119" s="52">
        <f t="shared" si="49"/>
        <v>200000</v>
      </c>
      <c r="Y119" s="21">
        <f>SUM(O119:X119)</f>
        <v>8240000</v>
      </c>
      <c r="Z119" s="70" t="s">
        <v>166</v>
      </c>
      <c r="AA119" s="70"/>
      <c r="AB119" s="22">
        <v>1900000</v>
      </c>
      <c r="AC119" s="69">
        <v>6340000</v>
      </c>
      <c r="AD119" s="69"/>
      <c r="AE119" s="104">
        <f t="shared" si="28"/>
        <v>8240000</v>
      </c>
      <c r="AF119" s="56">
        <f t="shared" si="29"/>
        <v>0</v>
      </c>
      <c r="AG119" s="12"/>
      <c r="AH119" s="13"/>
      <c r="AI119" s="66"/>
      <c r="AJ119" s="62"/>
      <c r="AK119" s="63"/>
    </row>
    <row r="120" spans="1:37" ht="18" customHeight="1" thickBot="1" x14ac:dyDescent="0.35">
      <c r="A120" s="23"/>
      <c r="B120" s="46"/>
      <c r="C120" s="47" t="s">
        <v>140</v>
      </c>
      <c r="D120" s="47">
        <v>703</v>
      </c>
      <c r="E120" s="47" t="s">
        <v>164</v>
      </c>
      <c r="F120" s="46"/>
      <c r="G120" s="48"/>
      <c r="H120" s="91">
        <f t="shared" si="38"/>
        <v>0</v>
      </c>
      <c r="I120" s="92">
        <v>3800</v>
      </c>
      <c r="J120" s="93">
        <v>0</v>
      </c>
      <c r="K120" s="93">
        <v>1</v>
      </c>
      <c r="L120" s="93">
        <f t="shared" si="39"/>
        <v>1</v>
      </c>
      <c r="M120" s="49">
        <v>120000</v>
      </c>
      <c r="N120" s="48">
        <v>2</v>
      </c>
      <c r="O120" s="94">
        <v>3800000</v>
      </c>
      <c r="P120" s="94">
        <v>3800000</v>
      </c>
      <c r="Q120" s="50">
        <f t="shared" ref="Q120" si="50">I120*H120</f>
        <v>0</v>
      </c>
      <c r="R120" s="50">
        <f t="shared" si="46"/>
        <v>240000</v>
      </c>
      <c r="S120" s="49">
        <v>100000</v>
      </c>
      <c r="T120" s="94">
        <f t="shared" si="48"/>
        <v>100000</v>
      </c>
      <c r="U120" s="52"/>
      <c r="V120" s="94"/>
      <c r="W120" s="51"/>
      <c r="X120" s="52">
        <f t="shared" si="49"/>
        <v>200000</v>
      </c>
      <c r="Y120" s="21">
        <v>6496000</v>
      </c>
      <c r="Z120" s="65" t="s">
        <v>167</v>
      </c>
      <c r="AA120" s="70"/>
      <c r="AB120" s="22">
        <v>3800000</v>
      </c>
      <c r="AC120" s="69">
        <v>2696000</v>
      </c>
      <c r="AD120" s="69"/>
      <c r="AE120" s="104">
        <f t="shared" si="28"/>
        <v>6496000</v>
      </c>
      <c r="AF120" s="56">
        <f t="shared" si="29"/>
        <v>0</v>
      </c>
      <c r="AG120" s="12"/>
      <c r="AH120" s="13"/>
      <c r="AI120" s="66"/>
      <c r="AJ120" s="62"/>
      <c r="AK120" s="63"/>
    </row>
    <row r="121" spans="1:37" ht="18" customHeight="1" thickBot="1" x14ac:dyDescent="0.35">
      <c r="A121" s="23"/>
      <c r="B121" s="9"/>
      <c r="C121" s="8"/>
      <c r="D121" s="8"/>
      <c r="E121" s="8"/>
      <c r="F121" s="8"/>
      <c r="G121" s="15"/>
      <c r="H121" s="67"/>
      <c r="I121" s="18"/>
      <c r="J121" s="68"/>
      <c r="K121" s="68"/>
      <c r="L121" s="68"/>
      <c r="M121" s="18"/>
      <c r="N121" s="15"/>
      <c r="O121" s="69"/>
      <c r="P121" s="69"/>
      <c r="Q121" s="20"/>
      <c r="R121" s="20"/>
      <c r="S121" s="18"/>
      <c r="T121" s="69"/>
      <c r="U121" s="22"/>
      <c r="V121" s="69"/>
      <c r="W121" s="10"/>
      <c r="X121" s="22"/>
      <c r="Y121" s="21"/>
      <c r="Z121" s="70"/>
      <c r="AA121" s="70"/>
      <c r="AB121" s="22"/>
      <c r="AC121" s="69"/>
      <c r="AD121" s="69"/>
      <c r="AE121" s="104">
        <f t="shared" si="28"/>
        <v>0</v>
      </c>
      <c r="AF121" s="56">
        <f t="shared" si="29"/>
        <v>0</v>
      </c>
      <c r="AG121" s="12"/>
      <c r="AH121" s="13"/>
      <c r="AI121" s="66"/>
      <c r="AJ121" s="62"/>
      <c r="AK121" s="63"/>
    </row>
    <row r="122" spans="1:37" ht="18" customHeight="1" thickBot="1" x14ac:dyDescent="0.35">
      <c r="A122" s="23"/>
      <c r="B122" s="9"/>
      <c r="C122" s="8"/>
      <c r="D122" s="8"/>
      <c r="E122" s="8"/>
      <c r="F122" s="8"/>
      <c r="G122" s="15"/>
      <c r="H122" s="67"/>
      <c r="I122" s="18"/>
      <c r="J122" s="68"/>
      <c r="K122" s="68"/>
      <c r="L122" s="68"/>
      <c r="M122" s="18"/>
      <c r="N122" s="15"/>
      <c r="O122" s="69"/>
      <c r="P122" s="69"/>
      <c r="Q122" s="20"/>
      <c r="R122" s="20"/>
      <c r="S122" s="18"/>
      <c r="T122" s="69"/>
      <c r="U122" s="22"/>
      <c r="V122" s="69"/>
      <c r="W122" s="10"/>
      <c r="X122" s="22"/>
      <c r="Y122" s="21"/>
      <c r="Z122" s="70"/>
      <c r="AA122" s="70"/>
      <c r="AB122" s="22"/>
      <c r="AC122" s="69"/>
      <c r="AD122" s="69"/>
      <c r="AE122" s="104">
        <f t="shared" si="28"/>
        <v>0</v>
      </c>
      <c r="AF122" s="56">
        <f t="shared" si="29"/>
        <v>0</v>
      </c>
      <c r="AG122" s="12"/>
      <c r="AH122" s="13"/>
      <c r="AI122" s="66"/>
      <c r="AJ122" s="62"/>
      <c r="AK122" s="63"/>
    </row>
    <row r="123" spans="1:37" ht="18" customHeight="1" thickBot="1" x14ac:dyDescent="0.35">
      <c r="A123" s="23"/>
      <c r="B123" s="9"/>
      <c r="C123" s="8"/>
      <c r="D123" s="8"/>
      <c r="E123" s="8"/>
      <c r="F123" s="8"/>
      <c r="G123" s="15"/>
      <c r="H123" s="67"/>
      <c r="I123" s="18"/>
      <c r="J123" s="68"/>
      <c r="K123" s="68"/>
      <c r="L123" s="68"/>
      <c r="M123" s="18"/>
      <c r="N123" s="15"/>
      <c r="O123" s="69"/>
      <c r="P123" s="69"/>
      <c r="Q123" s="20"/>
      <c r="R123" s="20"/>
      <c r="S123" s="18"/>
      <c r="T123" s="69"/>
      <c r="U123" s="22"/>
      <c r="V123" s="69"/>
      <c r="W123" s="10"/>
      <c r="X123" s="22"/>
      <c r="Y123" s="21"/>
      <c r="Z123" s="70"/>
      <c r="AA123" s="70"/>
      <c r="AB123" s="22"/>
      <c r="AC123" s="69"/>
      <c r="AD123" s="69"/>
      <c r="AE123" s="104">
        <f t="shared" si="28"/>
        <v>0</v>
      </c>
      <c r="AF123" s="56">
        <f t="shared" si="29"/>
        <v>0</v>
      </c>
      <c r="AG123" s="12"/>
      <c r="AH123" s="13"/>
      <c r="AI123" s="66"/>
      <c r="AJ123" s="62"/>
      <c r="AK123" s="63"/>
    </row>
    <row r="124" spans="1:37" ht="18" customHeight="1" thickBot="1" x14ac:dyDescent="0.35">
      <c r="A124" s="23"/>
      <c r="B124" s="9"/>
      <c r="C124" s="8"/>
      <c r="D124" s="8"/>
      <c r="E124" s="8"/>
      <c r="F124" s="8"/>
      <c r="G124" s="15"/>
      <c r="H124" s="67"/>
      <c r="I124" s="18"/>
      <c r="J124" s="68"/>
      <c r="K124" s="68"/>
      <c r="L124" s="68"/>
      <c r="M124" s="18"/>
      <c r="N124" s="15"/>
      <c r="O124" s="69"/>
      <c r="P124" s="69"/>
      <c r="Q124" s="20"/>
      <c r="R124" s="20"/>
      <c r="S124" s="18"/>
      <c r="T124" s="69"/>
      <c r="U124" s="22"/>
      <c r="V124" s="69"/>
      <c r="W124" s="10"/>
      <c r="X124" s="22"/>
      <c r="Y124" s="21"/>
      <c r="Z124" s="70"/>
      <c r="AA124" s="70"/>
      <c r="AB124" s="22"/>
      <c r="AC124" s="69"/>
      <c r="AD124" s="69"/>
      <c r="AE124" s="104">
        <f t="shared" si="28"/>
        <v>0</v>
      </c>
      <c r="AF124" s="56">
        <f t="shared" si="29"/>
        <v>0</v>
      </c>
      <c r="AG124" s="12"/>
      <c r="AH124" s="13"/>
      <c r="AI124" s="66"/>
      <c r="AJ124" s="62"/>
      <c r="AK124" s="63"/>
    </row>
    <row r="125" spans="1:37" ht="18" customHeight="1" thickBot="1" x14ac:dyDescent="0.35">
      <c r="A125" s="23"/>
      <c r="B125" s="9"/>
      <c r="C125" s="8"/>
      <c r="D125" s="8"/>
      <c r="E125" s="8"/>
      <c r="F125" s="8"/>
      <c r="G125" s="15"/>
      <c r="H125" s="67"/>
      <c r="I125" s="18"/>
      <c r="J125" s="68"/>
      <c r="K125" s="68"/>
      <c r="L125" s="68"/>
      <c r="M125" s="18"/>
      <c r="N125" s="15"/>
      <c r="O125" s="69"/>
      <c r="P125" s="69"/>
      <c r="Q125" s="20"/>
      <c r="R125" s="20"/>
      <c r="S125" s="18"/>
      <c r="T125" s="69"/>
      <c r="U125" s="22"/>
      <c r="V125" s="69"/>
      <c r="W125" s="10"/>
      <c r="X125" s="22"/>
      <c r="Y125" s="21"/>
      <c r="Z125" s="70"/>
      <c r="AA125" s="70"/>
      <c r="AB125" s="22"/>
      <c r="AC125" s="69"/>
      <c r="AD125" s="69"/>
      <c r="AE125" s="104">
        <f t="shared" si="28"/>
        <v>0</v>
      </c>
      <c r="AF125" s="56">
        <f t="shared" si="29"/>
        <v>0</v>
      </c>
      <c r="AG125" s="12"/>
      <c r="AH125" s="13"/>
      <c r="AI125" s="66"/>
      <c r="AJ125" s="62"/>
      <c r="AK125" s="63"/>
    </row>
    <row r="126" spans="1:37" ht="18" customHeight="1" thickBot="1" x14ac:dyDescent="0.35">
      <c r="A126" s="23"/>
      <c r="B126" s="9"/>
      <c r="C126" s="8"/>
      <c r="D126" s="8"/>
      <c r="E126" s="8"/>
      <c r="F126" s="8"/>
      <c r="G126" s="15"/>
      <c r="H126" s="67"/>
      <c r="I126" s="18"/>
      <c r="J126" s="68"/>
      <c r="K126" s="68"/>
      <c r="L126" s="68"/>
      <c r="M126" s="18"/>
      <c r="N126" s="15"/>
      <c r="O126" s="69"/>
      <c r="P126" s="69"/>
      <c r="Q126" s="20"/>
      <c r="R126" s="20"/>
      <c r="S126" s="18"/>
      <c r="T126" s="69"/>
      <c r="U126" s="22"/>
      <c r="V126" s="69"/>
      <c r="W126" s="10"/>
      <c r="X126" s="22"/>
      <c r="Y126" s="21"/>
      <c r="Z126" s="70"/>
      <c r="AA126" s="70"/>
      <c r="AB126" s="22"/>
      <c r="AC126" s="69"/>
      <c r="AD126" s="69"/>
      <c r="AE126" s="104">
        <f t="shared" si="28"/>
        <v>0</v>
      </c>
      <c r="AF126" s="56">
        <f t="shared" si="29"/>
        <v>0</v>
      </c>
      <c r="AG126" s="12"/>
      <c r="AH126" s="13"/>
      <c r="AI126" s="66"/>
      <c r="AJ126" s="62"/>
      <c r="AK126" s="63"/>
    </row>
    <row r="127" spans="1:37" ht="18" customHeight="1" thickBot="1" x14ac:dyDescent="0.35">
      <c r="A127" s="23"/>
      <c r="B127" s="9"/>
      <c r="C127" s="8"/>
      <c r="D127" s="8"/>
      <c r="E127" s="8"/>
      <c r="F127" s="8"/>
      <c r="G127" s="15"/>
      <c r="H127" s="67"/>
      <c r="I127" s="18"/>
      <c r="J127" s="68"/>
      <c r="K127" s="68"/>
      <c r="L127" s="68"/>
      <c r="M127" s="18"/>
      <c r="N127" s="15"/>
      <c r="O127" s="69"/>
      <c r="P127" s="69"/>
      <c r="Q127" s="20"/>
      <c r="R127" s="20"/>
      <c r="S127" s="18"/>
      <c r="T127" s="69"/>
      <c r="U127" s="22"/>
      <c r="V127" s="69"/>
      <c r="W127" s="10"/>
      <c r="X127" s="22"/>
      <c r="Y127" s="21"/>
      <c r="Z127" s="70"/>
      <c r="AA127" s="70"/>
      <c r="AB127" s="22"/>
      <c r="AC127" s="69"/>
      <c r="AD127" s="69"/>
      <c r="AE127" s="104"/>
      <c r="AF127" s="56">
        <f t="shared" si="29"/>
        <v>0</v>
      </c>
      <c r="AG127" s="12"/>
      <c r="AH127" s="13"/>
      <c r="AI127" s="66"/>
      <c r="AJ127" s="62"/>
      <c r="AK127" s="63"/>
    </row>
    <row r="128" spans="1:37" ht="16.2" thickBot="1" x14ac:dyDescent="0.35">
      <c r="A128" s="16" t="s">
        <v>25</v>
      </c>
      <c r="B128" s="65"/>
      <c r="C128" s="65"/>
      <c r="D128" s="65"/>
      <c r="E128" s="65"/>
      <c r="F128" s="17">
        <v>73.004999999999995</v>
      </c>
      <c r="G128" s="17">
        <v>75.661000000000001</v>
      </c>
      <c r="H128" s="17">
        <v>2.6560000000000001</v>
      </c>
      <c r="I128" s="55">
        <v>63.75</v>
      </c>
      <c r="J128" s="17">
        <v>1.786</v>
      </c>
      <c r="K128" s="17">
        <v>1.86</v>
      </c>
      <c r="L128" s="17">
        <v>74</v>
      </c>
      <c r="M128" s="17">
        <v>544</v>
      </c>
      <c r="N128" s="17">
        <v>29</v>
      </c>
      <c r="O128" s="19">
        <f t="shared" ref="O128:X128" si="51">SUM(O4:O95)</f>
        <v>60700000</v>
      </c>
      <c r="P128" s="19">
        <f t="shared" si="51"/>
        <v>185900000</v>
      </c>
      <c r="Q128" s="19">
        <f t="shared" si="51"/>
        <v>34587200</v>
      </c>
      <c r="R128" s="19">
        <f t="shared" si="51"/>
        <v>8208000</v>
      </c>
      <c r="S128" s="19">
        <f t="shared" si="51"/>
        <v>4800000</v>
      </c>
      <c r="T128" s="19">
        <f t="shared" si="51"/>
        <v>3840000</v>
      </c>
      <c r="U128" s="55">
        <f t="shared" si="51"/>
        <v>150000</v>
      </c>
      <c r="V128" s="55">
        <f t="shared" si="51"/>
        <v>2253700</v>
      </c>
      <c r="W128" s="19">
        <f t="shared" si="51"/>
        <v>1868200</v>
      </c>
      <c r="X128" s="19">
        <f t="shared" si="51"/>
        <v>6325000</v>
      </c>
      <c r="Y128" s="19">
        <f>SUM(Y4:Y127)</f>
        <v>419600100</v>
      </c>
      <c r="Z128" s="17" t="s">
        <v>33</v>
      </c>
      <c r="AA128" s="17" t="s">
        <v>33</v>
      </c>
      <c r="AB128" s="55">
        <f>SUM(AB4:AB127)</f>
        <v>289693400</v>
      </c>
      <c r="AC128" s="55">
        <f>SUM(AC4:AC127)</f>
        <v>78708600</v>
      </c>
      <c r="AD128" s="55">
        <f>SUM(AD4:AD127)</f>
        <v>13620000</v>
      </c>
      <c r="AE128" s="55">
        <f>SUM(AE4:AE127)</f>
        <v>413843300</v>
      </c>
      <c r="AF128" s="19">
        <f>SUM(AF4:AF127)</f>
        <v>5756800</v>
      </c>
      <c r="AG128" s="17" t="s">
        <v>36</v>
      </c>
      <c r="AH128" s="17" t="e">
        <v>#VALUE!</v>
      </c>
      <c r="AI128" s="17" t="s">
        <v>33</v>
      </c>
      <c r="AJ128" s="62"/>
      <c r="AK128" s="63"/>
    </row>
    <row r="129" spans="1:37" ht="16.2" thickBot="1" x14ac:dyDescent="0.35">
      <c r="A129" s="95"/>
      <c r="B129" s="62"/>
      <c r="C129" s="62"/>
      <c r="D129" s="62"/>
      <c r="E129" s="62"/>
      <c r="F129" s="62"/>
      <c r="G129" s="62"/>
      <c r="H129" s="96"/>
      <c r="I129" s="97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97"/>
      <c r="V129" s="97"/>
      <c r="W129" s="62"/>
      <c r="X129" s="62"/>
      <c r="Y129" s="62"/>
      <c r="Z129" s="62"/>
      <c r="AA129" s="62"/>
      <c r="AB129" s="97"/>
      <c r="AC129" s="97"/>
      <c r="AD129" s="97"/>
      <c r="AE129" s="105"/>
      <c r="AF129" s="7" t="s">
        <v>37</v>
      </c>
      <c r="AG129" s="13" t="s">
        <v>35</v>
      </c>
      <c r="AH129" s="62"/>
      <c r="AI129" s="62"/>
      <c r="AJ129" s="62"/>
      <c r="AK129" s="63"/>
    </row>
    <row r="130" spans="1:37" ht="16.2" thickBot="1" x14ac:dyDescent="0.35">
      <c r="A130" s="95"/>
      <c r="B130" s="62"/>
      <c r="C130" s="62"/>
      <c r="D130" s="62"/>
      <c r="E130" s="62"/>
      <c r="F130" s="62"/>
      <c r="G130" s="62"/>
      <c r="H130" s="96"/>
      <c r="I130" s="97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97"/>
      <c r="V130" s="97"/>
      <c r="W130" s="62"/>
      <c r="X130" s="62"/>
      <c r="Y130" s="62"/>
      <c r="Z130" s="62"/>
      <c r="AA130" s="62"/>
      <c r="AB130" s="97"/>
      <c r="AC130" s="97"/>
      <c r="AD130" s="97"/>
      <c r="AE130" s="105"/>
      <c r="AF130" s="7" t="s">
        <v>38</v>
      </c>
      <c r="AG130" s="66"/>
      <c r="AH130" s="62"/>
      <c r="AI130" s="62"/>
      <c r="AJ130" s="62"/>
      <c r="AK130" s="63"/>
    </row>
    <row r="131" spans="1:37" ht="16.2" thickBot="1" x14ac:dyDescent="0.35">
      <c r="A131" s="95"/>
      <c r="B131" s="62"/>
      <c r="C131" s="62"/>
      <c r="D131" s="62"/>
      <c r="E131" s="62"/>
      <c r="F131" s="62"/>
      <c r="G131" s="62"/>
      <c r="H131" s="96"/>
      <c r="I131" s="97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97"/>
      <c r="V131" s="97"/>
      <c r="W131" s="62"/>
      <c r="X131" s="62"/>
      <c r="Y131" s="62"/>
      <c r="Z131" s="62"/>
      <c r="AA131" s="62"/>
      <c r="AB131" s="97"/>
      <c r="AC131" s="97"/>
      <c r="AD131" s="97"/>
      <c r="AE131" s="105"/>
      <c r="AF131" s="7" t="s">
        <v>39</v>
      </c>
      <c r="AG131" s="7" t="s">
        <v>33</v>
      </c>
      <c r="AH131" s="62"/>
      <c r="AI131" s="62"/>
      <c r="AJ131" s="62"/>
      <c r="AK131" s="63"/>
    </row>
    <row r="132" spans="1:37" ht="14.4" thickBot="1" x14ac:dyDescent="0.3">
      <c r="A132" s="98"/>
      <c r="B132" s="63"/>
      <c r="C132" s="63"/>
      <c r="D132" s="63"/>
      <c r="E132" s="63"/>
      <c r="F132" s="63"/>
      <c r="G132" s="63"/>
      <c r="H132" s="99"/>
      <c r="I132" s="100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100"/>
      <c r="V132" s="100"/>
      <c r="W132" s="63"/>
      <c r="X132" s="63"/>
      <c r="Y132" s="63"/>
      <c r="Z132" s="63"/>
      <c r="AA132" s="63"/>
      <c r="AB132" s="100"/>
      <c r="AC132" s="100"/>
      <c r="AD132" s="100"/>
      <c r="AE132" s="100"/>
      <c r="AF132" s="63"/>
      <c r="AG132" s="63"/>
      <c r="AH132" s="63"/>
      <c r="AI132" s="63"/>
      <c r="AJ132" s="63"/>
      <c r="AK132" s="63"/>
    </row>
    <row r="133" spans="1:37" ht="14.4" thickBot="1" x14ac:dyDescent="0.3">
      <c r="A133" s="98"/>
      <c r="B133" s="63"/>
      <c r="C133" s="63"/>
      <c r="D133" s="63"/>
      <c r="E133" s="63"/>
      <c r="F133" s="63"/>
      <c r="G133" s="63"/>
      <c r="H133" s="99"/>
      <c r="I133" s="100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100"/>
      <c r="V133" s="100"/>
      <c r="W133" s="63"/>
      <c r="X133" s="63"/>
      <c r="Y133" s="63"/>
      <c r="Z133" s="63"/>
      <c r="AA133" s="63"/>
      <c r="AB133" s="100"/>
      <c r="AC133" s="100"/>
      <c r="AD133" s="97"/>
      <c r="AE133" s="97"/>
      <c r="AF133" s="62"/>
      <c r="AG133" s="62"/>
      <c r="AH133" s="62"/>
      <c r="AI133" s="63"/>
      <c r="AJ133" s="63"/>
      <c r="AK133" s="63"/>
    </row>
    <row r="134" spans="1:37" ht="14.4" thickBot="1" x14ac:dyDescent="0.3">
      <c r="A134" s="98"/>
      <c r="B134" s="63"/>
      <c r="C134" s="63"/>
      <c r="D134" s="63"/>
      <c r="E134" s="63"/>
      <c r="F134" s="63"/>
      <c r="G134" s="63"/>
      <c r="H134" s="99"/>
      <c r="I134" s="100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100"/>
      <c r="V134" s="100"/>
      <c r="W134" s="63"/>
      <c r="X134" s="63"/>
      <c r="Y134" s="63"/>
      <c r="Z134" s="63"/>
      <c r="AA134" s="63"/>
      <c r="AB134" s="100"/>
      <c r="AC134" s="100"/>
      <c r="AD134" s="97"/>
      <c r="AE134" s="97"/>
      <c r="AF134" s="62"/>
      <c r="AG134" s="63"/>
      <c r="AH134" s="62"/>
      <c r="AI134" s="63"/>
      <c r="AJ134" s="63"/>
      <c r="AK134" s="63"/>
    </row>
    <row r="135" spans="1:37" ht="14.4" thickBot="1" x14ac:dyDescent="0.3">
      <c r="A135" s="98"/>
      <c r="B135" s="63"/>
      <c r="C135" s="63"/>
      <c r="D135" s="63"/>
      <c r="E135" s="63"/>
      <c r="F135" s="63"/>
      <c r="G135" s="63"/>
      <c r="H135" s="99"/>
      <c r="I135" s="100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100"/>
      <c r="V135" s="100"/>
      <c r="W135" s="63"/>
      <c r="X135" s="63"/>
      <c r="Y135" s="63"/>
      <c r="Z135" s="63"/>
      <c r="AA135" s="63"/>
      <c r="AB135" s="100"/>
      <c r="AC135" s="100"/>
      <c r="AD135" s="97"/>
      <c r="AE135" s="97"/>
      <c r="AF135" s="62"/>
      <c r="AG135" s="62"/>
      <c r="AH135" s="62"/>
      <c r="AI135" s="63"/>
      <c r="AJ135" s="63"/>
      <c r="AK135" s="63"/>
    </row>
    <row r="136" spans="1:37" ht="14.4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63"/>
      <c r="X136" s="63"/>
      <c r="Y136" s="63"/>
      <c r="Z136" s="63"/>
      <c r="AA136" s="63"/>
      <c r="AB136" s="100"/>
      <c r="AC136" s="100"/>
      <c r="AD136" s="97"/>
      <c r="AE136" s="97"/>
      <c r="AF136" s="62"/>
      <c r="AG136" s="62"/>
      <c r="AH136" s="62"/>
      <c r="AI136" s="63"/>
      <c r="AJ136" s="63"/>
      <c r="AK136" s="63"/>
    </row>
    <row r="137" spans="1:37" ht="14.4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63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4.4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63"/>
      <c r="X138" s="63"/>
      <c r="Y138" s="63"/>
      <c r="Z138" s="63"/>
      <c r="AA138" s="63"/>
      <c r="AB138" s="100"/>
      <c r="AC138" s="100"/>
      <c r="AD138" s="97"/>
      <c r="AE138" s="97"/>
      <c r="AF138" s="62"/>
      <c r="AG138" s="62"/>
      <c r="AH138" s="62"/>
      <c r="AI138" s="63"/>
      <c r="AJ138" s="63"/>
      <c r="AK138" s="63"/>
    </row>
    <row r="139" spans="1:37" ht="14.4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63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4.4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63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4.4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63"/>
      <c r="X141" s="63"/>
      <c r="Y141" s="63"/>
      <c r="Z141" s="63"/>
      <c r="AA141" s="63"/>
      <c r="AB141" s="100"/>
      <c r="AC141" s="100"/>
      <c r="AD141" s="100"/>
      <c r="AE141" s="100"/>
      <c r="AF141" s="63"/>
      <c r="AG141" s="63"/>
      <c r="AH141" s="63"/>
      <c r="AI141" s="63"/>
      <c r="AJ141" s="63"/>
      <c r="AK141" s="63"/>
    </row>
    <row r="142" spans="1:37" ht="14.4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63"/>
      <c r="X142" s="63"/>
      <c r="Y142" s="63"/>
      <c r="Z142" s="63"/>
      <c r="AA142" s="63"/>
      <c r="AB142" s="100"/>
      <c r="AC142" s="100"/>
      <c r="AD142" s="100"/>
      <c r="AE142" s="100"/>
      <c r="AF142" s="63"/>
      <c r="AG142" s="63"/>
      <c r="AH142" s="63"/>
      <c r="AI142" s="63"/>
      <c r="AJ142" s="63"/>
      <c r="AK142" s="63"/>
    </row>
    <row r="143" spans="1:37" ht="14.4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63"/>
      <c r="X143" s="63"/>
      <c r="Y143" s="63"/>
      <c r="Z143" s="63"/>
      <c r="AA143" s="63"/>
      <c r="AB143" s="100"/>
      <c r="AC143" s="100"/>
      <c r="AD143" s="100"/>
      <c r="AE143" s="100"/>
      <c r="AF143" s="63"/>
      <c r="AG143" s="63"/>
      <c r="AH143" s="63"/>
      <c r="AI143" s="63"/>
      <c r="AJ143" s="63"/>
      <c r="AK143" s="63"/>
    </row>
    <row r="144" spans="1:37" ht="14.4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63"/>
      <c r="X144" s="63"/>
      <c r="Y144" s="63"/>
      <c r="Z144" s="63"/>
      <c r="AA144" s="63"/>
      <c r="AB144" s="100"/>
      <c r="AC144" s="100"/>
      <c r="AD144" s="100"/>
      <c r="AE144" s="100"/>
      <c r="AF144" s="63"/>
      <c r="AG144" s="63"/>
      <c r="AH144" s="63"/>
      <c r="AI144" s="63"/>
      <c r="AJ144" s="63"/>
      <c r="AK144" s="63"/>
    </row>
    <row r="145" spans="1:37" ht="14.4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63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4.4" thickBot="1" x14ac:dyDescent="0.3">
      <c r="A146" s="63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63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4.4" thickBot="1" x14ac:dyDescent="0.3">
      <c r="A147" s="63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63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4.4" thickBot="1" x14ac:dyDescent="0.3">
      <c r="A148" s="63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63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4.4" thickBot="1" x14ac:dyDescent="0.3">
      <c r="A149" s="63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63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4.4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63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4.4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63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4.4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63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4.4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63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4.4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63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4.4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63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4.4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63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4.4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63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4.4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63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4.4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63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4.4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63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4.4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63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4.4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63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4.4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63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4.4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63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4.4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63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4.4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63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4.4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63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4.4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63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4.4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63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4.4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63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4.4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63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4.4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63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4.4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63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4.4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63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4.4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63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4.4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63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4.4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63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4.4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63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4.4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63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4.4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63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4.4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63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4.4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63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4.4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63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4.4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63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4.4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63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4.4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63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4.4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63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4.4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63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4.4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63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4.4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63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4.4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63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4.4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63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4.4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63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4.4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63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4.4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63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4.4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63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4.4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63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4.4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63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4.4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63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4.4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63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4.4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63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4.4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63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4.4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63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4.4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63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4.4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63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4.4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63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4.4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63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4.4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63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4.4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63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4.4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63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4.4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63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4.4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63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4.4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63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4.4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63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4.4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63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4.4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63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4.4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63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4.4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63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4.4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63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4.4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63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4.4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63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4.4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63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4.4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63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4.4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63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4.4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63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4.4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63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4.4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63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4.4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63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4.4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63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4.4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63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4.4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63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4.4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63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4.4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63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4.4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63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4.4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63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4.4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63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4.4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63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4.4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63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4.4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63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4.4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63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4.4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63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4.4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63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4.4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63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4.4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63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4.4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63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4.4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63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4.4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63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4.4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63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4.4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63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4.4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63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4.4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63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4.4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63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4.4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63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4.4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63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4.4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63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4.4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63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4.4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63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4.4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63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4.4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63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4.4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63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4.4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63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4.4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63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4.4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63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4.4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63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4.4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63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4.4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63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4.4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63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4.4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63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4.4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63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4.4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63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4.4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63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4.4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63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4.4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63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4.4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63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4.4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63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4.4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63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4.4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63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4.4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63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4.4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63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4.4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63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4.4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63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4.4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63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4.4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63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4.4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63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4.4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63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4.4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63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4.4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63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4.4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63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4.4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63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4.4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63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4.4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63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4.4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63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4.4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63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4.4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63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4.4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63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4.4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63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4.4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63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4.4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63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4.4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63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4.4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63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4.4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63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4.4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63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4.4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63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4.4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63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4.4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63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4.4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63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4.4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63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4.4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63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4.4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63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4.4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63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4.4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63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4.4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63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4.4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63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4.4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63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4.4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63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4.4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63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4.4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63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4.4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63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4.4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63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4.4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63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4.4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63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4.4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63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4.4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63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4.4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63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4.4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63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4.4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63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4.4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63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4.4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63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4.4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63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4.4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63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4.4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63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4.4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63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4.4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63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4.4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63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4.4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63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4.4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63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4.4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63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4.4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63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4.4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63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4.4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63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4.4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63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4.4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63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4.4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63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4.4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63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4.4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63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4.4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63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4.4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63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4.4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63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4.4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63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4.4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63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4.4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63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4.4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63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4.4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63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4.4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63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4.4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63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4.4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63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4.4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63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4.4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63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4.4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63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4.4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63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4.4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63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4.4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63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4.4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63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4.4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63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4.4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63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4.4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63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4.4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63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4.4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63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4.4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63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4.4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63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4.4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63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4.4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63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4.4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63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4.4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63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4.4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63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4.4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63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4.4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63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4.4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63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4.4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63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4.4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63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4.4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63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4.4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63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4.4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63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4.4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63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4.4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63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4.4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63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4.4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63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4.4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63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4.4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63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4.4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63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4.4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63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4.4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63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4.4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63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4.4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63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4.4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63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4.4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63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4.4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63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4.4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63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4.4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63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4.4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63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4.4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63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4.4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63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4.4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63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4.4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63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4.4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63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4.4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63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4.4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63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4.4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63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4.4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63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4.4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63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4.4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63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4.4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63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4.4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63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4.4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63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4.4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63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4.4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63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4.4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63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4.4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63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4.4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63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4.4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63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4.4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63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4.4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63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4.4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63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4.4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63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4.4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63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4.4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63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4.4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63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4.4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63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4.4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63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4.4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63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4.4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63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4.4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63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4.4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63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4.4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63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4.4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63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4.4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63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4.4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63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4.4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63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4.4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63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4.4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63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4.4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63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4.4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63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4.4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63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4.4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63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4.4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63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4.4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63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4.4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63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4.4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63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4.4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63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4.4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63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4.4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63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4.4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63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4.4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63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4.4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63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4.4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63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4.4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63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4.4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63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4.4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63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4.4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63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4.4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63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4.4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63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4.4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63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4.4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63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4.4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63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4.4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63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4.4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63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4.4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63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4.4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63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4.4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63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4.4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63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4.4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63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4.4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63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4.4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63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4.4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63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4.4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63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4.4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63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4.4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63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4.4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63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4.4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63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4.4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63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4.4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63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4.4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63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4.4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63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4.4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63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4.4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63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4.4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63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4.4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63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4.4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63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4.4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63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4.4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63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4.4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63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4.4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63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4.4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63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4.4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63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4.4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63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4.4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63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4.4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63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4.4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63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4.4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63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4.4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63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4.4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63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4.4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63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4.4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63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4.4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63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4.4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63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4.4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63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4.4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63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4.4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63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4.4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63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4.4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63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4.4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63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4.4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63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4.4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63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4.4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63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4.4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63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4.4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63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4.4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63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4.4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63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4.4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63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4.4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63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4.4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63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4.4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63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4.4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63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4.4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63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4.4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63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4.4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63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4.4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63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4.4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63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4.4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63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4.4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63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4.4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63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4.4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63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4.4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63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4.4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63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4.4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63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4.4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63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4.4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63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4.4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63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4.4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63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4.4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63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4.4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63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4.4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63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4.4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63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4.4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63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4.4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63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4.4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63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4.4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63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4.4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63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4.4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63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4.4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63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4.4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63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4.4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63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4.4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63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4.4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63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4.4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63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4.4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63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4.4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63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4.4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63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4.4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63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4.4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63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4.4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63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4.4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63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4.4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63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4.4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63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4.4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63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4.4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63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4.4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63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4.4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63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4.4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63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4.4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63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4.4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63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4.4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63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4.4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63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4.4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63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4.4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63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4.4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63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4.4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63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4.4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63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4.4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63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4.4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63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4.4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63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4.4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63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4.4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63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4.4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63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4.4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63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4.4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63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4.4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63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4.4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63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4.4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63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4.4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63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4.4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63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4.4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63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4.4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63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4.4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63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4.4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63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4.4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63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4.4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63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4.4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63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4.4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63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4.4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63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4.4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63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4.4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63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4.4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63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4.4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63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4.4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63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4.4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63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4.4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63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4.4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63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4.4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63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4.4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63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4.4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63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4.4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63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4.4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63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4.4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63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4.4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63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4.4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63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4.4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63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4.4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63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4.4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63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4.4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63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4.4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63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4.4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63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4.4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63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4.4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63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4.4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63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4.4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63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4.4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63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4.4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63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4.4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63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4.4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63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4.4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63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4.4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63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4.4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63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4.4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63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4.4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63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4.4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63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4.4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63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4.4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63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4.4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63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4.4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63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4.4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63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4.4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63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4.4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63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4.4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63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4.4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63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4.4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63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4.4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63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4.4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63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4.4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63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4.4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63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4.4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63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4.4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63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4.4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63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4.4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63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4.4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63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4.4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63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4.4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63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4.4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63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4.4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63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4.4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63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4.4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63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4.4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63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4.4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63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4.4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63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4.4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63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4.4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63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4.4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63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4.4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63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4.4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63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4.4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63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4.4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63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4.4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63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4.4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63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4.4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63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4.4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63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4.4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63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4.4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63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4.4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63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4.4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63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4.4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63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4.4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63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4.4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63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4.4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63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4.4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63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4.4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63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4.4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63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4.4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63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4.4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63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4.4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63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4.4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63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4.4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63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4.4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63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4.4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63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4.4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63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4.4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63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4.4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63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4.4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63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4.4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63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4.4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63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4.4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63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4.4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63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4.4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63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4.4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63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4.4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63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4.4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63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4.4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63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4.4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63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4.4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63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4.4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63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4.4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63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4.4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63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4.4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63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4.4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63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4.4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63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4.4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63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4.4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63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4.4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63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4.4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63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4.4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63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4.4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63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4.4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63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4.4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63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4.4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63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4.4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63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4.4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63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4.4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63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4.4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63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4.4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63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4.4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63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4.4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63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4.4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63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4.4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63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4.4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63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4.4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63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4.4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63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4.4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63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4.4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63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4.4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63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4.4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63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4.4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63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4.4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63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4.4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63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4.4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63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4.4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63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4.4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63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4.4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63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4.4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63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4.4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63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4.4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63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4.4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63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4.4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63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4.4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63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4.4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63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4.4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63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4.4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63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4.4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63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4.4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63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4.4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63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4.4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63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4.4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63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4.4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63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4.4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63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4.4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63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4.4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63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4.4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63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4.4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63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4.4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63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4.4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63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4.4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63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4.4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63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4.4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63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4.4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63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4.4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63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4.4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63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4.4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63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4.4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63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4.4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63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4.4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63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4.4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63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4.4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63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4.4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63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4.4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63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4.4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63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4.4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63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4.4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63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4.4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63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4.4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63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4.4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63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4.4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63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4.4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63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4.4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63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4.4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63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4.4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63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4.4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63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4.4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63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4.4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63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4.4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63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4.4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63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4.4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63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4.4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63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4.4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63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4.4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63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4.4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63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4.4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63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4.4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63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4.4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63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4.4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63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4.4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63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4.4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63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4.4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63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4.4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63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4.4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63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4.4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63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4.4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63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4.4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63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4.4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63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4.4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63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4.4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63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4.4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63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4.4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63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4.4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63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4.4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63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4.4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63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4.4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63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4.4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63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4.4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63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4.4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63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4.4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63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4.4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63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4.4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63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4.4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63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4.4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63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4.4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63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4.4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63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4.4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63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4.4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63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4.4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63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4.4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63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4.4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63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4.4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63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4.4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63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4.4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63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4.4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63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4.4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63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4.4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63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4.4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63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4.4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63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4.4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63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4.4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63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4.4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63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4.4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63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4.4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63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4.4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63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4.4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63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4.4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63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4.4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63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4.4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63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4.4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63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4.4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63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4.4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63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4.4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63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4.4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63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4.4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63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4.4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63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4.4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63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4.4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63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4.4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63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4.4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63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4.4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63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4.4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63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4.4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63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4.4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63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4.4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63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4.4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63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4.4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63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4.4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63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4.4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63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4.4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63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4.4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63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4.4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63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4.4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63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4.4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63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4.4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63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4.4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63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4.4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63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4.4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63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4.4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63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4.4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63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4.4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63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4.4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63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4.4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63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4.4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63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4.4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63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4.4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63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4.4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63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4.4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63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4.4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63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4.4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63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4.4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63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4.4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63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4.4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63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4.4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63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4.4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63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4.4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63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4.4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63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4.4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63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4.4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63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4.4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63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4.4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63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4.4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63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4.4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63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4.4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63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4.4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63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4.4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63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4.4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63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4.4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63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4.4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63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4.4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63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4.4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63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4.4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63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4.4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63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4.4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63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4.4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63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4.4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63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4.4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63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4.4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63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4.4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63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4.4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63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4.4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63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4.4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63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4.4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63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4.4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63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4.4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63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4.4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63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4.4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63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4.4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63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4.4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63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4.4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63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4.4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63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4.4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63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4.4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63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4.4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63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4.4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63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4.4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63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4.4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63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4.4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63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4.4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63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4.4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63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4.4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63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4.4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63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4.4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63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4.4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63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4.4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63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4.4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63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4.4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63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4.4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63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4.4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63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4.4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63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4.4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63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4.4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63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4.4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63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4.4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63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4.4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63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4.4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63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4.4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63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4.4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63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4.4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63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4.4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63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4.4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63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4.4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63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4.4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63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4.4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63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4.4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63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4.4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63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4.4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63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4.4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63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4.4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63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4.4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63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4.4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63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4.4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63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4.4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63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4.4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63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4.4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63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4.4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63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4.4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63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4.4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63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4.4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63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4.4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63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4.4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63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4.4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63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4.4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63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4.4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63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4.4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63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4.4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63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4.4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63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4.4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63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4.4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63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4.4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63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4.4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63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4.4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63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4.4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63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4.4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63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4.4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63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4.4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63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4.4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63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4.4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63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4.4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63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4.4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63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4.4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63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4.4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63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4.4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63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4.4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63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4.4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63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4.4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63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4.4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63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4.4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63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4.4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63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4.4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63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4.4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63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4.4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63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4.4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63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4.4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63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4.4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63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4.4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63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4.4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63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4.4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63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4.4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63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4.4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63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4.4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63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4.4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63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4.4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63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4.4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63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4.4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63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4.4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63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4.4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63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4.4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63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4.4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63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4.4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63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4.4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63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4.4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63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4.4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63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4.4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63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4.4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63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4.4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63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4.4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63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4.4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63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4.4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63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4.4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63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4.4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63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4.4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63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4.4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63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4.4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63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4.4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63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4.4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63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4.4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63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4.4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63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4.4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63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4.4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63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4.4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63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4.4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63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4.4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63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4.4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63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4.4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63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4.4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63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4.4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63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4.4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63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4.4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63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4.4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63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4.4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63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4.4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63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4.4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63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4.4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63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4.4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63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4.4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63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4.4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63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4.4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63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4.4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63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4.4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63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4.4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63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4.4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63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4.4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63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4.4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63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4.4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63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4.4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63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4.4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63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4.4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63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4.4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63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4.4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63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4.4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63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4.4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63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4.4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63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4.4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63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4.4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63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4.4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63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4.4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63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4.4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63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4.4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63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4.4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63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4.4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63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4.4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63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4.4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63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4.4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63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4.4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63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4.4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63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4.4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63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</sheetData>
  <mergeCells count="12">
    <mergeCell ref="AG2:AI2"/>
    <mergeCell ref="A3:A13"/>
    <mergeCell ref="P2:Y2"/>
    <mergeCell ref="A35:A41"/>
    <mergeCell ref="A14:A22"/>
    <mergeCell ref="A24:A33"/>
    <mergeCell ref="AB2:AF2"/>
    <mergeCell ref="A43:A55"/>
    <mergeCell ref="A67:A72"/>
    <mergeCell ref="A1:E1"/>
    <mergeCell ref="F2:I2"/>
    <mergeCell ref="J2:M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06"/>
  <sheetViews>
    <sheetView zoomScaleNormal="10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F76" sqref="AF76"/>
    </sheetView>
  </sheetViews>
  <sheetFormatPr defaultColWidth="9.109375" defaultRowHeight="13.8" x14ac:dyDescent="0.25"/>
  <cols>
    <col min="1" max="1" width="11" style="64" customWidth="1"/>
    <col min="2" max="4" width="9.109375" style="64"/>
    <col min="5" max="5" width="11.5546875" style="64" customWidth="1"/>
    <col min="6" max="6" width="10" style="64" customWidth="1"/>
    <col min="7" max="7" width="10.5546875" style="64" customWidth="1"/>
    <col min="8" max="8" width="10.88671875" style="101" customWidth="1"/>
    <col min="9" max="9" width="10.33203125" style="102" customWidth="1"/>
    <col min="10" max="10" width="10.44140625" style="64" customWidth="1"/>
    <col min="11" max="11" width="10.109375" style="64" customWidth="1"/>
    <col min="12" max="12" width="9.109375" style="64"/>
    <col min="13" max="13" width="13.6640625" style="64" customWidth="1"/>
    <col min="14" max="14" width="10.88671875" style="64" customWidth="1"/>
    <col min="15" max="15" width="18" style="64" customWidth="1"/>
    <col min="16" max="16" width="16.88671875" style="64" customWidth="1"/>
    <col min="17" max="17" width="13.5546875" style="64" customWidth="1"/>
    <col min="18" max="18" width="14.88671875" style="64" customWidth="1"/>
    <col min="19" max="19" width="13.5546875" style="64" customWidth="1"/>
    <col min="20" max="20" width="14.44140625" style="64" customWidth="1"/>
    <col min="21" max="21" width="13.88671875" style="102" customWidth="1"/>
    <col min="22" max="22" width="15.5546875" style="102" customWidth="1"/>
    <col min="23" max="23" width="13.109375" style="102" customWidth="1"/>
    <col min="24" max="24" width="12.88671875" style="64" customWidth="1"/>
    <col min="25" max="25" width="19" style="64" customWidth="1"/>
    <col min="26" max="26" width="52.109375" style="64" customWidth="1"/>
    <col min="27" max="27" width="9.109375" style="64"/>
    <col min="28" max="28" width="19.88671875" style="102" customWidth="1"/>
    <col min="29" max="29" width="15.6640625" style="102" customWidth="1"/>
    <col min="30" max="30" width="18.33203125" style="102" customWidth="1"/>
    <col min="31" max="31" width="20.5546875" style="102" customWidth="1"/>
    <col min="32" max="32" width="25.33203125" style="64" customWidth="1"/>
    <col min="33" max="33" width="21.44140625" style="64" customWidth="1"/>
    <col min="34" max="34" width="23.88671875" style="64" customWidth="1"/>
    <col min="35" max="16384" width="9.109375" style="64"/>
  </cols>
  <sheetData>
    <row r="1" spans="1:37" ht="16.2" thickBot="1" x14ac:dyDescent="0.35">
      <c r="A1" s="140" t="s">
        <v>175</v>
      </c>
      <c r="B1" s="141"/>
      <c r="C1" s="141"/>
      <c r="D1" s="141"/>
      <c r="E1" s="142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9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7.4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/>
      <c r="F2" s="143" t="s">
        <v>5</v>
      </c>
      <c r="G2" s="144"/>
      <c r="H2" s="144"/>
      <c r="I2" s="145"/>
      <c r="J2" s="143" t="s">
        <v>6</v>
      </c>
      <c r="K2" s="144"/>
      <c r="L2" s="144"/>
      <c r="M2" s="145"/>
      <c r="N2" s="4" t="s">
        <v>7</v>
      </c>
      <c r="O2" s="4" t="s">
        <v>8</v>
      </c>
      <c r="P2" s="143" t="s">
        <v>9</v>
      </c>
      <c r="Q2" s="144"/>
      <c r="R2" s="144"/>
      <c r="S2" s="144"/>
      <c r="T2" s="144"/>
      <c r="U2" s="144"/>
      <c r="V2" s="144"/>
      <c r="W2" s="144"/>
      <c r="X2" s="144"/>
      <c r="Y2" s="145"/>
      <c r="Z2" s="5" t="s">
        <v>10</v>
      </c>
      <c r="AA2" s="5" t="s">
        <v>11</v>
      </c>
      <c r="AB2" s="143" t="s">
        <v>12</v>
      </c>
      <c r="AC2" s="144"/>
      <c r="AD2" s="144"/>
      <c r="AE2" s="144"/>
      <c r="AF2" s="145"/>
      <c r="AG2" s="146" t="s">
        <v>13</v>
      </c>
      <c r="AH2" s="147"/>
      <c r="AI2" s="148"/>
      <c r="AJ2" s="62"/>
      <c r="AK2" s="63"/>
    </row>
    <row r="3" spans="1:37" ht="34.5" customHeight="1" thickBot="1" x14ac:dyDescent="0.35">
      <c r="A3" s="14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112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5">
      <c r="A4" s="150"/>
      <c r="B4" s="9">
        <v>1</v>
      </c>
      <c r="C4" s="8" t="s">
        <v>54</v>
      </c>
      <c r="D4" s="8">
        <v>101</v>
      </c>
      <c r="E4" s="8" t="s">
        <v>56</v>
      </c>
      <c r="F4" s="15">
        <v>3232</v>
      </c>
      <c r="G4" s="15">
        <v>3387</v>
      </c>
      <c r="H4" s="67">
        <f t="shared" ref="H4:H84" si="0">G4-F4</f>
        <v>155</v>
      </c>
      <c r="I4" s="18">
        <v>3800</v>
      </c>
      <c r="J4" s="68">
        <v>0</v>
      </c>
      <c r="K4" s="68">
        <v>1</v>
      </c>
      <c r="L4" s="68">
        <f t="shared" ref="L4:L84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4" si="2">H4*I4</f>
        <v>589000</v>
      </c>
      <c r="R4" s="20">
        <f>M4*N4</f>
        <v>240000</v>
      </c>
      <c r="S4" s="18">
        <v>100000</v>
      </c>
      <c r="T4" s="69">
        <f t="shared" ref="T4:T84" si="3">N4*50000</f>
        <v>100000</v>
      </c>
      <c r="U4" s="22"/>
      <c r="V4" s="69">
        <v>664800</v>
      </c>
      <c r="W4" s="113"/>
      <c r="X4" s="22">
        <f>N4*50000</f>
        <v>100000</v>
      </c>
      <c r="Y4" s="21">
        <f t="shared" ref="Y4:Y84" si="4">SUM(P4:X4)</f>
        <v>4793800</v>
      </c>
      <c r="Z4" s="11"/>
      <c r="AA4" s="70"/>
      <c r="AB4" s="69">
        <v>2000000</v>
      </c>
      <c r="AC4" s="69">
        <v>2793800</v>
      </c>
      <c r="AD4" s="69"/>
      <c r="AE4" s="104">
        <f>SUM(AB4:AD4)</f>
        <v>4793800</v>
      </c>
      <c r="AF4" s="56">
        <f>Y4-AE4</f>
        <v>0</v>
      </c>
      <c r="AG4" s="12"/>
      <c r="AH4" s="13"/>
      <c r="AI4" s="66"/>
      <c r="AJ4" s="62"/>
      <c r="AK4" s="63"/>
    </row>
    <row r="5" spans="1:37" ht="18" customHeight="1" thickBot="1" x14ac:dyDescent="0.35">
      <c r="A5" s="150"/>
      <c r="B5" s="9">
        <v>2</v>
      </c>
      <c r="C5" s="8" t="s">
        <v>54</v>
      </c>
      <c r="D5" s="8">
        <v>102</v>
      </c>
      <c r="E5" s="8" t="s">
        <v>57</v>
      </c>
      <c r="F5" s="15">
        <v>692</v>
      </c>
      <c r="G5" s="15">
        <v>734</v>
      </c>
      <c r="H5" s="67">
        <f>G5-F5</f>
        <v>42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159600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113"/>
      <c r="X5" s="22">
        <f t="shared" ref="X5:X22" si="6">N5*50000</f>
        <v>50000</v>
      </c>
      <c r="Y5" s="21">
        <f t="shared" si="4"/>
        <v>3909600</v>
      </c>
      <c r="Z5" s="11"/>
      <c r="AA5" s="70"/>
      <c r="AB5" s="69">
        <v>3910000</v>
      </c>
      <c r="AC5" s="69"/>
      <c r="AD5" s="69"/>
      <c r="AE5" s="104">
        <f t="shared" ref="AE5:AE69" si="7">SUM(AB5:AD5)</f>
        <v>3910000</v>
      </c>
      <c r="AF5" s="56">
        <f t="shared" ref="AF5:AF69" si="8">Y5-AE5</f>
        <v>-400</v>
      </c>
      <c r="AG5" s="12"/>
      <c r="AH5" s="13"/>
      <c r="AI5" s="66"/>
      <c r="AJ5" s="62"/>
      <c r="AK5" s="63"/>
    </row>
    <row r="6" spans="1:37" ht="18" customHeight="1" thickBot="1" x14ac:dyDescent="0.35">
      <c r="A6" s="150"/>
      <c r="B6" s="9">
        <v>3</v>
      </c>
      <c r="C6" s="8" t="s">
        <v>54</v>
      </c>
      <c r="D6" s="8">
        <v>201</v>
      </c>
      <c r="E6" s="8" t="s">
        <v>58</v>
      </c>
      <c r="F6" s="15">
        <v>2581</v>
      </c>
      <c r="G6" s="15">
        <v>2846</v>
      </c>
      <c r="H6" s="67">
        <f t="shared" si="0"/>
        <v>265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1007000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113"/>
      <c r="X6" s="22">
        <f t="shared" si="6"/>
        <v>50000</v>
      </c>
      <c r="Y6" s="21">
        <f>SUM(P6:X6)</f>
        <v>5477000</v>
      </c>
      <c r="Z6" s="11"/>
      <c r="AA6" s="70"/>
      <c r="AB6" s="69">
        <v>5477000</v>
      </c>
      <c r="AC6" s="69"/>
      <c r="AD6" s="69"/>
      <c r="AE6" s="104">
        <f t="shared" si="7"/>
        <v>5477000</v>
      </c>
      <c r="AF6" s="56">
        <f t="shared" si="8"/>
        <v>0</v>
      </c>
      <c r="AG6" s="12"/>
      <c r="AH6" s="13"/>
      <c r="AI6" s="66"/>
      <c r="AJ6" s="62"/>
      <c r="AK6" s="63"/>
    </row>
    <row r="7" spans="1:37" ht="18" customHeight="1" thickBot="1" x14ac:dyDescent="0.35">
      <c r="A7" s="150"/>
      <c r="B7" s="9">
        <v>4</v>
      </c>
      <c r="C7" s="8" t="s">
        <v>54</v>
      </c>
      <c r="D7" s="8">
        <v>202</v>
      </c>
      <c r="E7" s="8" t="s">
        <v>59</v>
      </c>
      <c r="F7" s="15">
        <v>1616</v>
      </c>
      <c r="G7" s="15">
        <v>1754</v>
      </c>
      <c r="H7" s="67">
        <f t="shared" si="0"/>
        <v>138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510600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113"/>
      <c r="X7" s="22">
        <f t="shared" si="6"/>
        <v>100000</v>
      </c>
      <c r="Y7" s="21">
        <f t="shared" si="4"/>
        <v>4410600</v>
      </c>
      <c r="Z7" s="11"/>
      <c r="AA7" s="70"/>
      <c r="AB7" s="69">
        <v>4410600</v>
      </c>
      <c r="AC7" s="69"/>
      <c r="AD7" s="69"/>
      <c r="AE7" s="104">
        <f t="shared" si="7"/>
        <v>4410600</v>
      </c>
      <c r="AF7" s="56">
        <f t="shared" si="8"/>
        <v>0</v>
      </c>
      <c r="AG7" s="12"/>
      <c r="AH7" s="13"/>
      <c r="AI7" s="66"/>
      <c r="AJ7" s="62"/>
      <c r="AK7" s="63"/>
    </row>
    <row r="8" spans="1:37" ht="18" customHeight="1" thickBot="1" x14ac:dyDescent="0.35">
      <c r="A8" s="150"/>
      <c r="B8" s="9">
        <v>5</v>
      </c>
      <c r="C8" s="8" t="s">
        <v>54</v>
      </c>
      <c r="D8" s="8">
        <v>301</v>
      </c>
      <c r="E8" s="45" t="s">
        <v>60</v>
      </c>
      <c r="F8" s="15">
        <v>1329</v>
      </c>
      <c r="G8" s="15">
        <v>1329</v>
      </c>
      <c r="H8" s="67">
        <f t="shared" si="0"/>
        <v>0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2</v>
      </c>
      <c r="O8" s="69"/>
      <c r="P8" s="69">
        <v>3800000</v>
      </c>
      <c r="Q8" s="20">
        <v>0</v>
      </c>
      <c r="R8" s="20">
        <v>180000</v>
      </c>
      <c r="S8" s="18">
        <v>100000</v>
      </c>
      <c r="T8" s="69">
        <f t="shared" si="3"/>
        <v>100000</v>
      </c>
      <c r="U8" s="22"/>
      <c r="V8" s="69">
        <v>713000</v>
      </c>
      <c r="W8" s="113"/>
      <c r="X8" s="22">
        <f t="shared" si="6"/>
        <v>100000</v>
      </c>
      <c r="Y8" s="35">
        <f>SUM(O8:X8)</f>
        <v>4993000</v>
      </c>
      <c r="Z8" s="11" t="s">
        <v>176</v>
      </c>
      <c r="AA8" s="70" t="s">
        <v>191</v>
      </c>
      <c r="AB8" s="69">
        <v>1000000</v>
      </c>
      <c r="AC8" s="69">
        <v>3993000</v>
      </c>
      <c r="AD8" s="69"/>
      <c r="AE8" s="104">
        <f t="shared" si="7"/>
        <v>4993000</v>
      </c>
      <c r="AF8" s="56">
        <f t="shared" si="8"/>
        <v>0</v>
      </c>
      <c r="AG8" s="12"/>
      <c r="AH8" s="13"/>
      <c r="AI8" s="66"/>
      <c r="AJ8" s="62"/>
      <c r="AK8" s="63"/>
    </row>
    <row r="9" spans="1:37" ht="18" customHeight="1" thickBot="1" x14ac:dyDescent="0.35">
      <c r="A9" s="150"/>
      <c r="B9" s="9">
        <v>6</v>
      </c>
      <c r="C9" s="8" t="s">
        <v>54</v>
      </c>
      <c r="D9" s="5">
        <v>302</v>
      </c>
      <c r="E9" s="17" t="s">
        <v>61</v>
      </c>
      <c r="F9" s="37"/>
      <c r="G9" s="37"/>
      <c r="H9" s="77"/>
      <c r="I9" s="38"/>
      <c r="J9" s="87"/>
      <c r="K9" s="87"/>
      <c r="L9" s="87"/>
      <c r="M9" s="38"/>
      <c r="N9" s="37"/>
      <c r="O9" s="78">
        <v>2000000</v>
      </c>
      <c r="P9" s="78"/>
      <c r="Q9" s="39"/>
      <c r="R9" s="39"/>
      <c r="S9" s="38"/>
      <c r="T9" s="78"/>
      <c r="U9" s="40"/>
      <c r="V9" s="78"/>
      <c r="W9" s="114"/>
      <c r="X9" s="40"/>
      <c r="Y9" s="35">
        <f t="shared" ref="Y9:Y12" si="9">SUM(O9:X9)</f>
        <v>2000000</v>
      </c>
      <c r="Z9" s="11" t="s">
        <v>190</v>
      </c>
      <c r="AA9" s="70"/>
      <c r="AB9" s="69">
        <v>2000000</v>
      </c>
      <c r="AC9" s="69"/>
      <c r="AD9" s="69"/>
      <c r="AE9" s="104">
        <f t="shared" si="7"/>
        <v>2000000</v>
      </c>
      <c r="AF9" s="56">
        <f t="shared" si="8"/>
        <v>0</v>
      </c>
      <c r="AG9" s="12"/>
      <c r="AH9" s="13"/>
      <c r="AI9" s="66"/>
      <c r="AJ9" s="62"/>
      <c r="AK9" s="63"/>
    </row>
    <row r="10" spans="1:37" ht="18" customHeight="1" thickBot="1" x14ac:dyDescent="0.35">
      <c r="A10" s="150"/>
      <c r="B10" s="9">
        <v>7</v>
      </c>
      <c r="C10" s="8" t="s">
        <v>54</v>
      </c>
      <c r="D10" s="8">
        <v>401</v>
      </c>
      <c r="E10" s="8" t="s">
        <v>62</v>
      </c>
      <c r="F10" s="120">
        <v>2782</v>
      </c>
      <c r="G10" s="15">
        <v>3042</v>
      </c>
      <c r="H10" s="67">
        <f t="shared" si="0"/>
        <v>260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988000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113"/>
      <c r="X10" s="22">
        <f t="shared" si="6"/>
        <v>50000</v>
      </c>
      <c r="Y10" s="110">
        <f t="shared" si="9"/>
        <v>5308000</v>
      </c>
      <c r="Z10" s="11"/>
      <c r="AA10" s="70"/>
      <c r="AB10" s="69">
        <v>5308000</v>
      </c>
      <c r="AC10" s="69"/>
      <c r="AD10" s="69"/>
      <c r="AE10" s="104">
        <f t="shared" si="7"/>
        <v>5308000</v>
      </c>
      <c r="AF10" s="56">
        <f t="shared" si="8"/>
        <v>0</v>
      </c>
      <c r="AG10" s="12"/>
      <c r="AH10" s="13"/>
      <c r="AI10" s="66"/>
      <c r="AJ10" s="62"/>
      <c r="AK10" s="63"/>
    </row>
    <row r="11" spans="1:37" ht="18" customHeight="1" thickBot="1" x14ac:dyDescent="0.35">
      <c r="A11" s="150"/>
      <c r="B11" s="9">
        <v>8</v>
      </c>
      <c r="C11" s="8" t="s">
        <v>54</v>
      </c>
      <c r="D11" s="8">
        <v>402</v>
      </c>
      <c r="E11" s="8" t="s">
        <v>63</v>
      </c>
      <c r="F11" s="120"/>
      <c r="G11" s="120"/>
      <c r="H11" s="125"/>
      <c r="I11" s="118"/>
      <c r="J11" s="119"/>
      <c r="K11" s="119"/>
      <c r="L11" s="119"/>
      <c r="M11" s="118">
        <v>120000</v>
      </c>
      <c r="N11" s="120">
        <v>1</v>
      </c>
      <c r="O11" s="121">
        <v>3400000</v>
      </c>
      <c r="P11" s="121">
        <v>3400000</v>
      </c>
      <c r="Q11" s="122"/>
      <c r="R11" s="122">
        <f t="shared" si="5"/>
        <v>120000</v>
      </c>
      <c r="S11" s="118">
        <v>100000</v>
      </c>
      <c r="T11" s="121">
        <v>50000</v>
      </c>
      <c r="U11" s="123"/>
      <c r="V11" s="121">
        <v>-1910000</v>
      </c>
      <c r="W11" s="124"/>
      <c r="X11" s="22">
        <f t="shared" si="6"/>
        <v>50000</v>
      </c>
      <c r="Y11" s="35">
        <f t="shared" si="9"/>
        <v>5210000</v>
      </c>
      <c r="Z11" s="11"/>
      <c r="AA11" s="70"/>
      <c r="AB11" s="69">
        <v>5210000</v>
      </c>
      <c r="AC11" s="69"/>
      <c r="AD11" s="69"/>
      <c r="AE11" s="104">
        <f t="shared" si="7"/>
        <v>5210000</v>
      </c>
      <c r="AF11" s="56">
        <f t="shared" si="8"/>
        <v>0</v>
      </c>
      <c r="AG11" s="12"/>
      <c r="AH11" s="13"/>
      <c r="AI11" s="66"/>
      <c r="AJ11" s="62"/>
      <c r="AK11" s="63"/>
    </row>
    <row r="12" spans="1:37" ht="18" customHeight="1" thickBot="1" x14ac:dyDescent="0.35">
      <c r="A12" s="150"/>
      <c r="B12" s="9">
        <v>9</v>
      </c>
      <c r="C12" s="8" t="s">
        <v>54</v>
      </c>
      <c r="D12" s="8">
        <v>501</v>
      </c>
      <c r="E12" s="45" t="s">
        <v>64</v>
      </c>
      <c r="F12" s="15">
        <v>2490</v>
      </c>
      <c r="G12" s="15">
        <v>2552</v>
      </c>
      <c r="H12" s="67">
        <f t="shared" si="0"/>
        <v>62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3</v>
      </c>
      <c r="O12" s="69"/>
      <c r="P12" s="69">
        <v>3500000</v>
      </c>
      <c r="Q12" s="20">
        <f t="shared" si="2"/>
        <v>235600</v>
      </c>
      <c r="R12" s="20">
        <f t="shared" si="5"/>
        <v>360000</v>
      </c>
      <c r="S12" s="18">
        <v>100000</v>
      </c>
      <c r="T12" s="69">
        <v>50000</v>
      </c>
      <c r="U12" s="22"/>
      <c r="V12" s="69">
        <v>-50000</v>
      </c>
      <c r="W12" s="22"/>
      <c r="X12" s="22">
        <f t="shared" si="6"/>
        <v>150000</v>
      </c>
      <c r="Y12" s="35">
        <f t="shared" si="9"/>
        <v>4345600</v>
      </c>
      <c r="Z12" s="11"/>
      <c r="AA12" s="70"/>
      <c r="AB12" s="69">
        <v>4345600</v>
      </c>
      <c r="AC12" s="69"/>
      <c r="AD12" s="69"/>
      <c r="AE12" s="104">
        <f t="shared" si="7"/>
        <v>4345600</v>
      </c>
      <c r="AF12" s="56">
        <f t="shared" si="8"/>
        <v>0</v>
      </c>
      <c r="AG12" s="12"/>
      <c r="AH12" s="13"/>
      <c r="AI12" s="66"/>
      <c r="AJ12" s="62"/>
      <c r="AK12" s="63"/>
    </row>
    <row r="13" spans="1:37" ht="18" customHeight="1" thickBot="1" x14ac:dyDescent="0.35">
      <c r="A13" s="150"/>
      <c r="B13" s="9">
        <v>10</v>
      </c>
      <c r="C13" s="8" t="s">
        <v>54</v>
      </c>
      <c r="D13" s="8">
        <v>502</v>
      </c>
      <c r="E13" s="8" t="s">
        <v>65</v>
      </c>
      <c r="F13" s="15">
        <v>0</v>
      </c>
      <c r="G13" s="15">
        <v>33</v>
      </c>
      <c r="H13" s="67">
        <f t="shared" si="0"/>
        <v>33</v>
      </c>
      <c r="I13" s="18">
        <v>3800</v>
      </c>
      <c r="J13" s="68">
        <v>0</v>
      </c>
      <c r="K13" s="68">
        <v>1</v>
      </c>
      <c r="L13" s="68">
        <f t="shared" si="1"/>
        <v>1</v>
      </c>
      <c r="M13" s="18">
        <v>120000</v>
      </c>
      <c r="N13" s="15">
        <v>1</v>
      </c>
      <c r="O13" s="69"/>
      <c r="P13" s="69">
        <f>3500000*0.5</f>
        <v>1750000</v>
      </c>
      <c r="Q13" s="20">
        <f t="shared" si="2"/>
        <v>125400</v>
      </c>
      <c r="R13" s="20">
        <v>60000</v>
      </c>
      <c r="S13" s="18">
        <v>0</v>
      </c>
      <c r="T13" s="69">
        <v>0</v>
      </c>
      <c r="U13" s="22"/>
      <c r="V13" s="69">
        <v>589000</v>
      </c>
      <c r="W13" s="113"/>
      <c r="X13" s="22">
        <v>25000</v>
      </c>
      <c r="Y13" s="21">
        <f t="shared" si="4"/>
        <v>2549400</v>
      </c>
      <c r="Z13" s="11"/>
      <c r="AA13" s="70"/>
      <c r="AB13" s="69">
        <v>2549400</v>
      </c>
      <c r="AC13" s="69"/>
      <c r="AD13" s="69"/>
      <c r="AE13" s="104">
        <f t="shared" si="7"/>
        <v>2549400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5">
      <c r="A14" s="136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106"/>
      <c r="X14" s="31">
        <f t="shared" si="6"/>
        <v>0</v>
      </c>
      <c r="Y14" s="32">
        <f t="shared" si="4"/>
        <v>0</v>
      </c>
      <c r="Z14" s="33"/>
      <c r="AA14" s="74"/>
      <c r="AB14" s="69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5">
      <c r="A15" s="137"/>
      <c r="B15" s="43">
        <v>12</v>
      </c>
      <c r="C15" s="8" t="s">
        <v>55</v>
      </c>
      <c r="D15" s="8">
        <v>101</v>
      </c>
      <c r="E15" s="8" t="s">
        <v>67</v>
      </c>
      <c r="F15" s="8">
        <v>2249</v>
      </c>
      <c r="G15" s="8">
        <v>2423</v>
      </c>
      <c r="H15" s="67">
        <f t="shared" si="0"/>
        <v>174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661200</v>
      </c>
      <c r="R15" s="20">
        <f t="shared" si="5"/>
        <v>240000</v>
      </c>
      <c r="S15" s="18">
        <v>100000</v>
      </c>
      <c r="T15" s="69">
        <v>0</v>
      </c>
      <c r="U15" s="22"/>
      <c r="V15" s="69">
        <v>-160000</v>
      </c>
      <c r="W15" s="113"/>
      <c r="X15" s="22">
        <f t="shared" si="6"/>
        <v>100000</v>
      </c>
      <c r="Y15" s="21">
        <f t="shared" si="4"/>
        <v>3641200</v>
      </c>
      <c r="Z15" s="11"/>
      <c r="AA15" s="70"/>
      <c r="AB15" s="69">
        <v>3641000</v>
      </c>
      <c r="AC15" s="69"/>
      <c r="AD15" s="69"/>
      <c r="AE15" s="104">
        <f t="shared" si="7"/>
        <v>3641000</v>
      </c>
      <c r="AF15" s="56">
        <f t="shared" si="8"/>
        <v>200</v>
      </c>
      <c r="AG15" s="12"/>
      <c r="AH15" s="13"/>
      <c r="AI15" s="66"/>
      <c r="AJ15" s="62"/>
      <c r="AK15" s="63"/>
    </row>
    <row r="16" spans="1:37" ht="18" customHeight="1" thickBot="1" x14ac:dyDescent="0.35">
      <c r="A16" s="137"/>
      <c r="B16" s="43">
        <v>13</v>
      </c>
      <c r="C16" s="8" t="s">
        <v>55</v>
      </c>
      <c r="D16" s="8">
        <v>201</v>
      </c>
      <c r="E16" s="8" t="s">
        <v>68</v>
      </c>
      <c r="F16" s="8">
        <v>1342</v>
      </c>
      <c r="G16" s="8">
        <v>1342</v>
      </c>
      <c r="H16" s="67">
        <f t="shared" si="0"/>
        <v>0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2</v>
      </c>
      <c r="O16" s="69">
        <v>3000000</v>
      </c>
      <c r="P16" s="69">
        <v>3000000</v>
      </c>
      <c r="Q16" s="20">
        <f t="shared" si="2"/>
        <v>0</v>
      </c>
      <c r="R16" s="20">
        <f t="shared" si="5"/>
        <v>240000</v>
      </c>
      <c r="S16" s="18">
        <v>100000</v>
      </c>
      <c r="T16" s="69">
        <f t="shared" si="3"/>
        <v>100000</v>
      </c>
      <c r="U16" s="22"/>
      <c r="V16" s="69">
        <v>1500000</v>
      </c>
      <c r="W16" s="113"/>
      <c r="X16" s="22">
        <f t="shared" si="6"/>
        <v>100000</v>
      </c>
      <c r="Y16" s="21">
        <f t="shared" si="4"/>
        <v>5040000</v>
      </c>
      <c r="Z16" s="11" t="s">
        <v>177</v>
      </c>
      <c r="AA16" s="70"/>
      <c r="AB16" s="69">
        <v>5040000</v>
      </c>
      <c r="AC16" s="69"/>
      <c r="AD16" s="69"/>
      <c r="AE16" s="104">
        <f t="shared" si="7"/>
        <v>5040000</v>
      </c>
      <c r="AF16" s="56">
        <f t="shared" si="8"/>
        <v>0</v>
      </c>
      <c r="AG16" s="12"/>
      <c r="AH16" s="13"/>
      <c r="AI16" s="66"/>
      <c r="AJ16" s="62"/>
      <c r="AK16" s="63"/>
    </row>
    <row r="17" spans="1:37" ht="18" customHeight="1" thickBot="1" x14ac:dyDescent="0.35">
      <c r="A17" s="137"/>
      <c r="B17" s="43">
        <v>14</v>
      </c>
      <c r="C17" s="8" t="s">
        <v>55</v>
      </c>
      <c r="D17" s="8">
        <v>202</v>
      </c>
      <c r="E17" s="8" t="s">
        <v>69</v>
      </c>
      <c r="F17" s="8">
        <v>892</v>
      </c>
      <c r="G17" s="8">
        <v>906</v>
      </c>
      <c r="H17" s="67">
        <f t="shared" si="0"/>
        <v>14</v>
      </c>
      <c r="I17" s="18">
        <v>3800</v>
      </c>
      <c r="J17" s="68">
        <v>0</v>
      </c>
      <c r="K17" s="68">
        <v>1</v>
      </c>
      <c r="L17" s="68">
        <f t="shared" si="1"/>
        <v>1</v>
      </c>
      <c r="M17" s="18">
        <v>120000</v>
      </c>
      <c r="N17" s="15">
        <v>1</v>
      </c>
      <c r="O17" s="69"/>
      <c r="P17" s="69">
        <v>2500000</v>
      </c>
      <c r="Q17" s="20">
        <f t="shared" si="2"/>
        <v>53200</v>
      </c>
      <c r="R17" s="20">
        <f t="shared" si="5"/>
        <v>120000</v>
      </c>
      <c r="S17" s="18">
        <v>100000</v>
      </c>
      <c r="T17" s="69"/>
      <c r="U17" s="22"/>
      <c r="V17" s="69">
        <v>34200</v>
      </c>
      <c r="W17" s="113"/>
      <c r="X17" s="22">
        <f t="shared" si="6"/>
        <v>50000</v>
      </c>
      <c r="Y17" s="21">
        <f t="shared" ref="Y17" si="10">SUM(P17:X17)</f>
        <v>2857400</v>
      </c>
      <c r="Z17" s="11"/>
      <c r="AA17" s="70"/>
      <c r="AB17" s="69">
        <v>2857000</v>
      </c>
      <c r="AC17" s="69"/>
      <c r="AD17" s="69"/>
      <c r="AE17" s="104">
        <f t="shared" si="7"/>
        <v>2857000</v>
      </c>
      <c r="AF17" s="56">
        <f t="shared" si="8"/>
        <v>400</v>
      </c>
      <c r="AG17" s="12"/>
      <c r="AH17" s="13"/>
      <c r="AI17" s="66"/>
      <c r="AJ17" s="62"/>
      <c r="AK17" s="63"/>
    </row>
    <row r="18" spans="1:37" ht="18" customHeight="1" thickBot="1" x14ac:dyDescent="0.35">
      <c r="A18" s="137"/>
      <c r="B18" s="44"/>
      <c r="C18" s="5" t="s">
        <v>55</v>
      </c>
      <c r="D18" s="5" t="s">
        <v>73</v>
      </c>
      <c r="E18" s="5"/>
      <c r="F18" s="5">
        <v>494</v>
      </c>
      <c r="G18" s="8">
        <v>503</v>
      </c>
      <c r="H18" s="77">
        <f t="shared" si="0"/>
        <v>9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34200</v>
      </c>
      <c r="R18" s="39">
        <f t="shared" si="5"/>
        <v>0</v>
      </c>
      <c r="S18" s="38">
        <v>0</v>
      </c>
      <c r="T18" s="78"/>
      <c r="U18" s="40"/>
      <c r="V18" s="78">
        <v>-34200</v>
      </c>
      <c r="W18" s="114"/>
      <c r="X18" s="40">
        <f t="shared" si="6"/>
        <v>0</v>
      </c>
      <c r="Y18" s="41">
        <f t="shared" si="4"/>
        <v>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0</v>
      </c>
      <c r="AG18" s="12"/>
      <c r="AH18" s="13"/>
      <c r="AI18" s="66"/>
      <c r="AJ18" s="62"/>
      <c r="AK18" s="63"/>
    </row>
    <row r="19" spans="1:37" ht="18" customHeight="1" thickBot="1" x14ac:dyDescent="0.35">
      <c r="A19" s="137"/>
      <c r="B19" s="43">
        <v>15</v>
      </c>
      <c r="C19" s="8" t="s">
        <v>55</v>
      </c>
      <c r="D19" s="8">
        <v>301</v>
      </c>
      <c r="E19" s="8" t="s">
        <v>70</v>
      </c>
      <c r="F19" s="8">
        <v>1799</v>
      </c>
      <c r="G19" s="8">
        <v>1990</v>
      </c>
      <c r="H19" s="67">
        <f t="shared" si="0"/>
        <v>191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725800</v>
      </c>
      <c r="R19" s="20">
        <f t="shared" si="5"/>
        <v>120000</v>
      </c>
      <c r="S19" s="18">
        <v>0</v>
      </c>
      <c r="T19" s="69">
        <v>0</v>
      </c>
      <c r="U19" s="22"/>
      <c r="V19" s="69">
        <v>47500</v>
      </c>
      <c r="W19" s="113"/>
      <c r="X19" s="22">
        <f t="shared" si="6"/>
        <v>50000</v>
      </c>
      <c r="Y19" s="21">
        <f t="shared" si="4"/>
        <v>3743300</v>
      </c>
      <c r="Z19" s="11"/>
      <c r="AA19" s="70"/>
      <c r="AB19" s="69">
        <v>3743300</v>
      </c>
      <c r="AC19" s="69"/>
      <c r="AD19" s="69"/>
      <c r="AE19" s="104">
        <f t="shared" si="7"/>
        <v>3743300</v>
      </c>
      <c r="AF19" s="56">
        <f t="shared" si="8"/>
        <v>0</v>
      </c>
      <c r="AG19" s="12"/>
      <c r="AH19" s="13"/>
      <c r="AI19" s="66"/>
      <c r="AJ19" s="62"/>
      <c r="AK19" s="63"/>
    </row>
    <row r="20" spans="1:37" ht="18" customHeight="1" thickBot="1" x14ac:dyDescent="0.35">
      <c r="A20" s="137"/>
      <c r="B20" s="43">
        <v>16</v>
      </c>
      <c r="C20" s="8" t="s">
        <v>55</v>
      </c>
      <c r="D20" s="8">
        <v>302</v>
      </c>
      <c r="E20" s="8" t="s">
        <v>71</v>
      </c>
      <c r="F20" s="8">
        <v>948</v>
      </c>
      <c r="G20" s="8">
        <v>1161</v>
      </c>
      <c r="H20" s="67">
        <f t="shared" si="0"/>
        <v>213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>
        <v>2600000</v>
      </c>
      <c r="Q20" s="20">
        <f t="shared" si="2"/>
        <v>809400</v>
      </c>
      <c r="R20" s="20">
        <f t="shared" si="5"/>
        <v>240000</v>
      </c>
      <c r="S20" s="18">
        <v>0</v>
      </c>
      <c r="T20" s="69">
        <f t="shared" si="3"/>
        <v>100000</v>
      </c>
      <c r="U20" s="22">
        <v>-320000</v>
      </c>
      <c r="V20" s="69">
        <v>47500</v>
      </c>
      <c r="W20" s="113"/>
      <c r="X20" s="22">
        <f t="shared" si="6"/>
        <v>100000</v>
      </c>
      <c r="Y20" s="21">
        <f t="shared" si="4"/>
        <v>3576900</v>
      </c>
      <c r="Z20" s="11"/>
      <c r="AA20" s="70"/>
      <c r="AB20" s="69">
        <v>3526000</v>
      </c>
      <c r="AC20" s="69"/>
      <c r="AD20" s="69"/>
      <c r="AE20" s="104">
        <f t="shared" si="7"/>
        <v>3526000</v>
      </c>
      <c r="AF20" s="56">
        <f t="shared" si="8"/>
        <v>50900</v>
      </c>
      <c r="AG20" s="12"/>
      <c r="AH20" s="13"/>
      <c r="AI20" s="66"/>
      <c r="AJ20" s="62"/>
      <c r="AK20" s="63"/>
    </row>
    <row r="21" spans="1:37" ht="18" customHeight="1" thickBot="1" x14ac:dyDescent="0.35">
      <c r="A21" s="137"/>
      <c r="B21" s="44"/>
      <c r="C21" s="79" t="s">
        <v>55</v>
      </c>
      <c r="D21" s="79" t="s">
        <v>74</v>
      </c>
      <c r="E21" s="79"/>
      <c r="F21" s="79">
        <v>1067</v>
      </c>
      <c r="G21" s="8">
        <v>1092</v>
      </c>
      <c r="H21" s="80">
        <f t="shared" si="0"/>
        <v>25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95000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>
        <v>-95000</v>
      </c>
      <c r="W21" s="115"/>
      <c r="X21" s="85">
        <f t="shared" si="6"/>
        <v>0</v>
      </c>
      <c r="Y21" s="41">
        <f t="shared" si="4"/>
        <v>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0</v>
      </c>
      <c r="AG21" s="12"/>
      <c r="AH21" s="13"/>
      <c r="AI21" s="66"/>
      <c r="AJ21" s="62"/>
      <c r="AK21" s="63"/>
    </row>
    <row r="22" spans="1:37" ht="18" customHeight="1" thickBot="1" x14ac:dyDescent="0.35">
      <c r="A22" s="138"/>
      <c r="B22" s="43">
        <v>17</v>
      </c>
      <c r="C22" s="8" t="s">
        <v>55</v>
      </c>
      <c r="D22" s="8">
        <v>401</v>
      </c>
      <c r="E22" s="8" t="s">
        <v>72</v>
      </c>
      <c r="F22" s="8">
        <v>1408</v>
      </c>
      <c r="G22" s="8">
        <v>1623</v>
      </c>
      <c r="H22" s="67">
        <f t="shared" si="0"/>
        <v>215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817000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113"/>
      <c r="X22" s="22">
        <f t="shared" si="6"/>
        <v>50000</v>
      </c>
      <c r="Y22" s="21">
        <f t="shared" si="4"/>
        <v>3937000</v>
      </c>
      <c r="Z22" s="11"/>
      <c r="AA22" s="70"/>
      <c r="AB22" s="69">
        <v>3937000</v>
      </c>
      <c r="AC22" s="69"/>
      <c r="AD22" s="69"/>
      <c r="AE22" s="104">
        <f t="shared" si="7"/>
        <v>3937000</v>
      </c>
      <c r="AF22" s="56">
        <f t="shared" si="8"/>
        <v>0</v>
      </c>
      <c r="AG22" s="12"/>
      <c r="AH22" s="13"/>
      <c r="AI22" s="66"/>
      <c r="AJ22" s="62"/>
      <c r="AK22" s="63"/>
    </row>
    <row r="23" spans="1:37" s="76" customFormat="1" ht="18" customHeight="1" thickBot="1" x14ac:dyDescent="0.35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106"/>
      <c r="X23" s="31"/>
      <c r="Y23" s="32"/>
      <c r="Z23" s="33"/>
      <c r="AA23" s="74"/>
      <c r="AB23" s="69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5">
      <c r="A24" s="139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15">
        <v>1132</v>
      </c>
      <c r="G24" s="15">
        <v>1269</v>
      </c>
      <c r="H24" s="67">
        <f t="shared" si="0"/>
        <v>137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520600</v>
      </c>
      <c r="R24" s="20">
        <f>N24*M24</f>
        <v>120000</v>
      </c>
      <c r="S24" s="18">
        <v>100000</v>
      </c>
      <c r="T24" s="69"/>
      <c r="U24" s="22"/>
      <c r="V24" s="69"/>
      <c r="W24" s="113"/>
      <c r="X24" s="22">
        <v>100000</v>
      </c>
      <c r="Y24" s="21">
        <f t="shared" si="4"/>
        <v>2840600</v>
      </c>
      <c r="Z24" s="11"/>
      <c r="AA24" s="70"/>
      <c r="AB24" s="69">
        <v>2841000</v>
      </c>
      <c r="AC24" s="69"/>
      <c r="AD24" s="69"/>
      <c r="AE24" s="104">
        <f t="shared" si="7"/>
        <v>2841000</v>
      </c>
      <c r="AF24" s="56">
        <f t="shared" si="8"/>
        <v>-400</v>
      </c>
      <c r="AG24" s="12"/>
      <c r="AH24" s="13"/>
      <c r="AI24" s="66"/>
      <c r="AJ24" s="62"/>
      <c r="AK24" s="63"/>
    </row>
    <row r="25" spans="1:37" ht="18" customHeight="1" thickBot="1" x14ac:dyDescent="0.35">
      <c r="A25" s="139"/>
      <c r="B25" s="43">
        <v>20</v>
      </c>
      <c r="C25" s="8" t="s">
        <v>76</v>
      </c>
      <c r="D25" s="8">
        <v>201</v>
      </c>
      <c r="E25" s="8" t="s">
        <v>79</v>
      </c>
      <c r="F25" s="15">
        <v>1465</v>
      </c>
      <c r="G25" s="15">
        <v>1625</v>
      </c>
      <c r="H25" s="67">
        <f t="shared" si="0"/>
        <v>160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608000</v>
      </c>
      <c r="R25" s="20">
        <f t="shared" ref="R25:R33" si="11">N25*M25</f>
        <v>240000</v>
      </c>
      <c r="S25" s="18">
        <v>100000</v>
      </c>
      <c r="T25" s="69">
        <f t="shared" si="3"/>
        <v>100000</v>
      </c>
      <c r="U25" s="22"/>
      <c r="V25" s="69">
        <v>55700</v>
      </c>
      <c r="W25" s="113"/>
      <c r="X25" s="22">
        <f t="shared" ref="X25:X33" si="12">N25*50000</f>
        <v>100000</v>
      </c>
      <c r="Y25" s="21">
        <f t="shared" si="4"/>
        <v>3903700</v>
      </c>
      <c r="Z25" s="11"/>
      <c r="AA25" s="70"/>
      <c r="AB25" s="69">
        <v>3903700</v>
      </c>
      <c r="AC25" s="69"/>
      <c r="AD25" s="69"/>
      <c r="AE25" s="104">
        <f t="shared" si="7"/>
        <v>3903700</v>
      </c>
      <c r="AF25" s="56">
        <f t="shared" si="8"/>
        <v>0</v>
      </c>
      <c r="AG25" s="12"/>
      <c r="AH25" s="13"/>
      <c r="AI25" s="66"/>
      <c r="AJ25" s="62"/>
      <c r="AK25" s="63"/>
    </row>
    <row r="26" spans="1:37" ht="18" customHeight="1" thickBot="1" x14ac:dyDescent="0.35">
      <c r="A26" s="139"/>
      <c r="B26" s="43">
        <v>21</v>
      </c>
      <c r="C26" s="8" t="s">
        <v>76</v>
      </c>
      <c r="D26" s="8">
        <v>202</v>
      </c>
      <c r="E26" s="8" t="s">
        <v>80</v>
      </c>
      <c r="F26" s="15">
        <v>464</v>
      </c>
      <c r="G26" s="15">
        <v>578</v>
      </c>
      <c r="H26" s="67">
        <f t="shared" si="0"/>
        <v>114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/>
      <c r="P26" s="69">
        <v>2300000</v>
      </c>
      <c r="Q26" s="20">
        <f t="shared" si="2"/>
        <v>433200</v>
      </c>
      <c r="R26" s="20">
        <f t="shared" si="11"/>
        <v>120000</v>
      </c>
      <c r="S26" s="18"/>
      <c r="T26" s="69">
        <f t="shared" si="3"/>
        <v>50000</v>
      </c>
      <c r="U26" s="22"/>
      <c r="V26" s="69">
        <v>27800</v>
      </c>
      <c r="W26" s="113"/>
      <c r="X26" s="22">
        <f t="shared" si="12"/>
        <v>50000</v>
      </c>
      <c r="Y26" s="21">
        <f>SUM(O26:X26)</f>
        <v>2981000</v>
      </c>
      <c r="Z26" s="11" t="s">
        <v>86</v>
      </c>
      <c r="AA26" s="70"/>
      <c r="AB26" s="69">
        <v>2981000</v>
      </c>
      <c r="AC26" s="69"/>
      <c r="AD26" s="69"/>
      <c r="AE26" s="104">
        <f t="shared" si="7"/>
        <v>2981000</v>
      </c>
      <c r="AF26" s="56">
        <f t="shared" si="8"/>
        <v>0</v>
      </c>
      <c r="AG26" s="12"/>
      <c r="AH26" s="13"/>
      <c r="AI26" s="66"/>
      <c r="AJ26" s="62"/>
      <c r="AK26" s="63"/>
    </row>
    <row r="27" spans="1:37" ht="18" customHeight="1" thickBot="1" x14ac:dyDescent="0.35">
      <c r="A27" s="139"/>
      <c r="B27" s="44">
        <v>22</v>
      </c>
      <c r="C27" s="5" t="s">
        <v>76</v>
      </c>
      <c r="D27" s="5" t="s">
        <v>73</v>
      </c>
      <c r="E27" s="5"/>
      <c r="F27" s="37">
        <v>607</v>
      </c>
      <c r="G27" s="15">
        <v>629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1"/>
        <v>0</v>
      </c>
      <c r="S27" s="38"/>
      <c r="T27" s="69">
        <f t="shared" si="3"/>
        <v>0</v>
      </c>
      <c r="U27" s="40"/>
      <c r="V27" s="78">
        <v>-83600</v>
      </c>
      <c r="W27" s="114"/>
      <c r="X27" s="40">
        <f t="shared" si="12"/>
        <v>0</v>
      </c>
      <c r="Y27" s="41">
        <f t="shared" si="4"/>
        <v>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0</v>
      </c>
      <c r="AG27" s="12"/>
      <c r="AH27" s="13"/>
      <c r="AI27" s="66"/>
      <c r="AJ27" s="62"/>
      <c r="AK27" s="63"/>
    </row>
    <row r="28" spans="1:37" ht="18" customHeight="1" thickBot="1" x14ac:dyDescent="0.35">
      <c r="A28" s="139"/>
      <c r="B28" s="43">
        <v>23</v>
      </c>
      <c r="C28" s="8" t="s">
        <v>76</v>
      </c>
      <c r="D28" s="8">
        <v>301</v>
      </c>
      <c r="E28" s="8" t="s">
        <v>81</v>
      </c>
      <c r="F28" s="15">
        <v>1065</v>
      </c>
      <c r="G28" s="15">
        <v>1126</v>
      </c>
      <c r="H28" s="67">
        <f t="shared" si="0"/>
        <v>61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231800</v>
      </c>
      <c r="R28" s="20">
        <f t="shared" si="11"/>
        <v>120000</v>
      </c>
      <c r="S28" s="18">
        <v>100000</v>
      </c>
      <c r="T28" s="69"/>
      <c r="U28" s="22"/>
      <c r="V28" s="69">
        <v>19000</v>
      </c>
      <c r="W28" s="113"/>
      <c r="X28" s="22">
        <f t="shared" si="12"/>
        <v>50000</v>
      </c>
      <c r="Y28" s="21">
        <f t="shared" si="4"/>
        <v>3220800</v>
      </c>
      <c r="Z28" s="11"/>
      <c r="AA28" s="70"/>
      <c r="AB28" s="69">
        <v>3220000</v>
      </c>
      <c r="AC28" s="69"/>
      <c r="AD28" s="69"/>
      <c r="AE28" s="104">
        <f t="shared" si="7"/>
        <v>3220000</v>
      </c>
      <c r="AF28" s="56">
        <f t="shared" si="8"/>
        <v>800</v>
      </c>
      <c r="AG28" s="12"/>
      <c r="AH28" s="13"/>
      <c r="AI28" s="66"/>
      <c r="AJ28" s="62"/>
      <c r="AK28" s="63"/>
    </row>
    <row r="29" spans="1:37" ht="18" customHeight="1" thickBot="1" x14ac:dyDescent="0.35">
      <c r="A29" s="139"/>
      <c r="B29" s="43">
        <v>24</v>
      </c>
      <c r="C29" s="8" t="s">
        <v>76</v>
      </c>
      <c r="D29" s="8">
        <v>302</v>
      </c>
      <c r="E29" s="8" t="s">
        <v>82</v>
      </c>
      <c r="F29" s="15">
        <v>567</v>
      </c>
      <c r="G29" s="15">
        <v>567</v>
      </c>
      <c r="H29" s="67">
        <f t="shared" si="0"/>
        <v>0</v>
      </c>
      <c r="I29" s="18">
        <v>3800</v>
      </c>
      <c r="J29" s="68">
        <v>0</v>
      </c>
      <c r="K29" s="68">
        <v>1</v>
      </c>
      <c r="L29" s="68">
        <f t="shared" si="1"/>
        <v>1</v>
      </c>
      <c r="M29" s="18">
        <v>120000</v>
      </c>
      <c r="N29" s="15">
        <v>2</v>
      </c>
      <c r="O29" s="69">
        <v>2200000</v>
      </c>
      <c r="P29" s="69">
        <v>2200000</v>
      </c>
      <c r="Q29" s="20">
        <f t="shared" si="2"/>
        <v>0</v>
      </c>
      <c r="R29" s="20">
        <f t="shared" si="11"/>
        <v>240000</v>
      </c>
      <c r="S29" s="18">
        <v>100000</v>
      </c>
      <c r="T29" s="69">
        <f t="shared" si="3"/>
        <v>100000</v>
      </c>
      <c r="U29" s="22"/>
      <c r="V29" s="69"/>
      <c r="W29" s="113"/>
      <c r="X29" s="22">
        <f t="shared" si="12"/>
        <v>100000</v>
      </c>
      <c r="Y29" s="21">
        <f>SUM(O29:X29)</f>
        <v>4940000</v>
      </c>
      <c r="Z29" s="11" t="s">
        <v>178</v>
      </c>
      <c r="AA29" s="70"/>
      <c r="AB29" s="69">
        <v>2200000</v>
      </c>
      <c r="AC29" s="69">
        <v>2520000</v>
      </c>
      <c r="AD29" s="69"/>
      <c r="AE29" s="104">
        <f t="shared" si="7"/>
        <v>4720000</v>
      </c>
      <c r="AF29" s="56">
        <f t="shared" si="8"/>
        <v>220000</v>
      </c>
      <c r="AG29" s="12"/>
      <c r="AH29" s="13"/>
      <c r="AI29" s="66"/>
      <c r="AJ29" s="62"/>
      <c r="AK29" s="63"/>
    </row>
    <row r="30" spans="1:37" ht="18" customHeight="1" thickBot="1" x14ac:dyDescent="0.35">
      <c r="A30" s="139"/>
      <c r="B30" s="44">
        <v>25</v>
      </c>
      <c r="C30" s="5" t="s">
        <v>76</v>
      </c>
      <c r="D30" s="5" t="s">
        <v>74</v>
      </c>
      <c r="E30" s="5"/>
      <c r="F30" s="37">
        <v>260</v>
      </c>
      <c r="G30" s="15">
        <v>265</v>
      </c>
      <c r="H30" s="77">
        <f t="shared" si="0"/>
        <v>5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19000</v>
      </c>
      <c r="R30" s="39">
        <f t="shared" si="11"/>
        <v>0</v>
      </c>
      <c r="S30" s="38"/>
      <c r="T30" s="78">
        <f t="shared" si="3"/>
        <v>0</v>
      </c>
      <c r="U30" s="40"/>
      <c r="V30" s="78">
        <v>-19000</v>
      </c>
      <c r="W30" s="114"/>
      <c r="X30" s="40">
        <f t="shared" si="12"/>
        <v>0</v>
      </c>
      <c r="Y30" s="21">
        <f t="shared" si="4"/>
        <v>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0</v>
      </c>
      <c r="AG30" s="12"/>
      <c r="AH30" s="13"/>
      <c r="AI30" s="66"/>
      <c r="AJ30" s="62"/>
      <c r="AK30" s="63"/>
    </row>
    <row r="31" spans="1:37" ht="18" customHeight="1" thickBot="1" x14ac:dyDescent="0.35">
      <c r="A31" s="139"/>
      <c r="B31" s="43">
        <v>26</v>
      </c>
      <c r="C31" s="8" t="s">
        <v>76</v>
      </c>
      <c r="D31" s="8">
        <v>401</v>
      </c>
      <c r="E31" s="8" t="s">
        <v>83</v>
      </c>
      <c r="F31" s="15">
        <v>1316</v>
      </c>
      <c r="G31" s="15">
        <v>1429</v>
      </c>
      <c r="H31" s="67">
        <f t="shared" si="0"/>
        <v>113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429400</v>
      </c>
      <c r="R31" s="20">
        <f t="shared" si="11"/>
        <v>120000</v>
      </c>
      <c r="S31" s="18">
        <v>100000</v>
      </c>
      <c r="T31" s="69">
        <f t="shared" si="3"/>
        <v>50000</v>
      </c>
      <c r="U31" s="22"/>
      <c r="V31" s="69">
        <v>11400</v>
      </c>
      <c r="W31" s="113"/>
      <c r="X31" s="22">
        <f t="shared" si="12"/>
        <v>50000</v>
      </c>
      <c r="Y31" s="21">
        <f t="shared" si="4"/>
        <v>3560800</v>
      </c>
      <c r="Z31" s="11"/>
      <c r="AA31" s="70"/>
      <c r="AB31" s="69">
        <v>3561000</v>
      </c>
      <c r="AC31" s="69"/>
      <c r="AD31" s="69"/>
      <c r="AE31" s="104">
        <f t="shared" si="7"/>
        <v>3561000</v>
      </c>
      <c r="AF31" s="56">
        <f t="shared" si="8"/>
        <v>-200</v>
      </c>
      <c r="AG31" s="12"/>
      <c r="AH31" s="13"/>
      <c r="AI31" s="66"/>
      <c r="AJ31" s="62"/>
      <c r="AK31" s="63"/>
    </row>
    <row r="32" spans="1:37" ht="18" customHeight="1" thickBot="1" x14ac:dyDescent="0.35">
      <c r="A32" s="139"/>
      <c r="B32" s="43">
        <v>27</v>
      </c>
      <c r="C32" s="8" t="s">
        <v>76</v>
      </c>
      <c r="D32" s="8">
        <v>402</v>
      </c>
      <c r="E32" s="34" t="s">
        <v>84</v>
      </c>
      <c r="F32" s="15">
        <v>468</v>
      </c>
      <c r="G32" s="15">
        <v>468</v>
      </c>
      <c r="H32" s="67">
        <f t="shared" si="0"/>
        <v>0</v>
      </c>
      <c r="I32" s="18">
        <v>3800</v>
      </c>
      <c r="J32" s="68">
        <v>0</v>
      </c>
      <c r="K32" s="68">
        <v>1</v>
      </c>
      <c r="L32" s="68">
        <f t="shared" si="1"/>
        <v>1</v>
      </c>
      <c r="M32" s="18">
        <v>120000</v>
      </c>
      <c r="N32" s="15">
        <v>2</v>
      </c>
      <c r="O32" s="69">
        <v>2200000</v>
      </c>
      <c r="P32" s="69">
        <v>2200000</v>
      </c>
      <c r="Q32" s="20">
        <f t="shared" si="2"/>
        <v>0</v>
      </c>
      <c r="R32" s="20">
        <f t="shared" si="11"/>
        <v>240000</v>
      </c>
      <c r="S32" s="18">
        <v>100000</v>
      </c>
      <c r="T32" s="69">
        <f t="shared" si="3"/>
        <v>100000</v>
      </c>
      <c r="U32" s="22"/>
      <c r="V32" s="69"/>
      <c r="W32" s="113"/>
      <c r="X32" s="22">
        <f t="shared" si="12"/>
        <v>100000</v>
      </c>
      <c r="Y32" s="21">
        <f>SUM(O32:X32)</f>
        <v>4940000</v>
      </c>
      <c r="Z32" s="11" t="s">
        <v>178</v>
      </c>
      <c r="AA32" s="70"/>
      <c r="AB32" s="69">
        <v>2200000</v>
      </c>
      <c r="AC32" s="69">
        <v>2470000</v>
      </c>
      <c r="AD32" s="69">
        <v>270000</v>
      </c>
      <c r="AE32" s="104">
        <f t="shared" si="7"/>
        <v>4940000</v>
      </c>
      <c r="AF32" s="56">
        <f t="shared" si="8"/>
        <v>0</v>
      </c>
      <c r="AG32" s="12"/>
      <c r="AH32" s="13"/>
      <c r="AI32" s="66"/>
      <c r="AJ32" s="62"/>
      <c r="AK32" s="63"/>
    </row>
    <row r="33" spans="1:37" ht="18" customHeight="1" thickBot="1" x14ac:dyDescent="0.35">
      <c r="A33" s="139"/>
      <c r="B33" s="44">
        <v>28</v>
      </c>
      <c r="C33" s="5" t="s">
        <v>76</v>
      </c>
      <c r="D33" s="5" t="s">
        <v>77</v>
      </c>
      <c r="E33" s="5"/>
      <c r="F33" s="37">
        <v>214</v>
      </c>
      <c r="G33" s="15">
        <v>217</v>
      </c>
      <c r="H33" s="77">
        <f t="shared" si="0"/>
        <v>3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11400</v>
      </c>
      <c r="R33" s="39">
        <f t="shared" si="11"/>
        <v>0</v>
      </c>
      <c r="S33" s="38"/>
      <c r="T33" s="78">
        <f t="shared" si="3"/>
        <v>0</v>
      </c>
      <c r="U33" s="40"/>
      <c r="V33" s="78">
        <v>-11400</v>
      </c>
      <c r="W33" s="114"/>
      <c r="X33" s="40">
        <f t="shared" si="12"/>
        <v>0</v>
      </c>
      <c r="Y33" s="41">
        <f t="shared" si="4"/>
        <v>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0</v>
      </c>
      <c r="AG33" s="12"/>
      <c r="AH33" s="13"/>
      <c r="AI33" s="66"/>
      <c r="AJ33" s="62"/>
      <c r="AK33" s="63"/>
    </row>
    <row r="34" spans="1:37" s="76" customFormat="1" ht="18" customHeight="1" thickBot="1" x14ac:dyDescent="0.35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3">L34*M34</f>
        <v>0</v>
      </c>
      <c r="S34" s="28"/>
      <c r="T34" s="73">
        <f t="shared" si="3"/>
        <v>0</v>
      </c>
      <c r="U34" s="31"/>
      <c r="V34" s="73"/>
      <c r="W34" s="106"/>
      <c r="X34" s="31">
        <f t="shared" ref="X34:X56" si="14">N34*100000</f>
        <v>0</v>
      </c>
      <c r="Y34" s="32">
        <f t="shared" si="4"/>
        <v>0</v>
      </c>
      <c r="Z34" s="33"/>
      <c r="AA34" s="74"/>
      <c r="AB34" s="69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5">
      <c r="A35" s="139" t="s">
        <v>111</v>
      </c>
      <c r="B35" s="43">
        <v>30</v>
      </c>
      <c r="C35" s="34" t="s">
        <v>87</v>
      </c>
      <c r="D35" s="34">
        <v>101</v>
      </c>
      <c r="E35" s="34" t="s">
        <v>88</v>
      </c>
      <c r="F35" s="15">
        <v>2025</v>
      </c>
      <c r="G35" s="15">
        <v>2025</v>
      </c>
      <c r="H35" s="67">
        <f t="shared" si="0"/>
        <v>0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0</v>
      </c>
      <c r="O35" s="69"/>
      <c r="P35" s="69"/>
      <c r="Q35" s="20">
        <f t="shared" si="2"/>
        <v>0</v>
      </c>
      <c r="R35" s="20">
        <f>N35*M35</f>
        <v>0</v>
      </c>
      <c r="S35" s="18">
        <v>0</v>
      </c>
      <c r="T35" s="69">
        <f t="shared" si="3"/>
        <v>0</v>
      </c>
      <c r="U35" s="22"/>
      <c r="V35" s="69"/>
      <c r="W35" s="113"/>
      <c r="X35" s="22">
        <f>N35*50000</f>
        <v>0</v>
      </c>
      <c r="Y35" s="21">
        <v>0</v>
      </c>
      <c r="Z35" s="11" t="s">
        <v>179</v>
      </c>
      <c r="AA35" s="70"/>
      <c r="AB35" s="69"/>
      <c r="AC35" s="69"/>
      <c r="AD35" s="69"/>
      <c r="AE35" s="104">
        <f t="shared" si="7"/>
        <v>0</v>
      </c>
      <c r="AF35" s="56">
        <f t="shared" si="8"/>
        <v>0</v>
      </c>
      <c r="AG35" s="12"/>
      <c r="AH35" s="13"/>
      <c r="AI35" s="66"/>
      <c r="AJ35" s="62"/>
      <c r="AK35" s="63"/>
    </row>
    <row r="36" spans="1:37" ht="18" customHeight="1" thickBot="1" x14ac:dyDescent="0.35">
      <c r="A36" s="139"/>
      <c r="B36" s="43">
        <v>31</v>
      </c>
      <c r="C36" s="8" t="s">
        <v>87</v>
      </c>
      <c r="D36" s="8">
        <v>201</v>
      </c>
      <c r="E36" s="8" t="s">
        <v>93</v>
      </c>
      <c r="F36" s="15">
        <v>11287</v>
      </c>
      <c r="G36" s="15">
        <v>11484</v>
      </c>
      <c r="H36" s="67">
        <f t="shared" si="0"/>
        <v>197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748600</v>
      </c>
      <c r="R36" s="20">
        <f t="shared" ref="R36:R41" si="15">N36*M36</f>
        <v>200000</v>
      </c>
      <c r="S36" s="18">
        <v>100000</v>
      </c>
      <c r="T36" s="69"/>
      <c r="U36" s="22">
        <v>50000</v>
      </c>
      <c r="V36" s="69"/>
      <c r="W36" s="113"/>
      <c r="X36" s="22">
        <f t="shared" ref="X36:X41" si="16">N36*50000</f>
        <v>100000</v>
      </c>
      <c r="Y36" s="21">
        <f t="shared" si="4"/>
        <v>4198600</v>
      </c>
      <c r="Z36" s="11"/>
      <c r="AA36" s="70"/>
      <c r="AB36" s="69">
        <v>4168000</v>
      </c>
      <c r="AC36" s="69"/>
      <c r="AD36" s="69"/>
      <c r="AE36" s="104">
        <f t="shared" si="7"/>
        <v>4168000</v>
      </c>
      <c r="AF36" s="56">
        <f t="shared" si="8"/>
        <v>30600</v>
      </c>
      <c r="AG36" s="12"/>
      <c r="AH36" s="13"/>
      <c r="AI36" s="66"/>
      <c r="AJ36" s="62"/>
      <c r="AK36" s="63"/>
    </row>
    <row r="37" spans="1:37" ht="18" customHeight="1" thickBot="1" x14ac:dyDescent="0.35">
      <c r="A37" s="139"/>
      <c r="B37" s="43">
        <v>32</v>
      </c>
      <c r="C37" s="8" t="s">
        <v>87</v>
      </c>
      <c r="D37" s="8">
        <v>202</v>
      </c>
      <c r="E37" s="8" t="s">
        <v>94</v>
      </c>
      <c r="F37" s="15">
        <v>3953</v>
      </c>
      <c r="G37" s="15">
        <v>3980</v>
      </c>
      <c r="H37" s="67">
        <f t="shared" si="0"/>
        <v>27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f t="shared" si="2"/>
        <v>102600</v>
      </c>
      <c r="R37" s="20">
        <f t="shared" si="15"/>
        <v>120000</v>
      </c>
      <c r="S37" s="18">
        <v>100000</v>
      </c>
      <c r="T37" s="69">
        <f t="shared" si="3"/>
        <v>50000</v>
      </c>
      <c r="U37" s="22"/>
      <c r="V37" s="69"/>
      <c r="W37" s="113"/>
      <c r="X37" s="22">
        <f t="shared" si="16"/>
        <v>50000</v>
      </c>
      <c r="Y37" s="21">
        <f t="shared" si="4"/>
        <v>3022600</v>
      </c>
      <c r="Z37" s="11"/>
      <c r="AA37" s="70"/>
      <c r="AB37" s="69">
        <v>3022600</v>
      </c>
      <c r="AC37" s="69"/>
      <c r="AD37" s="69"/>
      <c r="AE37" s="104">
        <f t="shared" si="7"/>
        <v>3022600</v>
      </c>
      <c r="AF37" s="56">
        <f t="shared" si="8"/>
        <v>0</v>
      </c>
      <c r="AG37" s="12"/>
      <c r="AH37" s="13"/>
      <c r="AI37" s="66"/>
      <c r="AJ37" s="62"/>
      <c r="AK37" s="63"/>
    </row>
    <row r="38" spans="1:37" ht="18" customHeight="1" thickBot="1" x14ac:dyDescent="0.35">
      <c r="A38" s="139"/>
      <c r="B38" s="43">
        <v>33</v>
      </c>
      <c r="C38" s="8" t="s">
        <v>87</v>
      </c>
      <c r="D38" s="8">
        <v>301</v>
      </c>
      <c r="E38" s="8" t="s">
        <v>95</v>
      </c>
      <c r="F38" s="15">
        <v>8065</v>
      </c>
      <c r="G38" s="15">
        <v>8196</v>
      </c>
      <c r="H38" s="67">
        <f t="shared" si="0"/>
        <v>131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497800</v>
      </c>
      <c r="R38" s="20">
        <f t="shared" si="15"/>
        <v>360000</v>
      </c>
      <c r="S38" s="18">
        <v>100000</v>
      </c>
      <c r="T38" s="69">
        <f t="shared" si="3"/>
        <v>150000</v>
      </c>
      <c r="U38" s="22"/>
      <c r="V38" s="69">
        <v>125000</v>
      </c>
      <c r="W38" s="113">
        <v>-340000</v>
      </c>
      <c r="X38" s="22">
        <f t="shared" si="16"/>
        <v>150000</v>
      </c>
      <c r="Y38" s="21">
        <f t="shared" si="4"/>
        <v>4242800</v>
      </c>
      <c r="Z38" s="11"/>
      <c r="AA38" s="70"/>
      <c r="AB38" s="69">
        <v>4242800</v>
      </c>
      <c r="AC38" s="69"/>
      <c r="AD38" s="69"/>
      <c r="AE38" s="104">
        <f t="shared" si="7"/>
        <v>4242800</v>
      </c>
      <c r="AF38" s="56">
        <f t="shared" si="8"/>
        <v>0</v>
      </c>
      <c r="AG38" s="12"/>
      <c r="AH38" s="13"/>
      <c r="AI38" s="66"/>
      <c r="AJ38" s="62"/>
      <c r="AK38" s="63"/>
    </row>
    <row r="39" spans="1:37" ht="18" customHeight="1" thickBot="1" x14ac:dyDescent="0.35">
      <c r="A39" s="139"/>
      <c r="B39" s="43">
        <v>34</v>
      </c>
      <c r="C39" s="8" t="s">
        <v>87</v>
      </c>
      <c r="D39" s="8">
        <v>302</v>
      </c>
      <c r="E39" s="8" t="s">
        <v>96</v>
      </c>
      <c r="F39" s="15">
        <v>3371</v>
      </c>
      <c r="G39" s="15">
        <v>3500</v>
      </c>
      <c r="H39" s="67">
        <f t="shared" si="0"/>
        <v>129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490200</v>
      </c>
      <c r="R39" s="20">
        <f t="shared" si="15"/>
        <v>120000</v>
      </c>
      <c r="S39" s="18">
        <v>100000</v>
      </c>
      <c r="T39" s="69">
        <f t="shared" si="3"/>
        <v>50000</v>
      </c>
      <c r="U39" s="22"/>
      <c r="V39" s="69"/>
      <c r="W39" s="113"/>
      <c r="X39" s="22">
        <f t="shared" si="16"/>
        <v>50000</v>
      </c>
      <c r="Y39" s="21">
        <f t="shared" si="4"/>
        <v>3310200</v>
      </c>
      <c r="Z39" s="11"/>
      <c r="AA39" s="70"/>
      <c r="AB39" s="69">
        <v>3310000</v>
      </c>
      <c r="AC39" s="69"/>
      <c r="AD39" s="69"/>
      <c r="AE39" s="104">
        <f t="shared" si="7"/>
        <v>3310000</v>
      </c>
      <c r="AF39" s="56">
        <f t="shared" si="8"/>
        <v>200</v>
      </c>
      <c r="AG39" s="12"/>
      <c r="AH39" s="13"/>
      <c r="AI39" s="66"/>
      <c r="AJ39" s="62"/>
      <c r="AK39" s="63"/>
    </row>
    <row r="40" spans="1:37" ht="18" customHeight="1" thickBot="1" x14ac:dyDescent="0.35">
      <c r="A40" s="139"/>
      <c r="B40" s="43">
        <v>35</v>
      </c>
      <c r="C40" s="8" t="s">
        <v>87</v>
      </c>
      <c r="D40" s="8">
        <v>401</v>
      </c>
      <c r="E40" s="8" t="s">
        <v>97</v>
      </c>
      <c r="F40" s="15">
        <v>1747</v>
      </c>
      <c r="G40" s="15">
        <v>1943</v>
      </c>
      <c r="H40" s="67">
        <f t="shared" si="0"/>
        <v>196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744800</v>
      </c>
      <c r="R40" s="20">
        <f t="shared" si="15"/>
        <v>200000</v>
      </c>
      <c r="S40" s="18">
        <v>100000</v>
      </c>
      <c r="T40" s="69">
        <f t="shared" si="3"/>
        <v>100000</v>
      </c>
      <c r="U40" s="22"/>
      <c r="V40" s="69"/>
      <c r="W40" s="113"/>
      <c r="X40" s="22">
        <f t="shared" si="16"/>
        <v>100000</v>
      </c>
      <c r="Y40" s="21">
        <f t="shared" si="4"/>
        <v>4544800</v>
      </c>
      <c r="Z40" s="11"/>
      <c r="AA40" s="70"/>
      <c r="AB40" s="69">
        <v>4544000</v>
      </c>
      <c r="AC40" s="69"/>
      <c r="AD40" s="69"/>
      <c r="AE40" s="104">
        <f t="shared" si="7"/>
        <v>4544000</v>
      </c>
      <c r="AF40" s="56">
        <f t="shared" si="8"/>
        <v>800</v>
      </c>
      <c r="AG40" s="12"/>
      <c r="AH40" s="13"/>
      <c r="AI40" s="66"/>
      <c r="AJ40" s="62"/>
      <c r="AK40" s="63"/>
    </row>
    <row r="41" spans="1:37" ht="18" customHeight="1" thickBot="1" x14ac:dyDescent="0.35">
      <c r="A41" s="139"/>
      <c r="B41" s="43">
        <v>36</v>
      </c>
      <c r="C41" s="8" t="s">
        <v>87</v>
      </c>
      <c r="D41" s="8">
        <v>402</v>
      </c>
      <c r="E41" s="8" t="s">
        <v>98</v>
      </c>
      <c r="F41" s="15">
        <v>1271</v>
      </c>
      <c r="G41" s="15">
        <v>1345</v>
      </c>
      <c r="H41" s="67">
        <f t="shared" si="0"/>
        <v>74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281200</v>
      </c>
      <c r="R41" s="20">
        <f t="shared" si="15"/>
        <v>120000</v>
      </c>
      <c r="S41" s="18">
        <v>100000</v>
      </c>
      <c r="T41" s="69">
        <f t="shared" si="3"/>
        <v>50000</v>
      </c>
      <c r="U41" s="22"/>
      <c r="V41" s="69"/>
      <c r="W41" s="113"/>
      <c r="X41" s="22">
        <f t="shared" si="16"/>
        <v>50000</v>
      </c>
      <c r="Y41" s="21">
        <f t="shared" si="4"/>
        <v>3101200</v>
      </c>
      <c r="Z41" s="11"/>
      <c r="AA41" s="70"/>
      <c r="AB41" s="69">
        <v>3101200</v>
      </c>
      <c r="AC41" s="69"/>
      <c r="AD41" s="69"/>
      <c r="AE41" s="104">
        <f t="shared" si="7"/>
        <v>3101200</v>
      </c>
      <c r="AF41" s="56">
        <f t="shared" si="8"/>
        <v>0</v>
      </c>
      <c r="AG41" s="12"/>
      <c r="AH41" s="13"/>
      <c r="AI41" s="66"/>
      <c r="AJ41" s="62"/>
      <c r="AK41" s="63"/>
    </row>
    <row r="42" spans="1:37" s="76" customFormat="1" ht="18" customHeight="1" thickBot="1" x14ac:dyDescent="0.35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3"/>
        <v>0</v>
      </c>
      <c r="S42" s="28"/>
      <c r="T42" s="73">
        <f t="shared" si="3"/>
        <v>0</v>
      </c>
      <c r="U42" s="31"/>
      <c r="V42" s="73"/>
      <c r="W42" s="106"/>
      <c r="X42" s="31">
        <f t="shared" si="14"/>
        <v>0</v>
      </c>
      <c r="Y42" s="32">
        <f t="shared" si="4"/>
        <v>0</v>
      </c>
      <c r="Z42" s="33"/>
      <c r="AA42" s="74"/>
      <c r="AB42" s="69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5">
      <c r="A43" s="136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793</v>
      </c>
      <c r="G43" s="15">
        <v>815</v>
      </c>
      <c r="H43" s="67">
        <f t="shared" si="0"/>
        <v>22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83600</v>
      </c>
      <c r="R43" s="20">
        <f>N43*M43</f>
        <v>0</v>
      </c>
      <c r="S43" s="18"/>
      <c r="T43" s="69">
        <f>N43*80000</f>
        <v>0</v>
      </c>
      <c r="U43" s="22"/>
      <c r="V43" s="69"/>
      <c r="W43" s="113"/>
      <c r="X43" s="22">
        <f t="shared" si="14"/>
        <v>0</v>
      </c>
      <c r="Y43" s="21">
        <f t="shared" si="4"/>
        <v>83600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83600</v>
      </c>
      <c r="AG43" s="12"/>
      <c r="AH43" s="13"/>
      <c r="AI43" s="66"/>
      <c r="AJ43" s="62"/>
      <c r="AK43" s="63"/>
    </row>
    <row r="44" spans="1:37" ht="18" customHeight="1" thickBot="1" x14ac:dyDescent="0.35">
      <c r="A44" s="137"/>
      <c r="B44" s="43">
        <v>39</v>
      </c>
      <c r="C44" s="8" t="s">
        <v>89</v>
      </c>
      <c r="D44" s="8">
        <v>201</v>
      </c>
      <c r="E44" s="8" t="s">
        <v>101</v>
      </c>
      <c r="F44" s="15">
        <v>1638</v>
      </c>
      <c r="G44" s="15">
        <v>1781</v>
      </c>
      <c r="H44" s="67">
        <f t="shared" si="0"/>
        <v>143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543400</v>
      </c>
      <c r="R44" s="20">
        <f t="shared" ref="R44:R55" si="17">N44*M44</f>
        <v>240000</v>
      </c>
      <c r="S44" s="18">
        <v>100000</v>
      </c>
      <c r="T44" s="69">
        <f t="shared" ref="T44:T55" si="18">N44*80000</f>
        <v>160000</v>
      </c>
      <c r="U44" s="22"/>
      <c r="V44" s="69">
        <v>40500</v>
      </c>
      <c r="W44" s="113"/>
      <c r="X44" s="22">
        <f t="shared" si="14"/>
        <v>200000</v>
      </c>
      <c r="Y44" s="21">
        <f t="shared" si="4"/>
        <v>4883900</v>
      </c>
      <c r="Z44" s="11"/>
      <c r="AA44" s="70"/>
      <c r="AB44" s="69">
        <v>4883900</v>
      </c>
      <c r="AC44" s="69"/>
      <c r="AD44" s="69"/>
      <c r="AE44" s="104">
        <f t="shared" si="7"/>
        <v>4883900</v>
      </c>
      <c r="AF44" s="56">
        <f t="shared" si="8"/>
        <v>0</v>
      </c>
      <c r="AG44" s="12"/>
      <c r="AH44" s="13"/>
      <c r="AI44" s="66"/>
      <c r="AJ44" s="62"/>
      <c r="AK44" s="63"/>
    </row>
    <row r="45" spans="1:37" ht="18" customHeight="1" thickBot="1" x14ac:dyDescent="0.35">
      <c r="A45" s="137"/>
      <c r="B45" s="43">
        <v>40</v>
      </c>
      <c r="C45" s="8" t="s">
        <v>89</v>
      </c>
      <c r="D45" s="8">
        <v>202</v>
      </c>
      <c r="E45" s="8" t="s">
        <v>102</v>
      </c>
      <c r="F45" s="15">
        <v>419</v>
      </c>
      <c r="G45" s="15">
        <v>436</v>
      </c>
      <c r="H45" s="67">
        <f t="shared" si="0"/>
        <v>17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64600</v>
      </c>
      <c r="R45" s="20">
        <f t="shared" si="17"/>
        <v>120000</v>
      </c>
      <c r="S45" s="18">
        <v>100000</v>
      </c>
      <c r="T45" s="69">
        <f t="shared" si="18"/>
        <v>80000</v>
      </c>
      <c r="U45" s="22"/>
      <c r="V45" s="69">
        <v>20200</v>
      </c>
      <c r="W45" s="113"/>
      <c r="X45" s="22">
        <f t="shared" si="14"/>
        <v>100000</v>
      </c>
      <c r="Y45" s="21">
        <f t="shared" si="4"/>
        <v>3484800</v>
      </c>
      <c r="Z45" s="11"/>
      <c r="AA45" s="70"/>
      <c r="AB45" s="69">
        <v>3484800</v>
      </c>
      <c r="AC45" s="69"/>
      <c r="AD45" s="69"/>
      <c r="AE45" s="104">
        <f t="shared" si="7"/>
        <v>3484800</v>
      </c>
      <c r="AF45" s="56">
        <f t="shared" si="8"/>
        <v>0</v>
      </c>
      <c r="AG45" s="12"/>
      <c r="AH45" s="13"/>
      <c r="AI45" s="66"/>
      <c r="AJ45" s="62"/>
      <c r="AK45" s="63"/>
    </row>
    <row r="46" spans="1:37" ht="18" customHeight="1" thickBot="1" x14ac:dyDescent="0.35">
      <c r="A46" s="137"/>
      <c r="B46" s="43">
        <v>41</v>
      </c>
      <c r="C46" s="5" t="s">
        <v>89</v>
      </c>
      <c r="D46" s="5" t="s">
        <v>73</v>
      </c>
      <c r="E46" s="5"/>
      <c r="F46" s="37">
        <v>759</v>
      </c>
      <c r="G46" s="37">
        <v>775</v>
      </c>
      <c r="H46" s="77">
        <f t="shared" si="0"/>
        <v>16</v>
      </c>
      <c r="I46" s="38">
        <v>3800</v>
      </c>
      <c r="J46" s="87"/>
      <c r="K46" s="87"/>
      <c r="L46" s="87">
        <f t="shared" si="1"/>
        <v>0</v>
      </c>
      <c r="M46" s="38">
        <v>120000</v>
      </c>
      <c r="N46" s="37"/>
      <c r="O46" s="78"/>
      <c r="P46" s="78"/>
      <c r="Q46" s="39">
        <f t="shared" si="2"/>
        <v>60800</v>
      </c>
      <c r="R46" s="39">
        <f t="shared" si="17"/>
        <v>0</v>
      </c>
      <c r="S46" s="38"/>
      <c r="T46" s="78">
        <f t="shared" si="18"/>
        <v>0</v>
      </c>
      <c r="U46" s="40"/>
      <c r="V46" s="78"/>
      <c r="W46" s="114"/>
      <c r="X46" s="40">
        <f t="shared" si="14"/>
        <v>0</v>
      </c>
      <c r="Y46" s="41">
        <f t="shared" si="4"/>
        <v>60800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60800</v>
      </c>
      <c r="AG46" s="12"/>
      <c r="AH46" s="13"/>
      <c r="AI46" s="66"/>
      <c r="AJ46" s="62"/>
      <c r="AK46" s="63"/>
    </row>
    <row r="47" spans="1:37" ht="18" customHeight="1" thickBot="1" x14ac:dyDescent="0.35">
      <c r="A47" s="137"/>
      <c r="B47" s="43">
        <v>42</v>
      </c>
      <c r="C47" s="8" t="s">
        <v>89</v>
      </c>
      <c r="D47" s="8">
        <v>301</v>
      </c>
      <c r="E47" s="8" t="s">
        <v>103</v>
      </c>
      <c r="F47" s="15">
        <v>1189</v>
      </c>
      <c r="G47" s="15">
        <v>1272</v>
      </c>
      <c r="H47" s="67">
        <f t="shared" si="0"/>
        <v>83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>
        <v>3600000</v>
      </c>
      <c r="Q47" s="20">
        <f t="shared" si="2"/>
        <v>315400</v>
      </c>
      <c r="R47" s="20">
        <f t="shared" si="17"/>
        <v>120000</v>
      </c>
      <c r="S47" s="18">
        <v>100000</v>
      </c>
      <c r="T47" s="69">
        <f t="shared" si="18"/>
        <v>80000</v>
      </c>
      <c r="U47" s="22"/>
      <c r="V47" s="69">
        <v>34200</v>
      </c>
      <c r="W47" s="113"/>
      <c r="X47" s="22">
        <f t="shared" si="14"/>
        <v>100000</v>
      </c>
      <c r="Y47" s="21">
        <f t="shared" si="4"/>
        <v>4349600</v>
      </c>
      <c r="Z47" s="11"/>
      <c r="AA47" s="70"/>
      <c r="AB47" s="69">
        <v>4349600</v>
      </c>
      <c r="AC47" s="69"/>
      <c r="AD47" s="69"/>
      <c r="AE47" s="104">
        <f t="shared" si="7"/>
        <v>4349600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5">
      <c r="A48" s="137"/>
      <c r="B48" s="43">
        <v>43</v>
      </c>
      <c r="C48" s="8" t="s">
        <v>89</v>
      </c>
      <c r="D48" s="8">
        <v>302</v>
      </c>
      <c r="E48" s="8" t="s">
        <v>104</v>
      </c>
      <c r="F48" s="15">
        <v>1396</v>
      </c>
      <c r="G48" s="15">
        <v>1594</v>
      </c>
      <c r="H48" s="67">
        <f t="shared" si="0"/>
        <v>198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752400</v>
      </c>
      <c r="R48" s="20">
        <f t="shared" si="17"/>
        <v>240000</v>
      </c>
      <c r="S48" s="18">
        <v>100000</v>
      </c>
      <c r="T48" s="69">
        <f t="shared" si="18"/>
        <v>160000</v>
      </c>
      <c r="U48" s="22"/>
      <c r="V48" s="69">
        <v>68400</v>
      </c>
      <c r="W48" s="113"/>
      <c r="X48" s="22">
        <f t="shared" si="14"/>
        <v>200000</v>
      </c>
      <c r="Y48" s="21">
        <f t="shared" si="4"/>
        <v>4520800</v>
      </c>
      <c r="Z48" s="11"/>
      <c r="AA48" s="70"/>
      <c r="AB48" s="69">
        <v>3000000</v>
      </c>
      <c r="AC48" s="69">
        <v>1520800</v>
      </c>
      <c r="AD48" s="69"/>
      <c r="AE48" s="104">
        <f t="shared" si="7"/>
        <v>4520800</v>
      </c>
      <c r="AF48" s="56">
        <f t="shared" si="8"/>
        <v>0</v>
      </c>
      <c r="AG48" s="12"/>
      <c r="AH48" s="13"/>
      <c r="AI48" s="66"/>
      <c r="AJ48" s="62"/>
      <c r="AK48" s="63"/>
    </row>
    <row r="49" spans="1:37" ht="18" customHeight="1" thickBot="1" x14ac:dyDescent="0.35">
      <c r="A49" s="137"/>
      <c r="B49" s="43">
        <v>44</v>
      </c>
      <c r="C49" s="5" t="s">
        <v>89</v>
      </c>
      <c r="D49" s="5" t="s">
        <v>74</v>
      </c>
      <c r="E49" s="5"/>
      <c r="F49" s="37">
        <v>485</v>
      </c>
      <c r="G49" s="37">
        <v>512</v>
      </c>
      <c r="H49" s="77">
        <f t="shared" si="0"/>
        <v>27</v>
      </c>
      <c r="I49" s="38">
        <v>3800</v>
      </c>
      <c r="J49" s="87"/>
      <c r="K49" s="87"/>
      <c r="L49" s="87">
        <f t="shared" si="1"/>
        <v>0</v>
      </c>
      <c r="M49" s="38">
        <v>120000</v>
      </c>
      <c r="N49" s="37"/>
      <c r="O49" s="78"/>
      <c r="P49" s="78"/>
      <c r="Q49" s="39">
        <f t="shared" si="2"/>
        <v>102600</v>
      </c>
      <c r="R49" s="39">
        <f t="shared" si="17"/>
        <v>0</v>
      </c>
      <c r="S49" s="38"/>
      <c r="T49" s="78">
        <f t="shared" si="18"/>
        <v>0</v>
      </c>
      <c r="U49" s="40"/>
      <c r="V49" s="78"/>
      <c r="W49" s="114"/>
      <c r="X49" s="40">
        <f t="shared" si="14"/>
        <v>0</v>
      </c>
      <c r="Y49" s="41">
        <f t="shared" si="4"/>
        <v>102600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102600</v>
      </c>
      <c r="AG49" s="12"/>
      <c r="AH49" s="13"/>
      <c r="AI49" s="66"/>
      <c r="AJ49" s="62"/>
      <c r="AK49" s="63"/>
    </row>
    <row r="50" spans="1:37" ht="18" customHeight="1" thickBot="1" x14ac:dyDescent="0.35">
      <c r="A50" s="137"/>
      <c r="B50" s="43">
        <v>45</v>
      </c>
      <c r="C50" s="34" t="s">
        <v>89</v>
      </c>
      <c r="D50" s="34">
        <v>401</v>
      </c>
      <c r="E50" s="34" t="s">
        <v>105</v>
      </c>
      <c r="F50" s="15">
        <v>669</v>
      </c>
      <c r="G50" s="15">
        <v>762</v>
      </c>
      <c r="H50" s="67">
        <f t="shared" si="0"/>
        <v>93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353400</v>
      </c>
      <c r="R50" s="20">
        <f t="shared" si="17"/>
        <v>0</v>
      </c>
      <c r="S50" s="18"/>
      <c r="T50" s="69">
        <f t="shared" si="18"/>
        <v>0</v>
      </c>
      <c r="U50" s="22"/>
      <c r="V50" s="69"/>
      <c r="W50" s="113"/>
      <c r="X50" s="22">
        <f t="shared" si="14"/>
        <v>0</v>
      </c>
      <c r="Y50" s="21">
        <f t="shared" si="4"/>
        <v>353400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353400</v>
      </c>
      <c r="AG50" s="12"/>
      <c r="AH50" s="13"/>
      <c r="AI50" s="66"/>
      <c r="AJ50" s="62"/>
      <c r="AK50" s="63"/>
    </row>
    <row r="51" spans="1:37" ht="18" customHeight="1" thickBot="1" x14ac:dyDescent="0.35">
      <c r="A51" s="137"/>
      <c r="B51" s="43">
        <v>46</v>
      </c>
      <c r="C51" s="34" t="s">
        <v>89</v>
      </c>
      <c r="D51" s="34">
        <v>402</v>
      </c>
      <c r="E51" s="34" t="s">
        <v>106</v>
      </c>
      <c r="F51" s="15">
        <v>654</v>
      </c>
      <c r="G51" s="15">
        <v>758</v>
      </c>
      <c r="H51" s="67">
        <f t="shared" si="0"/>
        <v>104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395200</v>
      </c>
      <c r="R51" s="20">
        <f t="shared" si="17"/>
        <v>0</v>
      </c>
      <c r="S51" s="18"/>
      <c r="T51" s="69">
        <f t="shared" si="18"/>
        <v>0</v>
      </c>
      <c r="U51" s="22"/>
      <c r="V51" s="69"/>
      <c r="W51" s="113"/>
      <c r="X51" s="22">
        <f t="shared" si="14"/>
        <v>0</v>
      </c>
      <c r="Y51" s="21">
        <f t="shared" si="4"/>
        <v>395200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395200</v>
      </c>
      <c r="AG51" s="12"/>
      <c r="AH51" s="13"/>
      <c r="AI51" s="66"/>
      <c r="AJ51" s="62"/>
      <c r="AK51" s="63"/>
    </row>
    <row r="52" spans="1:37" ht="18" customHeight="1" thickBot="1" x14ac:dyDescent="0.35">
      <c r="A52" s="137"/>
      <c r="B52" s="43">
        <v>47</v>
      </c>
      <c r="C52" s="5" t="s">
        <v>89</v>
      </c>
      <c r="D52" s="5" t="s">
        <v>77</v>
      </c>
      <c r="E52" s="5"/>
      <c r="F52" s="37">
        <v>330</v>
      </c>
      <c r="G52" s="37">
        <v>359</v>
      </c>
      <c r="H52" s="77">
        <f t="shared" si="0"/>
        <v>29</v>
      </c>
      <c r="I52" s="38">
        <v>3800</v>
      </c>
      <c r="J52" s="87"/>
      <c r="K52" s="87"/>
      <c r="L52" s="87">
        <f t="shared" si="1"/>
        <v>0</v>
      </c>
      <c r="M52" s="38">
        <v>120000</v>
      </c>
      <c r="N52" s="37"/>
      <c r="O52" s="78"/>
      <c r="P52" s="78"/>
      <c r="Q52" s="39">
        <f t="shared" si="2"/>
        <v>110200</v>
      </c>
      <c r="R52" s="39">
        <f t="shared" si="17"/>
        <v>0</v>
      </c>
      <c r="S52" s="38"/>
      <c r="T52" s="78">
        <f t="shared" si="18"/>
        <v>0</v>
      </c>
      <c r="U52" s="40"/>
      <c r="V52" s="78"/>
      <c r="W52" s="114"/>
      <c r="X52" s="40">
        <f t="shared" si="14"/>
        <v>0</v>
      </c>
      <c r="Y52" s="41">
        <f t="shared" si="4"/>
        <v>110200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110200</v>
      </c>
      <c r="AG52" s="12"/>
      <c r="AH52" s="13"/>
      <c r="AI52" s="66"/>
      <c r="AJ52" s="62"/>
      <c r="AK52" s="63"/>
    </row>
    <row r="53" spans="1:37" ht="18" customHeight="1" thickBot="1" x14ac:dyDescent="0.35">
      <c r="A53" s="137"/>
      <c r="B53" s="43">
        <v>48</v>
      </c>
      <c r="C53" s="8" t="s">
        <v>89</v>
      </c>
      <c r="D53" s="8">
        <v>501</v>
      </c>
      <c r="E53" s="8" t="s">
        <v>107</v>
      </c>
      <c r="F53" s="15">
        <v>2133</v>
      </c>
      <c r="G53" s="15">
        <v>2460</v>
      </c>
      <c r="H53" s="67">
        <f t="shared" si="0"/>
        <v>327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1242600</v>
      </c>
      <c r="R53" s="20">
        <f t="shared" si="17"/>
        <v>240000</v>
      </c>
      <c r="S53" s="18">
        <v>100000</v>
      </c>
      <c r="T53" s="69">
        <f t="shared" si="18"/>
        <v>160000</v>
      </c>
      <c r="U53" s="22"/>
      <c r="V53" s="69">
        <v>83600</v>
      </c>
      <c r="W53" s="113"/>
      <c r="X53" s="22">
        <f t="shared" si="14"/>
        <v>200000</v>
      </c>
      <c r="Y53" s="21">
        <f t="shared" si="4"/>
        <v>5626200</v>
      </c>
      <c r="Z53" s="11"/>
      <c r="AA53" s="70"/>
      <c r="AB53" s="69">
        <v>5626000</v>
      </c>
      <c r="AC53" s="69"/>
      <c r="AD53" s="69"/>
      <c r="AE53" s="104">
        <f t="shared" si="7"/>
        <v>5626000</v>
      </c>
      <c r="AF53" s="56">
        <f t="shared" si="8"/>
        <v>200</v>
      </c>
      <c r="AG53" s="12"/>
      <c r="AH53" s="13"/>
      <c r="AI53" s="66"/>
      <c r="AJ53" s="62"/>
      <c r="AK53" s="63"/>
    </row>
    <row r="54" spans="1:37" ht="18" customHeight="1" thickBot="1" x14ac:dyDescent="0.35">
      <c r="A54" s="137"/>
      <c r="B54" s="43">
        <v>49</v>
      </c>
      <c r="C54" s="34" t="s">
        <v>89</v>
      </c>
      <c r="D54" s="34">
        <v>502</v>
      </c>
      <c r="E54" s="8" t="s">
        <v>108</v>
      </c>
      <c r="F54" s="15">
        <v>886</v>
      </c>
      <c r="G54" s="15">
        <v>921</v>
      </c>
      <c r="H54" s="67">
        <f t="shared" si="0"/>
        <v>35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>
        <v>1</v>
      </c>
      <c r="O54" s="69"/>
      <c r="P54" s="69">
        <v>3000000</v>
      </c>
      <c r="Q54" s="20">
        <f t="shared" si="2"/>
        <v>133000</v>
      </c>
      <c r="R54" s="20">
        <f t="shared" si="17"/>
        <v>120000</v>
      </c>
      <c r="S54" s="18">
        <v>100000</v>
      </c>
      <c r="T54" s="69">
        <f t="shared" si="18"/>
        <v>80000</v>
      </c>
      <c r="U54" s="22"/>
      <c r="V54" s="69">
        <v>2283000</v>
      </c>
      <c r="W54" s="113">
        <v>41800</v>
      </c>
      <c r="X54" s="22">
        <f t="shared" si="14"/>
        <v>100000</v>
      </c>
      <c r="Y54" s="21">
        <f t="shared" si="4"/>
        <v>5857800</v>
      </c>
      <c r="Z54" s="111"/>
      <c r="AA54" s="70"/>
      <c r="AB54" s="69">
        <v>5857800</v>
      </c>
      <c r="AC54" s="69"/>
      <c r="AD54" s="69"/>
      <c r="AE54" s="104">
        <f t="shared" si="7"/>
        <v>5857800</v>
      </c>
      <c r="AF54" s="56">
        <f t="shared" si="8"/>
        <v>0</v>
      </c>
      <c r="AG54" s="12"/>
      <c r="AH54" s="13"/>
      <c r="AI54" s="66"/>
      <c r="AJ54" s="62"/>
      <c r="AK54" s="63"/>
    </row>
    <row r="55" spans="1:37" ht="18" customHeight="1" thickBot="1" x14ac:dyDescent="0.35">
      <c r="A55" s="138"/>
      <c r="B55" s="43">
        <v>50</v>
      </c>
      <c r="C55" s="5" t="s">
        <v>89</v>
      </c>
      <c r="D55" s="5" t="s">
        <v>99</v>
      </c>
      <c r="E55" s="5"/>
      <c r="F55" s="37">
        <v>550</v>
      </c>
      <c r="G55" s="37">
        <v>583</v>
      </c>
      <c r="H55" s="77">
        <f t="shared" si="0"/>
        <v>33</v>
      </c>
      <c r="I55" s="38">
        <v>3800</v>
      </c>
      <c r="J55" s="87"/>
      <c r="K55" s="87"/>
      <c r="L55" s="87">
        <f t="shared" si="1"/>
        <v>0</v>
      </c>
      <c r="M55" s="38">
        <v>120000</v>
      </c>
      <c r="N55" s="37"/>
      <c r="O55" s="78"/>
      <c r="P55" s="78"/>
      <c r="Q55" s="39">
        <f t="shared" si="2"/>
        <v>125400</v>
      </c>
      <c r="R55" s="39">
        <f t="shared" si="17"/>
        <v>0</v>
      </c>
      <c r="S55" s="38"/>
      <c r="T55" s="78">
        <f t="shared" si="18"/>
        <v>0</v>
      </c>
      <c r="U55" s="40"/>
      <c r="V55" s="78"/>
      <c r="W55" s="114"/>
      <c r="X55" s="40">
        <f t="shared" si="14"/>
        <v>0</v>
      </c>
      <c r="Y55" s="41">
        <f t="shared" si="4"/>
        <v>125400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125400</v>
      </c>
      <c r="AG55" s="12"/>
      <c r="AH55" s="13"/>
      <c r="AI55" s="66"/>
      <c r="AJ55" s="62"/>
      <c r="AK55" s="63"/>
    </row>
    <row r="56" spans="1:37" s="76" customFormat="1" ht="18" customHeight="1" thickBot="1" x14ac:dyDescent="0.35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3"/>
        <v>0</v>
      </c>
      <c r="S56" s="28"/>
      <c r="T56" s="73">
        <f t="shared" si="3"/>
        <v>0</v>
      </c>
      <c r="U56" s="31"/>
      <c r="V56" s="73"/>
      <c r="W56" s="106"/>
      <c r="X56" s="31">
        <f t="shared" si="14"/>
        <v>0</v>
      </c>
      <c r="Y56" s="32">
        <f t="shared" si="4"/>
        <v>0</v>
      </c>
      <c r="Z56" s="33"/>
      <c r="AA56" s="74"/>
      <c r="AB56" s="69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5">
      <c r="A57" s="23"/>
      <c r="B57" s="9">
        <v>52</v>
      </c>
      <c r="C57" s="8" t="s">
        <v>90</v>
      </c>
      <c r="D57" s="8">
        <v>101</v>
      </c>
      <c r="E57" s="8" t="s">
        <v>113</v>
      </c>
      <c r="F57" s="15">
        <v>1347</v>
      </c>
      <c r="G57" s="15">
        <v>1347</v>
      </c>
      <c r="H57" s="67">
        <f t="shared" si="0"/>
        <v>0</v>
      </c>
      <c r="I57" s="18">
        <v>3800</v>
      </c>
      <c r="J57" s="68">
        <v>75</v>
      </c>
      <c r="K57" s="68">
        <v>75</v>
      </c>
      <c r="L57" s="68">
        <f t="shared" si="1"/>
        <v>0</v>
      </c>
      <c r="M57" s="18">
        <v>32000</v>
      </c>
      <c r="N57" s="15">
        <v>3</v>
      </c>
      <c r="O57" s="69">
        <v>3800000</v>
      </c>
      <c r="P57" s="69">
        <v>3800000</v>
      </c>
      <c r="Q57" s="20">
        <f t="shared" si="2"/>
        <v>0</v>
      </c>
      <c r="R57" s="20">
        <f>L57*32000</f>
        <v>0</v>
      </c>
      <c r="S57" s="18">
        <v>100000</v>
      </c>
      <c r="T57" s="69">
        <f>N57*50000</f>
        <v>150000</v>
      </c>
      <c r="U57" s="22">
        <v>70000</v>
      </c>
      <c r="V57" s="69">
        <v>-1525000</v>
      </c>
      <c r="W57" s="113"/>
      <c r="X57" s="22">
        <f>N57*50000</f>
        <v>150000</v>
      </c>
      <c r="Y57" s="21">
        <f>SUM(O57:X57)</f>
        <v>6545000</v>
      </c>
      <c r="Z57" s="11" t="s">
        <v>178</v>
      </c>
      <c r="AA57" s="70"/>
      <c r="AB57" s="69">
        <v>3800000</v>
      </c>
      <c r="AC57" s="69">
        <v>2745000</v>
      </c>
      <c r="AD57" s="69"/>
      <c r="AE57" s="104">
        <f t="shared" si="7"/>
        <v>6545000</v>
      </c>
      <c r="AF57" s="56">
        <f t="shared" si="8"/>
        <v>0</v>
      </c>
      <c r="AG57" s="12"/>
      <c r="AH57" s="13"/>
      <c r="AI57" s="66"/>
      <c r="AJ57" s="62"/>
      <c r="AK57" s="63"/>
    </row>
    <row r="58" spans="1:37" ht="18" customHeight="1" thickBot="1" x14ac:dyDescent="0.35">
      <c r="A58" s="23"/>
      <c r="B58" s="36">
        <v>53</v>
      </c>
      <c r="C58" s="5" t="s">
        <v>90</v>
      </c>
      <c r="D58" s="5">
        <v>201</v>
      </c>
      <c r="E58" s="5" t="s">
        <v>114</v>
      </c>
      <c r="F58" s="15">
        <v>1233</v>
      </c>
      <c r="G58" s="15">
        <v>1383</v>
      </c>
      <c r="H58" s="67">
        <f t="shared" si="0"/>
        <v>150</v>
      </c>
      <c r="I58" s="18">
        <v>3800</v>
      </c>
      <c r="J58" s="68">
        <v>48</v>
      </c>
      <c r="K58" s="68">
        <v>53</v>
      </c>
      <c r="L58" s="68">
        <f t="shared" si="1"/>
        <v>5</v>
      </c>
      <c r="M58" s="18">
        <v>32000</v>
      </c>
      <c r="N58" s="15">
        <v>2</v>
      </c>
      <c r="O58" s="69"/>
      <c r="P58" s="69">
        <v>2000000</v>
      </c>
      <c r="Q58" s="20">
        <f t="shared" si="2"/>
        <v>570000</v>
      </c>
      <c r="R58" s="20">
        <f t="shared" ref="R58:R66" si="19">L58*32000</f>
        <v>160000</v>
      </c>
      <c r="S58" s="18">
        <v>50000</v>
      </c>
      <c r="T58" s="69">
        <f t="shared" si="3"/>
        <v>100000</v>
      </c>
      <c r="U58" s="22"/>
      <c r="V58" s="69"/>
      <c r="W58" s="113"/>
      <c r="X58" s="22">
        <f t="shared" ref="X58:X72" si="20">N58*50000</f>
        <v>100000</v>
      </c>
      <c r="Y58" s="21">
        <f t="shared" si="4"/>
        <v>2980000</v>
      </c>
      <c r="Z58" s="11" t="s">
        <v>180</v>
      </c>
      <c r="AA58" s="70"/>
      <c r="AB58" s="69">
        <v>2980000</v>
      </c>
      <c r="AC58" s="69"/>
      <c r="AD58" s="69"/>
      <c r="AE58" s="104">
        <f t="shared" si="7"/>
        <v>2980000</v>
      </c>
      <c r="AF58" s="56">
        <f t="shared" si="8"/>
        <v>0</v>
      </c>
      <c r="AG58" s="12"/>
      <c r="AH58" s="13"/>
      <c r="AI58" s="66"/>
      <c r="AJ58" s="62"/>
      <c r="AK58" s="63"/>
    </row>
    <row r="59" spans="1:37" ht="18" customHeight="1" thickBot="1" x14ac:dyDescent="0.35">
      <c r="A59" s="23"/>
      <c r="B59" s="9">
        <v>53</v>
      </c>
      <c r="C59" s="8" t="s">
        <v>90</v>
      </c>
      <c r="D59" s="8">
        <v>201</v>
      </c>
      <c r="E59" s="8" t="s">
        <v>114</v>
      </c>
      <c r="F59" s="15">
        <v>0</v>
      </c>
      <c r="G59" s="15">
        <v>0</v>
      </c>
      <c r="H59" s="67">
        <f t="shared" ref="H59" si="21">G59-F59</f>
        <v>0</v>
      </c>
      <c r="I59" s="18">
        <v>3800</v>
      </c>
      <c r="J59" s="68">
        <v>0</v>
      </c>
      <c r="K59" s="68">
        <v>0</v>
      </c>
      <c r="L59" s="68">
        <f t="shared" ref="L59" si="22">K59-J59</f>
        <v>0</v>
      </c>
      <c r="M59" s="18">
        <v>32000</v>
      </c>
      <c r="N59" s="15">
        <v>2</v>
      </c>
      <c r="O59" s="69">
        <v>4100000</v>
      </c>
      <c r="P59" s="69">
        <v>4100000</v>
      </c>
      <c r="Q59" s="20">
        <f t="shared" ref="Q59" si="23">H59*I59</f>
        <v>0</v>
      </c>
      <c r="R59" s="20">
        <f t="shared" ref="R59" si="24">L59*32000</f>
        <v>0</v>
      </c>
      <c r="S59" s="18">
        <v>50000</v>
      </c>
      <c r="T59" s="69"/>
      <c r="U59" s="22"/>
      <c r="V59" s="69">
        <v>-2387000</v>
      </c>
      <c r="W59" s="113"/>
      <c r="X59" s="22">
        <f t="shared" ref="X59" si="25">N59*50000</f>
        <v>100000</v>
      </c>
      <c r="Y59" s="21">
        <f>SUM(O59:X59)</f>
        <v>5963000</v>
      </c>
      <c r="Z59" s="11" t="s">
        <v>192</v>
      </c>
      <c r="AA59" s="70"/>
      <c r="AB59" s="69">
        <v>4100000</v>
      </c>
      <c r="AC59" s="69">
        <v>1863000</v>
      </c>
      <c r="AD59" s="69"/>
      <c r="AE59" s="104">
        <f t="shared" ref="AE59" si="26">SUM(AB59:AD59)</f>
        <v>5963000</v>
      </c>
      <c r="AF59" s="56">
        <f t="shared" ref="AF59" si="27">Y59-AE59</f>
        <v>0</v>
      </c>
      <c r="AG59" s="12"/>
      <c r="AH59" s="13"/>
      <c r="AI59" s="66"/>
      <c r="AJ59" s="62"/>
      <c r="AK59" s="63"/>
    </row>
    <row r="60" spans="1:37" ht="18" customHeight="1" thickBot="1" x14ac:dyDescent="0.35">
      <c r="A60" s="23"/>
      <c r="B60" s="9">
        <v>54</v>
      </c>
      <c r="C60" s="8" t="s">
        <v>90</v>
      </c>
      <c r="D60" s="8">
        <v>202</v>
      </c>
      <c r="E60" s="8" t="s">
        <v>115</v>
      </c>
      <c r="F60" s="15">
        <v>1794</v>
      </c>
      <c r="G60" s="15">
        <v>1794</v>
      </c>
      <c r="H60" s="67">
        <f t="shared" si="0"/>
        <v>0</v>
      </c>
      <c r="I60" s="18">
        <v>3800</v>
      </c>
      <c r="J60" s="68">
        <v>32</v>
      </c>
      <c r="K60" s="68">
        <v>32</v>
      </c>
      <c r="L60" s="68">
        <f t="shared" si="1"/>
        <v>0</v>
      </c>
      <c r="M60" s="18">
        <v>32000</v>
      </c>
      <c r="N60" s="15">
        <v>3</v>
      </c>
      <c r="O60" s="69">
        <v>3800000</v>
      </c>
      <c r="P60" s="69">
        <v>3800000</v>
      </c>
      <c r="Q60" s="20">
        <f t="shared" si="2"/>
        <v>0</v>
      </c>
      <c r="R60" s="20">
        <f t="shared" si="19"/>
        <v>0</v>
      </c>
      <c r="S60" s="18">
        <v>100000</v>
      </c>
      <c r="T60" s="69">
        <f t="shared" si="3"/>
        <v>150000</v>
      </c>
      <c r="U60" s="22"/>
      <c r="V60" s="69">
        <v>0</v>
      </c>
      <c r="W60" s="113"/>
      <c r="X60" s="22">
        <f t="shared" si="20"/>
        <v>150000</v>
      </c>
      <c r="Y60" s="21">
        <f>SUM(O60:X60)</f>
        <v>8000000</v>
      </c>
      <c r="Z60" s="11" t="s">
        <v>178</v>
      </c>
      <c r="AA60" s="70"/>
      <c r="AB60" s="69">
        <v>2000000</v>
      </c>
      <c r="AC60" s="69">
        <v>6000000</v>
      </c>
      <c r="AD60" s="69"/>
      <c r="AE60" s="104">
        <f t="shared" si="7"/>
        <v>8000000</v>
      </c>
      <c r="AF60" s="56">
        <f t="shared" si="8"/>
        <v>0</v>
      </c>
      <c r="AG60" s="12"/>
      <c r="AH60" s="13"/>
      <c r="AI60" s="66"/>
      <c r="AJ60" s="62"/>
      <c r="AK60" s="63"/>
    </row>
    <row r="61" spans="1:37" ht="18" customHeight="1" thickBot="1" x14ac:dyDescent="0.35">
      <c r="A61" s="23"/>
      <c r="B61" s="9">
        <v>55</v>
      </c>
      <c r="C61" s="8" t="s">
        <v>90</v>
      </c>
      <c r="D61" s="8">
        <v>301</v>
      </c>
      <c r="E61" s="8" t="s">
        <v>116</v>
      </c>
      <c r="F61" s="15">
        <v>938</v>
      </c>
      <c r="G61" s="15">
        <v>938</v>
      </c>
      <c r="H61" s="67">
        <f t="shared" si="0"/>
        <v>0</v>
      </c>
      <c r="I61" s="18">
        <v>3800</v>
      </c>
      <c r="J61" s="68">
        <v>31</v>
      </c>
      <c r="K61" s="68">
        <v>31</v>
      </c>
      <c r="L61" s="68">
        <f t="shared" si="1"/>
        <v>0</v>
      </c>
      <c r="M61" s="18">
        <v>32000</v>
      </c>
      <c r="N61" s="15">
        <v>3</v>
      </c>
      <c r="O61" s="69">
        <v>4000000</v>
      </c>
      <c r="P61" s="69">
        <v>4000000</v>
      </c>
      <c r="Q61" s="20">
        <f t="shared" si="2"/>
        <v>0</v>
      </c>
      <c r="R61" s="20">
        <f t="shared" si="19"/>
        <v>0</v>
      </c>
      <c r="S61" s="18">
        <v>100000</v>
      </c>
      <c r="T61" s="69">
        <f t="shared" si="3"/>
        <v>150000</v>
      </c>
      <c r="U61" s="22"/>
      <c r="V61" s="69"/>
      <c r="W61" s="113"/>
      <c r="X61" s="22">
        <f t="shared" si="20"/>
        <v>150000</v>
      </c>
      <c r="Y61" s="21">
        <f>SUM(O61:X61)</f>
        <v>8400000</v>
      </c>
      <c r="Z61" s="11" t="s">
        <v>181</v>
      </c>
      <c r="AA61" s="70"/>
      <c r="AB61" s="69">
        <v>1000000</v>
      </c>
      <c r="AC61" s="69">
        <v>7400000</v>
      </c>
      <c r="AD61" s="69"/>
      <c r="AE61" s="104">
        <f>SUM(AB61:AD61)</f>
        <v>8400000</v>
      </c>
      <c r="AF61" s="56">
        <f t="shared" si="8"/>
        <v>0</v>
      </c>
      <c r="AG61" s="12"/>
      <c r="AH61" s="13"/>
      <c r="AI61" s="66"/>
      <c r="AJ61" s="62"/>
      <c r="AK61" s="63"/>
    </row>
    <row r="62" spans="1:37" ht="18" customHeight="1" thickBot="1" x14ac:dyDescent="0.35">
      <c r="A62" s="23"/>
      <c r="B62" s="9">
        <v>56</v>
      </c>
      <c r="C62" s="8" t="s">
        <v>90</v>
      </c>
      <c r="D62" s="8">
        <v>302</v>
      </c>
      <c r="E62" s="8" t="s">
        <v>117</v>
      </c>
      <c r="F62" s="15">
        <v>1508</v>
      </c>
      <c r="G62" s="15">
        <v>1695</v>
      </c>
      <c r="H62" s="67">
        <f t="shared" si="0"/>
        <v>187</v>
      </c>
      <c r="I62" s="18">
        <v>3800</v>
      </c>
      <c r="J62" s="68">
        <v>41</v>
      </c>
      <c r="K62" s="68">
        <v>44</v>
      </c>
      <c r="L62" s="68">
        <f t="shared" si="1"/>
        <v>3</v>
      </c>
      <c r="M62" s="18">
        <v>32000</v>
      </c>
      <c r="N62" s="15">
        <v>3</v>
      </c>
      <c r="O62" s="69"/>
      <c r="P62" s="69">
        <v>3700000</v>
      </c>
      <c r="Q62" s="20">
        <f t="shared" si="2"/>
        <v>710600</v>
      </c>
      <c r="R62" s="20">
        <f t="shared" si="19"/>
        <v>96000</v>
      </c>
      <c r="S62" s="18">
        <v>100000</v>
      </c>
      <c r="T62" s="69">
        <f t="shared" si="3"/>
        <v>150000</v>
      </c>
      <c r="U62" s="22">
        <v>50000</v>
      </c>
      <c r="V62" s="69"/>
      <c r="W62" s="113"/>
      <c r="X62" s="22">
        <f t="shared" si="20"/>
        <v>150000</v>
      </c>
      <c r="Y62" s="21">
        <f t="shared" si="4"/>
        <v>4956600</v>
      </c>
      <c r="Z62" s="11"/>
      <c r="AA62" s="70"/>
      <c r="AB62" s="69">
        <v>4957000</v>
      </c>
      <c r="AC62" s="69"/>
      <c r="AD62" s="69"/>
      <c r="AE62" s="104">
        <f t="shared" si="7"/>
        <v>4957000</v>
      </c>
      <c r="AF62" s="56">
        <f t="shared" si="8"/>
        <v>-400</v>
      </c>
      <c r="AG62" s="12"/>
      <c r="AH62" s="13"/>
      <c r="AI62" s="66"/>
      <c r="AJ62" s="62"/>
      <c r="AK62" s="63"/>
    </row>
    <row r="63" spans="1:37" ht="18" customHeight="1" thickBot="1" x14ac:dyDescent="0.35">
      <c r="A63" s="23"/>
      <c r="B63" s="9">
        <v>57</v>
      </c>
      <c r="C63" s="8" t="s">
        <v>90</v>
      </c>
      <c r="D63" s="8">
        <v>401</v>
      </c>
      <c r="E63" s="8" t="s">
        <v>118</v>
      </c>
      <c r="F63" s="15">
        <v>1171</v>
      </c>
      <c r="G63" s="15">
        <v>1369</v>
      </c>
      <c r="H63" s="67">
        <f t="shared" si="0"/>
        <v>198</v>
      </c>
      <c r="I63" s="18">
        <v>3800</v>
      </c>
      <c r="J63" s="68">
        <v>46</v>
      </c>
      <c r="K63" s="68">
        <v>55</v>
      </c>
      <c r="L63" s="68">
        <f t="shared" si="1"/>
        <v>9</v>
      </c>
      <c r="M63" s="18">
        <v>32000</v>
      </c>
      <c r="N63" s="15">
        <v>2</v>
      </c>
      <c r="O63" s="69"/>
      <c r="P63" s="69">
        <v>3800000</v>
      </c>
      <c r="Q63" s="20">
        <f t="shared" si="2"/>
        <v>752400</v>
      </c>
      <c r="R63" s="20">
        <f t="shared" si="19"/>
        <v>288000</v>
      </c>
      <c r="S63" s="18">
        <v>100000</v>
      </c>
      <c r="T63" s="69">
        <f t="shared" si="3"/>
        <v>100000</v>
      </c>
      <c r="U63" s="22">
        <v>50000</v>
      </c>
      <c r="V63" s="69"/>
      <c r="W63" s="113"/>
      <c r="X63" s="22">
        <f t="shared" si="20"/>
        <v>100000</v>
      </c>
      <c r="Y63" s="21">
        <f t="shared" si="4"/>
        <v>5190400</v>
      </c>
      <c r="Z63" s="11"/>
      <c r="AA63" s="70"/>
      <c r="AB63" s="69">
        <v>5190400</v>
      </c>
      <c r="AC63" s="69"/>
      <c r="AD63" s="69"/>
      <c r="AE63" s="104">
        <f t="shared" si="7"/>
        <v>5190400</v>
      </c>
      <c r="AF63" s="56">
        <f t="shared" si="8"/>
        <v>0</v>
      </c>
      <c r="AG63" s="12"/>
      <c r="AH63" s="13"/>
      <c r="AI63" s="66"/>
      <c r="AJ63" s="62"/>
      <c r="AK63" s="63"/>
    </row>
    <row r="64" spans="1:37" ht="18" customHeight="1" thickBot="1" x14ac:dyDescent="0.35">
      <c r="A64" s="23"/>
      <c r="B64" s="9">
        <v>58</v>
      </c>
      <c r="C64" s="8" t="s">
        <v>90</v>
      </c>
      <c r="D64" s="8">
        <v>402</v>
      </c>
      <c r="E64" s="8" t="s">
        <v>119</v>
      </c>
      <c r="F64" s="15">
        <v>485</v>
      </c>
      <c r="G64" s="15">
        <v>485</v>
      </c>
      <c r="H64" s="67">
        <f t="shared" si="0"/>
        <v>0</v>
      </c>
      <c r="I64" s="18">
        <v>3800</v>
      </c>
      <c r="J64" s="68"/>
      <c r="K64" s="68"/>
      <c r="L64" s="68">
        <f t="shared" si="1"/>
        <v>0</v>
      </c>
      <c r="M64" s="18">
        <v>32000</v>
      </c>
      <c r="N64" s="15">
        <v>3</v>
      </c>
      <c r="O64" s="69">
        <v>3700000</v>
      </c>
      <c r="P64" s="69">
        <v>3700000</v>
      </c>
      <c r="Q64" s="20">
        <f t="shared" si="2"/>
        <v>0</v>
      </c>
      <c r="R64" s="20">
        <f t="shared" si="19"/>
        <v>0</v>
      </c>
      <c r="S64" s="18">
        <v>0</v>
      </c>
      <c r="T64" s="69">
        <v>100000</v>
      </c>
      <c r="U64" s="22"/>
      <c r="V64" s="69"/>
      <c r="W64" s="113"/>
      <c r="X64" s="22">
        <f t="shared" si="20"/>
        <v>150000</v>
      </c>
      <c r="Y64" s="21">
        <f>SUM(O64:X64)</f>
        <v>7650000</v>
      </c>
      <c r="Z64" s="11"/>
      <c r="AA64" s="70"/>
      <c r="AB64" s="69">
        <v>3700000</v>
      </c>
      <c r="AC64" s="69">
        <v>3700000</v>
      </c>
      <c r="AD64" s="69">
        <v>250000</v>
      </c>
      <c r="AE64" s="104">
        <f t="shared" si="7"/>
        <v>7650000</v>
      </c>
      <c r="AF64" s="56">
        <f t="shared" si="8"/>
        <v>0</v>
      </c>
      <c r="AG64" s="12"/>
      <c r="AH64" s="13"/>
      <c r="AI64" s="66"/>
      <c r="AJ64" s="62"/>
      <c r="AK64" s="63"/>
    </row>
    <row r="65" spans="1:37" ht="18" customHeight="1" thickBot="1" x14ac:dyDescent="0.35">
      <c r="A65" s="23"/>
      <c r="B65" s="9">
        <v>59</v>
      </c>
      <c r="C65" s="8" t="s">
        <v>90</v>
      </c>
      <c r="D65" s="8">
        <v>501</v>
      </c>
      <c r="E65" s="8" t="s">
        <v>120</v>
      </c>
      <c r="F65" s="15">
        <v>2719</v>
      </c>
      <c r="G65" s="15">
        <v>2719</v>
      </c>
      <c r="H65" s="67">
        <f t="shared" si="0"/>
        <v>0</v>
      </c>
      <c r="I65" s="18">
        <v>3800</v>
      </c>
      <c r="J65" s="68"/>
      <c r="K65" s="68"/>
      <c r="L65" s="68">
        <f t="shared" si="1"/>
        <v>0</v>
      </c>
      <c r="M65" s="18">
        <v>32000</v>
      </c>
      <c r="N65" s="15">
        <v>2</v>
      </c>
      <c r="O65" s="69">
        <v>3800000</v>
      </c>
      <c r="P65" s="69">
        <v>3800000</v>
      </c>
      <c r="Q65" s="20">
        <f t="shared" si="2"/>
        <v>0</v>
      </c>
      <c r="R65" s="20">
        <f t="shared" si="19"/>
        <v>0</v>
      </c>
      <c r="S65" s="18">
        <v>100000</v>
      </c>
      <c r="T65" s="69">
        <f t="shared" si="3"/>
        <v>100000</v>
      </c>
      <c r="U65" s="22"/>
      <c r="V65" s="69">
        <v>-820000</v>
      </c>
      <c r="W65" s="113"/>
      <c r="X65" s="22">
        <f t="shared" si="20"/>
        <v>100000</v>
      </c>
      <c r="Y65" s="21">
        <f>SUM(O65:X65)</f>
        <v>7080000</v>
      </c>
      <c r="Z65" s="11"/>
      <c r="AA65" s="70"/>
      <c r="AB65" s="69">
        <v>3800000</v>
      </c>
      <c r="AC65" s="69">
        <v>3280000</v>
      </c>
      <c r="AD65" s="69"/>
      <c r="AE65" s="104">
        <f t="shared" si="7"/>
        <v>7080000</v>
      </c>
      <c r="AF65" s="56">
        <f t="shared" si="8"/>
        <v>0</v>
      </c>
      <c r="AG65" s="12"/>
      <c r="AH65" s="13"/>
      <c r="AI65" s="66"/>
      <c r="AJ65" s="62"/>
      <c r="AK65" s="63"/>
    </row>
    <row r="66" spans="1:37" ht="18" customHeight="1" thickBot="1" x14ac:dyDescent="0.35">
      <c r="A66" s="23"/>
      <c r="B66" s="9">
        <v>60</v>
      </c>
      <c r="C66" s="34" t="s">
        <v>90</v>
      </c>
      <c r="D66" s="34">
        <v>502</v>
      </c>
      <c r="E66" s="34" t="s">
        <v>121</v>
      </c>
      <c r="F66" s="15">
        <v>869</v>
      </c>
      <c r="G66" s="15">
        <v>869</v>
      </c>
      <c r="H66" s="67">
        <f t="shared" si="0"/>
        <v>0</v>
      </c>
      <c r="I66" s="18">
        <v>3800</v>
      </c>
      <c r="J66" s="68"/>
      <c r="K66" s="68"/>
      <c r="L66" s="68">
        <f t="shared" si="1"/>
        <v>0</v>
      </c>
      <c r="M66" s="18">
        <v>32000</v>
      </c>
      <c r="N66" s="15">
        <v>2</v>
      </c>
      <c r="O66" s="69">
        <v>3600000</v>
      </c>
      <c r="P66" s="69">
        <v>3600000</v>
      </c>
      <c r="Q66" s="20">
        <f t="shared" si="2"/>
        <v>0</v>
      </c>
      <c r="R66" s="20">
        <f t="shared" si="19"/>
        <v>0</v>
      </c>
      <c r="S66" s="18">
        <v>100000</v>
      </c>
      <c r="T66" s="69">
        <f t="shared" si="3"/>
        <v>100000</v>
      </c>
      <c r="U66" s="22"/>
      <c r="V66" s="69"/>
      <c r="W66" s="113"/>
      <c r="X66" s="22">
        <f t="shared" si="20"/>
        <v>100000</v>
      </c>
      <c r="Y66" s="21">
        <f>SUM(O66:X66)</f>
        <v>7500000</v>
      </c>
      <c r="Z66" s="11"/>
      <c r="AA66" s="70"/>
      <c r="AB66" s="69">
        <v>3600000</v>
      </c>
      <c r="AC66" s="69">
        <v>3600000</v>
      </c>
      <c r="AD66" s="69"/>
      <c r="AE66" s="104">
        <f t="shared" si="7"/>
        <v>7200000</v>
      </c>
      <c r="AF66" s="56">
        <f t="shared" si="8"/>
        <v>300000</v>
      </c>
      <c r="AG66" s="12"/>
      <c r="AH66" s="13"/>
      <c r="AI66" s="66"/>
      <c r="AJ66" s="62"/>
      <c r="AK66" s="63"/>
    </row>
    <row r="67" spans="1:37" s="76" customFormat="1" ht="18" customHeight="1" thickBot="1" x14ac:dyDescent="0.35">
      <c r="A67" s="24"/>
      <c r="B67" s="25"/>
      <c r="C67" s="108"/>
      <c r="D67" s="108"/>
      <c r="E67" s="108"/>
      <c r="F67" s="25"/>
      <c r="G67" s="27"/>
      <c r="H67" s="71">
        <f t="shared" si="0"/>
        <v>0</v>
      </c>
      <c r="I67" s="28">
        <v>3800</v>
      </c>
      <c r="J67" s="72"/>
      <c r="K67" s="72"/>
      <c r="L67" s="72">
        <f t="shared" si="1"/>
        <v>0</v>
      </c>
      <c r="M67" s="28"/>
      <c r="N67" s="27"/>
      <c r="O67" s="73"/>
      <c r="P67" s="73"/>
      <c r="Q67" s="29">
        <f t="shared" si="2"/>
        <v>0</v>
      </c>
      <c r="R67" s="29"/>
      <c r="S67" s="28"/>
      <c r="T67" s="73">
        <f t="shared" si="3"/>
        <v>0</v>
      </c>
      <c r="U67" s="31"/>
      <c r="V67" s="73"/>
      <c r="W67" s="106"/>
      <c r="X67" s="31">
        <f t="shared" si="20"/>
        <v>0</v>
      </c>
      <c r="Y67" s="32">
        <f t="shared" si="4"/>
        <v>0</v>
      </c>
      <c r="Z67" s="33"/>
      <c r="AA67" s="74"/>
      <c r="AB67" s="69"/>
      <c r="AC67" s="73"/>
      <c r="AD67" s="73"/>
      <c r="AE67" s="106">
        <f t="shared" si="7"/>
        <v>0</v>
      </c>
      <c r="AF67" s="107">
        <f t="shared" si="8"/>
        <v>0</v>
      </c>
      <c r="AG67" s="30"/>
      <c r="AH67" s="30"/>
      <c r="AI67" s="74"/>
      <c r="AJ67" s="75"/>
      <c r="AK67" s="75"/>
    </row>
    <row r="68" spans="1:37" ht="18" customHeight="1" thickBot="1" x14ac:dyDescent="0.35">
      <c r="A68" s="139" t="s">
        <v>127</v>
      </c>
      <c r="B68" s="43"/>
      <c r="C68" s="45" t="s">
        <v>91</v>
      </c>
      <c r="D68" s="45">
        <v>101</v>
      </c>
      <c r="E68" s="45" t="s">
        <v>122</v>
      </c>
      <c r="F68" s="15">
        <v>2326</v>
      </c>
      <c r="G68" s="15">
        <v>2673</v>
      </c>
      <c r="H68" s="67">
        <v>247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2.5</v>
      </c>
      <c r="O68" s="69"/>
      <c r="P68" s="69">
        <v>4800000</v>
      </c>
      <c r="Q68" s="20">
        <f t="shared" si="2"/>
        <v>938600</v>
      </c>
      <c r="R68" s="20">
        <f>N68*120000</f>
        <v>300000</v>
      </c>
      <c r="S68" s="18">
        <v>100000</v>
      </c>
      <c r="T68" s="69">
        <v>0</v>
      </c>
      <c r="U68" s="22"/>
      <c r="V68" s="69"/>
      <c r="W68" s="113"/>
      <c r="X68" s="22">
        <f t="shared" si="20"/>
        <v>125000</v>
      </c>
      <c r="Y68" s="21">
        <f t="shared" si="4"/>
        <v>6263600</v>
      </c>
      <c r="Z68" s="11"/>
      <c r="AA68" s="70"/>
      <c r="AB68" s="69">
        <v>6263600</v>
      </c>
      <c r="AC68" s="69"/>
      <c r="AD68" s="69"/>
      <c r="AE68" s="104">
        <f t="shared" si="7"/>
        <v>6263600</v>
      </c>
      <c r="AF68" s="56">
        <f t="shared" si="8"/>
        <v>0</v>
      </c>
      <c r="AG68" s="12"/>
      <c r="AH68" s="13"/>
      <c r="AI68" s="66"/>
      <c r="AJ68" s="62"/>
      <c r="AK68" s="63"/>
    </row>
    <row r="69" spans="1:37" ht="18" customHeight="1" thickBot="1" x14ac:dyDescent="0.35">
      <c r="A69" s="139"/>
      <c r="B69" s="43"/>
      <c r="C69" s="8" t="s">
        <v>91</v>
      </c>
      <c r="D69" s="8">
        <v>201</v>
      </c>
      <c r="E69" s="8" t="s">
        <v>123</v>
      </c>
      <c r="F69" s="15">
        <v>477</v>
      </c>
      <c r="G69" s="15">
        <v>537</v>
      </c>
      <c r="H69" s="67">
        <f t="shared" si="0"/>
        <v>60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3</v>
      </c>
      <c r="O69" s="69"/>
      <c r="P69" s="69">
        <v>4400000</v>
      </c>
      <c r="Q69" s="20">
        <f t="shared" si="2"/>
        <v>228000</v>
      </c>
      <c r="R69" s="20">
        <f t="shared" ref="R69:R84" si="28">N69*120000</f>
        <v>360000</v>
      </c>
      <c r="S69" s="18">
        <v>100000</v>
      </c>
      <c r="T69" s="69">
        <f t="shared" si="3"/>
        <v>150000</v>
      </c>
      <c r="U69" s="22"/>
      <c r="V69" s="69"/>
      <c r="W69" s="113"/>
      <c r="X69" s="22">
        <f t="shared" si="20"/>
        <v>150000</v>
      </c>
      <c r="Y69" s="21">
        <f>SUM(O69:X69)</f>
        <v>5388000</v>
      </c>
      <c r="Z69" s="11"/>
      <c r="AA69" s="70"/>
      <c r="AB69" s="69">
        <v>5388000</v>
      </c>
      <c r="AC69" s="69"/>
      <c r="AD69" s="69"/>
      <c r="AE69" s="104">
        <f t="shared" si="7"/>
        <v>5388000</v>
      </c>
      <c r="AF69" s="56">
        <f t="shared" si="8"/>
        <v>0</v>
      </c>
      <c r="AG69" s="12"/>
      <c r="AH69" s="13"/>
      <c r="AI69" s="66"/>
      <c r="AJ69" s="62"/>
      <c r="AK69" s="63"/>
    </row>
    <row r="70" spans="1:37" ht="18" customHeight="1" thickBot="1" x14ac:dyDescent="0.35">
      <c r="A70" s="139"/>
      <c r="B70" s="43"/>
      <c r="C70" s="8" t="s">
        <v>91</v>
      </c>
      <c r="D70" s="8">
        <v>202</v>
      </c>
      <c r="E70" s="8" t="s">
        <v>124</v>
      </c>
      <c r="F70" s="15">
        <v>1596</v>
      </c>
      <c r="G70" s="15">
        <v>1596</v>
      </c>
      <c r="H70" s="67">
        <f t="shared" si="0"/>
        <v>0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4</v>
      </c>
      <c r="O70" s="69">
        <v>5300000</v>
      </c>
      <c r="P70" s="69">
        <v>5300000</v>
      </c>
      <c r="Q70" s="20">
        <f t="shared" si="2"/>
        <v>0</v>
      </c>
      <c r="R70" s="20">
        <f t="shared" si="28"/>
        <v>480000</v>
      </c>
      <c r="S70" s="18">
        <v>100000</v>
      </c>
      <c r="T70" s="69"/>
      <c r="U70" s="22"/>
      <c r="V70" s="69"/>
      <c r="W70" s="113"/>
      <c r="X70" s="22">
        <f t="shared" si="20"/>
        <v>200000</v>
      </c>
      <c r="Y70" s="21">
        <f>SUM(O70:X70)</f>
        <v>11380000</v>
      </c>
      <c r="Z70" s="11" t="s">
        <v>188</v>
      </c>
      <c r="AA70" s="70"/>
      <c r="AB70" s="69">
        <v>2500000</v>
      </c>
      <c r="AC70" s="69">
        <v>2800000</v>
      </c>
      <c r="AD70" s="69">
        <v>6080000</v>
      </c>
      <c r="AE70" s="104">
        <f t="shared" ref="AE70:AE127" si="29">SUM(AB70:AD70)</f>
        <v>11380000</v>
      </c>
      <c r="AF70" s="56">
        <f t="shared" ref="AF70:AF128" si="30">Y70-AE70</f>
        <v>0</v>
      </c>
      <c r="AG70" s="12"/>
      <c r="AH70" s="13"/>
      <c r="AI70" s="66"/>
      <c r="AJ70" s="62"/>
      <c r="AK70" s="63"/>
    </row>
    <row r="71" spans="1:37" ht="18" customHeight="1" thickBot="1" x14ac:dyDescent="0.35">
      <c r="A71" s="139"/>
      <c r="B71" s="43"/>
      <c r="C71" s="45" t="s">
        <v>91</v>
      </c>
      <c r="D71" s="45">
        <v>301</v>
      </c>
      <c r="E71" s="45" t="s">
        <v>125</v>
      </c>
      <c r="F71" s="15">
        <v>1947</v>
      </c>
      <c r="G71" s="15">
        <v>2185</v>
      </c>
      <c r="H71" s="67">
        <f t="shared" si="0"/>
        <v>238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3</v>
      </c>
      <c r="O71" s="69"/>
      <c r="P71" s="69">
        <v>4300000</v>
      </c>
      <c r="Q71" s="20">
        <f t="shared" si="2"/>
        <v>904400</v>
      </c>
      <c r="R71" s="20">
        <f t="shared" si="28"/>
        <v>360000</v>
      </c>
      <c r="S71" s="18">
        <v>100000</v>
      </c>
      <c r="T71" s="69">
        <f t="shared" si="3"/>
        <v>150000</v>
      </c>
      <c r="U71" s="22"/>
      <c r="V71" s="69"/>
      <c r="W71" s="113"/>
      <c r="X71" s="22">
        <f t="shared" si="20"/>
        <v>150000</v>
      </c>
      <c r="Y71" s="21">
        <f t="shared" si="4"/>
        <v>5964400</v>
      </c>
      <c r="Z71" s="11"/>
      <c r="AA71" s="70"/>
      <c r="AB71" s="69">
        <v>5964400</v>
      </c>
      <c r="AC71" s="69"/>
      <c r="AD71" s="69"/>
      <c r="AE71" s="104">
        <f t="shared" si="29"/>
        <v>5964400</v>
      </c>
      <c r="AF71" s="56">
        <f t="shared" si="30"/>
        <v>0</v>
      </c>
      <c r="AG71" s="12"/>
      <c r="AH71" s="13"/>
      <c r="AI71" s="66"/>
      <c r="AJ71" s="62"/>
      <c r="AK71" s="63"/>
    </row>
    <row r="72" spans="1:37" ht="18" customHeight="1" thickBot="1" x14ac:dyDescent="0.35">
      <c r="A72" s="139"/>
      <c r="B72" s="43"/>
      <c r="C72" s="45" t="s">
        <v>91</v>
      </c>
      <c r="D72" s="45">
        <v>302</v>
      </c>
      <c r="E72" s="45" t="s">
        <v>126</v>
      </c>
      <c r="F72" s="15">
        <v>1398</v>
      </c>
      <c r="G72" s="15">
        <v>1553</v>
      </c>
      <c r="H72" s="67">
        <f t="shared" si="0"/>
        <v>155</v>
      </c>
      <c r="I72" s="18">
        <v>3800</v>
      </c>
      <c r="J72" s="68">
        <v>0</v>
      </c>
      <c r="K72" s="68">
        <v>1</v>
      </c>
      <c r="L72" s="68">
        <f t="shared" si="1"/>
        <v>1</v>
      </c>
      <c r="M72" s="18">
        <v>120000</v>
      </c>
      <c r="N72" s="15">
        <v>2</v>
      </c>
      <c r="O72" s="69"/>
      <c r="P72" s="69">
        <v>3600000</v>
      </c>
      <c r="Q72" s="20">
        <f t="shared" si="2"/>
        <v>589000</v>
      </c>
      <c r="R72" s="20">
        <f t="shared" si="28"/>
        <v>240000</v>
      </c>
      <c r="S72" s="18">
        <v>100000</v>
      </c>
      <c r="T72" s="69">
        <f t="shared" si="3"/>
        <v>100000</v>
      </c>
      <c r="U72" s="22"/>
      <c r="V72" s="69"/>
      <c r="W72" s="113"/>
      <c r="X72" s="22">
        <f t="shared" si="20"/>
        <v>100000</v>
      </c>
      <c r="Y72" s="21">
        <f t="shared" si="4"/>
        <v>4729000</v>
      </c>
      <c r="Z72" s="11"/>
      <c r="AA72" s="70"/>
      <c r="AB72" s="69">
        <v>4729000</v>
      </c>
      <c r="AC72" s="69"/>
      <c r="AD72" s="69"/>
      <c r="AE72" s="104">
        <f t="shared" si="29"/>
        <v>4729000</v>
      </c>
      <c r="AF72" s="56">
        <f t="shared" si="30"/>
        <v>0</v>
      </c>
      <c r="AG72" s="12"/>
      <c r="AH72" s="13"/>
      <c r="AI72" s="66"/>
      <c r="AJ72" s="62"/>
      <c r="AK72" s="63"/>
    </row>
    <row r="73" spans="1:37" s="76" customFormat="1" ht="18" customHeight="1" thickBot="1" x14ac:dyDescent="0.35">
      <c r="A73" s="139"/>
      <c r="B73" s="42"/>
      <c r="C73" s="108"/>
      <c r="D73" s="108"/>
      <c r="E73" s="108"/>
      <c r="F73" s="25"/>
      <c r="G73" s="27"/>
      <c r="H73" s="71"/>
      <c r="I73" s="28"/>
      <c r="J73" s="72"/>
      <c r="K73" s="72"/>
      <c r="L73" s="72"/>
      <c r="M73" s="28"/>
      <c r="N73" s="27"/>
      <c r="O73" s="73"/>
      <c r="P73" s="73"/>
      <c r="Q73" s="29"/>
      <c r="R73" s="29"/>
      <c r="S73" s="28"/>
      <c r="T73" s="73"/>
      <c r="U73" s="31"/>
      <c r="V73" s="73"/>
      <c r="W73" s="106"/>
      <c r="X73" s="31"/>
      <c r="Y73" s="32"/>
      <c r="Z73" s="33"/>
      <c r="AA73" s="74"/>
      <c r="AB73" s="69"/>
      <c r="AC73" s="73"/>
      <c r="AD73" s="73"/>
      <c r="AE73" s="106">
        <f t="shared" si="29"/>
        <v>0</v>
      </c>
      <c r="AF73" s="107">
        <f t="shared" si="30"/>
        <v>0</v>
      </c>
      <c r="AG73" s="30"/>
      <c r="AH73" s="30"/>
      <c r="AI73" s="74"/>
      <c r="AJ73" s="75"/>
      <c r="AK73" s="75"/>
    </row>
    <row r="74" spans="1:37" ht="18" customHeight="1" thickBot="1" x14ac:dyDescent="0.35">
      <c r="A74" s="23"/>
      <c r="B74" s="9"/>
      <c r="C74" s="34" t="s">
        <v>92</v>
      </c>
      <c r="D74" s="34">
        <v>101</v>
      </c>
      <c r="E74" s="34" t="s">
        <v>128</v>
      </c>
      <c r="F74" s="15"/>
      <c r="G74" s="15"/>
      <c r="H74" s="67">
        <f t="shared" si="0"/>
        <v>0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/>
      <c r="O74" s="69">
        <v>3200000</v>
      </c>
      <c r="P74" s="69"/>
      <c r="Q74" s="20">
        <f t="shared" si="2"/>
        <v>0</v>
      </c>
      <c r="R74" s="20">
        <f t="shared" si="28"/>
        <v>0</v>
      </c>
      <c r="S74" s="18"/>
      <c r="T74" s="69">
        <f t="shared" si="3"/>
        <v>0</v>
      </c>
      <c r="U74" s="22"/>
      <c r="V74" s="69"/>
      <c r="W74" s="113"/>
      <c r="X74" s="22">
        <f>N74*100000</f>
        <v>0</v>
      </c>
      <c r="Y74" s="21">
        <f t="shared" si="4"/>
        <v>0</v>
      </c>
      <c r="Z74" s="11" t="s">
        <v>182</v>
      </c>
      <c r="AA74" s="70"/>
      <c r="AB74" s="69"/>
      <c r="AC74" s="69"/>
      <c r="AD74" s="69"/>
      <c r="AE74" s="104">
        <f t="shared" si="29"/>
        <v>0</v>
      </c>
      <c r="AF74" s="56">
        <f t="shared" si="30"/>
        <v>0</v>
      </c>
      <c r="AG74" s="12"/>
      <c r="AH74" s="13"/>
      <c r="AI74" s="66"/>
      <c r="AJ74" s="62"/>
      <c r="AK74" s="63"/>
    </row>
    <row r="75" spans="1:37" ht="18" customHeight="1" thickBot="1" x14ac:dyDescent="0.35">
      <c r="A75" s="23"/>
      <c r="B75" s="9"/>
      <c r="C75" s="45" t="s">
        <v>92</v>
      </c>
      <c r="D75" s="45">
        <v>201</v>
      </c>
      <c r="E75" s="45" t="s">
        <v>129</v>
      </c>
      <c r="F75" s="15">
        <v>757</v>
      </c>
      <c r="G75" s="15">
        <v>810</v>
      </c>
      <c r="H75" s="67">
        <f t="shared" si="0"/>
        <v>53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/>
      <c r="P75" s="69">
        <v>4000000</v>
      </c>
      <c r="Q75" s="20">
        <f t="shared" si="2"/>
        <v>201400</v>
      </c>
      <c r="R75" s="20">
        <f t="shared" si="28"/>
        <v>120000</v>
      </c>
      <c r="S75" s="18">
        <v>100000</v>
      </c>
      <c r="T75" s="69">
        <f t="shared" si="3"/>
        <v>50000</v>
      </c>
      <c r="U75" s="22"/>
      <c r="V75" s="69"/>
      <c r="W75" s="113"/>
      <c r="X75" s="22">
        <f t="shared" ref="X75:X84" si="31">N75*100000</f>
        <v>100000</v>
      </c>
      <c r="Y75" s="21">
        <f t="shared" si="4"/>
        <v>4571400</v>
      </c>
      <c r="Z75" s="11"/>
      <c r="AA75" s="70"/>
      <c r="AB75" s="69">
        <v>4401400</v>
      </c>
      <c r="AC75" s="69"/>
      <c r="AD75" s="69"/>
      <c r="AE75" s="104">
        <f t="shared" si="29"/>
        <v>4401400</v>
      </c>
      <c r="AF75" s="56">
        <f t="shared" si="30"/>
        <v>170000</v>
      </c>
      <c r="AG75" s="12"/>
      <c r="AH75" s="13"/>
      <c r="AI75" s="66"/>
      <c r="AJ75" s="62"/>
      <c r="AK75" s="63"/>
    </row>
    <row r="76" spans="1:37" ht="18" customHeight="1" thickBot="1" x14ac:dyDescent="0.35">
      <c r="A76" s="23"/>
      <c r="B76" s="9"/>
      <c r="C76" s="45" t="s">
        <v>92</v>
      </c>
      <c r="D76" s="45">
        <v>202</v>
      </c>
      <c r="E76" s="45" t="s">
        <v>130</v>
      </c>
      <c r="F76" s="15">
        <v>923</v>
      </c>
      <c r="G76" s="15">
        <v>970</v>
      </c>
      <c r="H76" s="67">
        <f t="shared" si="0"/>
        <v>47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/>
      <c r="Q76" s="20">
        <f t="shared" si="2"/>
        <v>178600</v>
      </c>
      <c r="R76" s="20"/>
      <c r="S76" s="18">
        <v>100000</v>
      </c>
      <c r="T76" s="69"/>
      <c r="U76" s="22"/>
      <c r="V76" s="69"/>
      <c r="W76" s="113"/>
      <c r="X76" s="22"/>
      <c r="Y76" s="21">
        <f>SUM(O76:X76)</f>
        <v>278600</v>
      </c>
      <c r="Z76" s="11" t="s">
        <v>183</v>
      </c>
      <c r="AA76" s="70"/>
      <c r="AB76" s="69"/>
      <c r="AC76" s="69"/>
      <c r="AD76" s="69"/>
      <c r="AE76" s="104">
        <f t="shared" si="29"/>
        <v>0</v>
      </c>
      <c r="AF76" s="56">
        <f t="shared" si="30"/>
        <v>278600</v>
      </c>
      <c r="AG76" s="12"/>
      <c r="AH76" s="13"/>
      <c r="AI76" s="66"/>
      <c r="AJ76" s="62"/>
      <c r="AK76" s="63"/>
    </row>
    <row r="77" spans="1:37" ht="18" customHeight="1" thickBot="1" x14ac:dyDescent="0.35">
      <c r="A77" s="23"/>
      <c r="B77" s="9"/>
      <c r="C77" s="45" t="s">
        <v>92</v>
      </c>
      <c r="D77" s="45">
        <v>301</v>
      </c>
      <c r="E77" s="45" t="s">
        <v>131</v>
      </c>
      <c r="F77" s="15">
        <v>1594</v>
      </c>
      <c r="G77" s="15">
        <v>1821</v>
      </c>
      <c r="H77" s="67">
        <f t="shared" si="0"/>
        <v>227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1</v>
      </c>
      <c r="O77" s="69"/>
      <c r="P77" s="69">
        <v>3800000</v>
      </c>
      <c r="Q77" s="20">
        <f t="shared" si="2"/>
        <v>862600</v>
      </c>
      <c r="R77" s="20">
        <f t="shared" si="28"/>
        <v>120000</v>
      </c>
      <c r="S77" s="18"/>
      <c r="T77" s="69">
        <f t="shared" si="3"/>
        <v>50000</v>
      </c>
      <c r="U77" s="22"/>
      <c r="V77" s="69"/>
      <c r="W77" s="113"/>
      <c r="X77" s="22">
        <f t="shared" si="31"/>
        <v>100000</v>
      </c>
      <c r="Y77" s="21">
        <f t="shared" si="4"/>
        <v>4932600</v>
      </c>
      <c r="Z77" s="11"/>
      <c r="AA77" s="70"/>
      <c r="AB77" s="69">
        <v>4932000</v>
      </c>
      <c r="AC77" s="69"/>
      <c r="AD77" s="69"/>
      <c r="AE77" s="104">
        <f t="shared" si="29"/>
        <v>4932000</v>
      </c>
      <c r="AF77" s="56">
        <f t="shared" si="30"/>
        <v>600</v>
      </c>
      <c r="AG77" s="12"/>
      <c r="AH77" s="13"/>
      <c r="AI77" s="66"/>
      <c r="AJ77" s="62"/>
      <c r="AK77" s="63"/>
    </row>
    <row r="78" spans="1:37" ht="18" customHeight="1" thickBot="1" x14ac:dyDescent="0.35">
      <c r="A78" s="23"/>
      <c r="B78" s="9"/>
      <c r="C78" s="34" t="s">
        <v>92</v>
      </c>
      <c r="D78" s="34">
        <v>302</v>
      </c>
      <c r="E78" s="34" t="s">
        <v>132</v>
      </c>
      <c r="F78" s="15">
        <v>564</v>
      </c>
      <c r="G78" s="15">
        <v>570</v>
      </c>
      <c r="H78" s="67">
        <f t="shared" si="0"/>
        <v>6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0</v>
      </c>
      <c r="O78" s="69"/>
      <c r="P78" s="69">
        <v>0</v>
      </c>
      <c r="Q78" s="20">
        <f t="shared" si="2"/>
        <v>22800</v>
      </c>
      <c r="R78" s="20">
        <f t="shared" si="28"/>
        <v>0</v>
      </c>
      <c r="S78" s="18"/>
      <c r="T78" s="69">
        <f t="shared" si="3"/>
        <v>0</v>
      </c>
      <c r="U78" s="22"/>
      <c r="V78" s="69"/>
      <c r="W78" s="113"/>
      <c r="X78" s="22">
        <f t="shared" si="31"/>
        <v>0</v>
      </c>
      <c r="Y78" s="21">
        <f t="shared" si="4"/>
        <v>22800</v>
      </c>
      <c r="Z78" s="11" t="s">
        <v>182</v>
      </c>
      <c r="AA78" s="70"/>
      <c r="AB78" s="69"/>
      <c r="AC78" s="69"/>
      <c r="AD78" s="69"/>
      <c r="AE78" s="104">
        <f t="shared" si="29"/>
        <v>0</v>
      </c>
      <c r="AF78" s="56">
        <f t="shared" si="30"/>
        <v>22800</v>
      </c>
      <c r="AG78" s="12"/>
      <c r="AH78" s="13"/>
      <c r="AI78" s="66"/>
      <c r="AJ78" s="62"/>
      <c r="AK78" s="63"/>
    </row>
    <row r="79" spans="1:37" ht="18" customHeight="1" thickBot="1" x14ac:dyDescent="0.35">
      <c r="A79" s="23"/>
      <c r="B79" s="9"/>
      <c r="C79" s="45" t="s">
        <v>92</v>
      </c>
      <c r="D79" s="45">
        <v>401</v>
      </c>
      <c r="E79" s="45" t="s">
        <v>133</v>
      </c>
      <c r="F79" s="15">
        <v>753</v>
      </c>
      <c r="G79" s="15">
        <v>852</v>
      </c>
      <c r="H79" s="67">
        <f t="shared" si="0"/>
        <v>99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1</v>
      </c>
      <c r="O79" s="69"/>
      <c r="P79" s="69">
        <v>3800000</v>
      </c>
      <c r="Q79" s="20">
        <f t="shared" si="2"/>
        <v>376200</v>
      </c>
      <c r="R79" s="20">
        <f t="shared" si="28"/>
        <v>120000</v>
      </c>
      <c r="S79" s="18">
        <v>100000</v>
      </c>
      <c r="T79" s="69">
        <f t="shared" si="3"/>
        <v>50000</v>
      </c>
      <c r="U79" s="22"/>
      <c r="V79" s="69"/>
      <c r="W79" s="113"/>
      <c r="X79" s="22">
        <f t="shared" si="31"/>
        <v>100000</v>
      </c>
      <c r="Y79" s="21">
        <f t="shared" si="4"/>
        <v>4546200</v>
      </c>
      <c r="Z79" s="11"/>
      <c r="AA79" s="70"/>
      <c r="AB79" s="69">
        <v>4546200</v>
      </c>
      <c r="AC79" s="69"/>
      <c r="AD79" s="69"/>
      <c r="AE79" s="104">
        <f t="shared" si="29"/>
        <v>4546200</v>
      </c>
      <c r="AF79" s="56">
        <f t="shared" si="30"/>
        <v>0</v>
      </c>
      <c r="AG79" s="12"/>
      <c r="AH79" s="13"/>
      <c r="AI79" s="66"/>
      <c r="AJ79" s="62"/>
      <c r="AK79" s="63"/>
    </row>
    <row r="80" spans="1:37" ht="18" customHeight="1" thickBot="1" x14ac:dyDescent="0.35">
      <c r="A80" s="23"/>
      <c r="B80" s="9"/>
      <c r="C80" s="8" t="s">
        <v>92</v>
      </c>
      <c r="D80" s="8">
        <v>402</v>
      </c>
      <c r="E80" s="8" t="s">
        <v>134</v>
      </c>
      <c r="F80" s="15">
        <v>61</v>
      </c>
      <c r="G80" s="15">
        <v>61</v>
      </c>
      <c r="H80" s="67">
        <f t="shared" si="0"/>
        <v>0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2</v>
      </c>
      <c r="O80" s="69">
        <v>3700000</v>
      </c>
      <c r="P80" s="69">
        <v>3700000</v>
      </c>
      <c r="Q80" s="20">
        <f t="shared" si="2"/>
        <v>0</v>
      </c>
      <c r="R80" s="20">
        <v>240000</v>
      </c>
      <c r="S80" s="18">
        <v>100000</v>
      </c>
      <c r="T80" s="69">
        <f t="shared" si="3"/>
        <v>100000</v>
      </c>
      <c r="U80" s="22"/>
      <c r="V80" s="69"/>
      <c r="W80" s="113"/>
      <c r="X80" s="22">
        <f t="shared" si="31"/>
        <v>200000</v>
      </c>
      <c r="Y80" s="21">
        <f>SUM(O80:X80)</f>
        <v>8040000</v>
      </c>
      <c r="Z80" s="11" t="s">
        <v>189</v>
      </c>
      <c r="AA80" s="70"/>
      <c r="AB80" s="69">
        <v>3700000</v>
      </c>
      <c r="AC80" s="69">
        <v>4340000</v>
      </c>
      <c r="AD80" s="69"/>
      <c r="AE80" s="104">
        <f t="shared" si="29"/>
        <v>8040000</v>
      </c>
      <c r="AF80" s="56">
        <f t="shared" si="30"/>
        <v>0</v>
      </c>
      <c r="AG80" s="12"/>
      <c r="AH80" s="13"/>
      <c r="AI80" s="66"/>
      <c r="AJ80" s="62"/>
      <c r="AK80" s="63"/>
    </row>
    <row r="81" spans="1:37" ht="18" customHeight="1" thickBot="1" x14ac:dyDescent="0.35">
      <c r="A81" s="23"/>
      <c r="B81" s="9"/>
      <c r="C81" s="45" t="s">
        <v>92</v>
      </c>
      <c r="D81" s="45">
        <v>501</v>
      </c>
      <c r="E81" s="45" t="s">
        <v>135</v>
      </c>
      <c r="F81" s="15">
        <v>879</v>
      </c>
      <c r="G81" s="15">
        <v>1079</v>
      </c>
      <c r="H81" s="67">
        <f t="shared" si="0"/>
        <v>200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1</v>
      </c>
      <c r="O81" s="69"/>
      <c r="P81" s="69">
        <v>3800000</v>
      </c>
      <c r="Q81" s="20">
        <f t="shared" si="2"/>
        <v>760000</v>
      </c>
      <c r="R81" s="20">
        <f t="shared" si="28"/>
        <v>120000</v>
      </c>
      <c r="S81" s="18">
        <v>100000</v>
      </c>
      <c r="T81" s="69">
        <f t="shared" si="3"/>
        <v>50000</v>
      </c>
      <c r="U81" s="22"/>
      <c r="V81" s="69"/>
      <c r="W81" s="113"/>
      <c r="X81" s="22">
        <f t="shared" si="31"/>
        <v>100000</v>
      </c>
      <c r="Y81" s="21">
        <f t="shared" si="4"/>
        <v>4930000</v>
      </c>
      <c r="Z81" s="11"/>
      <c r="AA81" s="70"/>
      <c r="AB81" s="69">
        <v>4930000</v>
      </c>
      <c r="AC81" s="69"/>
      <c r="AD81" s="69"/>
      <c r="AE81" s="104">
        <f t="shared" si="29"/>
        <v>4930000</v>
      </c>
      <c r="AF81" s="56">
        <f t="shared" si="30"/>
        <v>0</v>
      </c>
      <c r="AG81" s="12"/>
      <c r="AH81" s="13"/>
      <c r="AI81" s="66"/>
      <c r="AJ81" s="62"/>
      <c r="AK81" s="63"/>
    </row>
    <row r="82" spans="1:37" ht="18" customHeight="1" thickBot="1" x14ac:dyDescent="0.35">
      <c r="A82" s="23"/>
      <c r="B82" s="9"/>
      <c r="C82" s="8" t="s">
        <v>92</v>
      </c>
      <c r="D82" s="8">
        <v>502</v>
      </c>
      <c r="E82" s="8" t="s">
        <v>136</v>
      </c>
      <c r="F82" s="15">
        <v>414</v>
      </c>
      <c r="G82" s="15">
        <v>414</v>
      </c>
      <c r="H82" s="67">
        <f t="shared" si="0"/>
        <v>0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3700000</v>
      </c>
      <c r="Q82" s="20">
        <f t="shared" si="2"/>
        <v>0</v>
      </c>
      <c r="R82" s="20">
        <f t="shared" si="28"/>
        <v>240000</v>
      </c>
      <c r="S82" s="18">
        <v>100000</v>
      </c>
      <c r="T82" s="69">
        <f t="shared" si="3"/>
        <v>100000</v>
      </c>
      <c r="U82" s="22"/>
      <c r="V82" s="69"/>
      <c r="W82" s="113"/>
      <c r="X82" s="22">
        <f t="shared" si="31"/>
        <v>200000</v>
      </c>
      <c r="Y82" s="21">
        <f t="shared" si="4"/>
        <v>4340000</v>
      </c>
      <c r="Z82" s="11" t="s">
        <v>182</v>
      </c>
      <c r="AA82" s="70"/>
      <c r="AB82" s="69">
        <v>4340000</v>
      </c>
      <c r="AC82" s="69"/>
      <c r="AD82" s="69"/>
      <c r="AE82" s="104">
        <f t="shared" si="29"/>
        <v>4340000</v>
      </c>
      <c r="AF82" s="56">
        <f t="shared" si="30"/>
        <v>0</v>
      </c>
      <c r="AG82" s="12"/>
      <c r="AH82" s="13"/>
      <c r="AI82" s="66"/>
      <c r="AJ82" s="62"/>
      <c r="AK82" s="63"/>
    </row>
    <row r="83" spans="1:37" ht="18" customHeight="1" thickBot="1" x14ac:dyDescent="0.35">
      <c r="A83" s="23"/>
      <c r="B83" s="9"/>
      <c r="C83" s="45" t="s">
        <v>92</v>
      </c>
      <c r="D83" s="45">
        <v>601</v>
      </c>
      <c r="E83" s="45" t="s">
        <v>137</v>
      </c>
      <c r="F83" s="15">
        <v>1080</v>
      </c>
      <c r="G83" s="15">
        <v>1433</v>
      </c>
      <c r="H83" s="67">
        <f t="shared" si="0"/>
        <v>353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2</v>
      </c>
      <c r="O83" s="69"/>
      <c r="P83" s="69">
        <v>3800000</v>
      </c>
      <c r="Q83" s="20">
        <f t="shared" si="2"/>
        <v>1341400</v>
      </c>
      <c r="R83" s="20">
        <f t="shared" si="28"/>
        <v>240000</v>
      </c>
      <c r="S83" s="18">
        <v>0</v>
      </c>
      <c r="T83" s="69">
        <f t="shared" si="3"/>
        <v>100000</v>
      </c>
      <c r="U83" s="22"/>
      <c r="V83" s="69"/>
      <c r="W83" s="113"/>
      <c r="X83" s="22">
        <f t="shared" si="31"/>
        <v>200000</v>
      </c>
      <c r="Y83" s="21">
        <f t="shared" si="4"/>
        <v>5681400</v>
      </c>
      <c r="Z83" s="11"/>
      <c r="AA83" s="70"/>
      <c r="AB83" s="69">
        <v>5681400</v>
      </c>
      <c r="AC83" s="69"/>
      <c r="AD83" s="69"/>
      <c r="AE83" s="104">
        <f t="shared" si="29"/>
        <v>5681400</v>
      </c>
      <c r="AF83" s="56">
        <f t="shared" si="30"/>
        <v>0</v>
      </c>
      <c r="AG83" s="12"/>
      <c r="AH83" s="13"/>
      <c r="AI83" s="66"/>
      <c r="AJ83" s="62"/>
      <c r="AK83" s="63"/>
    </row>
    <row r="84" spans="1:37" ht="18" customHeight="1" thickBot="1" x14ac:dyDescent="0.35">
      <c r="A84" s="23"/>
      <c r="B84" s="9"/>
      <c r="C84" s="45" t="s">
        <v>92</v>
      </c>
      <c r="D84" s="45">
        <v>602</v>
      </c>
      <c r="E84" s="45" t="s">
        <v>138</v>
      </c>
      <c r="F84" s="15">
        <v>714</v>
      </c>
      <c r="G84" s="15">
        <v>852</v>
      </c>
      <c r="H84" s="67">
        <f t="shared" si="0"/>
        <v>138</v>
      </c>
      <c r="I84" s="18">
        <v>3800</v>
      </c>
      <c r="J84" s="68">
        <v>0</v>
      </c>
      <c r="K84" s="68">
        <v>1</v>
      </c>
      <c r="L84" s="68">
        <f t="shared" si="1"/>
        <v>1</v>
      </c>
      <c r="M84" s="18">
        <v>120000</v>
      </c>
      <c r="N84" s="15">
        <v>1</v>
      </c>
      <c r="O84" s="69"/>
      <c r="P84" s="69">
        <v>3800000</v>
      </c>
      <c r="Q84" s="20">
        <f t="shared" si="2"/>
        <v>524400</v>
      </c>
      <c r="R84" s="20">
        <f t="shared" si="28"/>
        <v>120000</v>
      </c>
      <c r="S84" s="18">
        <v>100000</v>
      </c>
      <c r="T84" s="69">
        <f t="shared" si="3"/>
        <v>50000</v>
      </c>
      <c r="U84" s="22"/>
      <c r="V84" s="69"/>
      <c r="W84" s="113"/>
      <c r="X84" s="22">
        <f t="shared" si="31"/>
        <v>100000</v>
      </c>
      <c r="Y84" s="21">
        <f t="shared" si="4"/>
        <v>4694400</v>
      </c>
      <c r="Z84" s="11"/>
      <c r="AA84" s="70"/>
      <c r="AB84" s="69">
        <v>4694400</v>
      </c>
      <c r="AC84" s="69"/>
      <c r="AD84" s="69"/>
      <c r="AE84" s="104">
        <f t="shared" si="29"/>
        <v>4694400</v>
      </c>
      <c r="AF84" s="56">
        <f t="shared" si="30"/>
        <v>0</v>
      </c>
      <c r="AG84" s="12"/>
      <c r="AH84" s="13"/>
      <c r="AI84" s="66"/>
      <c r="AJ84" s="62"/>
      <c r="AK84" s="63"/>
    </row>
    <row r="85" spans="1:37" s="76" customFormat="1" ht="18" customHeight="1" thickBot="1" x14ac:dyDescent="0.35">
      <c r="A85" s="24"/>
      <c r="B85" s="25"/>
      <c r="C85" s="109"/>
      <c r="D85" s="109"/>
      <c r="E85" s="109"/>
      <c r="F85" s="27"/>
      <c r="G85" s="27"/>
      <c r="H85" s="71"/>
      <c r="I85" s="28"/>
      <c r="J85" s="72"/>
      <c r="K85" s="72"/>
      <c r="L85" s="72"/>
      <c r="M85" s="28"/>
      <c r="N85" s="27"/>
      <c r="O85" s="73"/>
      <c r="P85" s="73"/>
      <c r="Q85" s="29"/>
      <c r="R85" s="29"/>
      <c r="S85" s="28"/>
      <c r="T85" s="73"/>
      <c r="U85" s="31"/>
      <c r="V85" s="73"/>
      <c r="W85" s="106"/>
      <c r="X85" s="31"/>
      <c r="Y85" s="32"/>
      <c r="Z85" s="33"/>
      <c r="AA85" s="74"/>
      <c r="AB85" s="69"/>
      <c r="AC85" s="73"/>
      <c r="AD85" s="73"/>
      <c r="AE85" s="106">
        <f t="shared" si="29"/>
        <v>0</v>
      </c>
      <c r="AF85" s="107">
        <f t="shared" si="30"/>
        <v>0</v>
      </c>
      <c r="AG85" s="30"/>
      <c r="AH85" s="30"/>
      <c r="AI85" s="74"/>
      <c r="AJ85" s="75"/>
      <c r="AK85" s="75"/>
    </row>
    <row r="86" spans="1:37" ht="18" customHeight="1" thickBot="1" x14ac:dyDescent="0.35">
      <c r="A86" s="23"/>
      <c r="B86" s="9">
        <v>70</v>
      </c>
      <c r="C86" s="8" t="s">
        <v>40</v>
      </c>
      <c r="D86" s="8">
        <v>101</v>
      </c>
      <c r="E86" s="116" t="s">
        <v>41</v>
      </c>
      <c r="F86" s="15"/>
      <c r="G86" s="15"/>
      <c r="H86" s="67">
        <f t="shared" ref="H86:H121" si="32">G86-F86</f>
        <v>0</v>
      </c>
      <c r="I86" s="18">
        <v>3800</v>
      </c>
      <c r="J86" s="68">
        <v>0</v>
      </c>
      <c r="K86" s="68"/>
      <c r="L86" s="68">
        <f t="shared" ref="L86:L121" si="33">K86-J86</f>
        <v>0</v>
      </c>
      <c r="M86" s="18">
        <v>32000</v>
      </c>
      <c r="N86" s="15">
        <v>0</v>
      </c>
      <c r="O86" s="69">
        <v>6000000</v>
      </c>
      <c r="P86" s="69">
        <v>6000000</v>
      </c>
      <c r="Q86" s="20">
        <f t="shared" ref="Q86:Q96" si="34">H86*I86</f>
        <v>0</v>
      </c>
      <c r="R86" s="20">
        <f t="shared" ref="R86:R96" si="35">L86*M86</f>
        <v>0</v>
      </c>
      <c r="S86" s="18">
        <v>100000</v>
      </c>
      <c r="T86" s="69">
        <f t="shared" ref="T86:T96" si="36">N86*50000</f>
        <v>0</v>
      </c>
      <c r="U86" s="22"/>
      <c r="V86" s="69"/>
      <c r="W86" s="113"/>
      <c r="X86" s="22">
        <f t="shared" ref="X86:X96" si="37">N86*100000</f>
        <v>0</v>
      </c>
      <c r="Y86" s="21">
        <v>0</v>
      </c>
      <c r="Z86" s="11"/>
      <c r="AA86" s="70"/>
      <c r="AB86" s="69"/>
      <c r="AC86" s="69"/>
      <c r="AD86" s="69"/>
      <c r="AE86" s="104">
        <f t="shared" si="29"/>
        <v>0</v>
      </c>
      <c r="AF86" s="56">
        <f t="shared" si="30"/>
        <v>0</v>
      </c>
      <c r="AG86" s="12"/>
      <c r="AH86" s="13" t="s">
        <v>34</v>
      </c>
      <c r="AI86" s="66"/>
      <c r="AJ86" s="62"/>
      <c r="AK86" s="63"/>
    </row>
    <row r="87" spans="1:37" ht="18" customHeight="1" thickBot="1" x14ac:dyDescent="0.35">
      <c r="A87" s="23"/>
      <c r="B87" s="9">
        <v>71</v>
      </c>
      <c r="C87" s="8" t="s">
        <v>40</v>
      </c>
      <c r="D87" s="8">
        <v>201</v>
      </c>
      <c r="E87" s="8" t="s">
        <v>42</v>
      </c>
      <c r="F87" s="88">
        <v>455</v>
      </c>
      <c r="G87" s="15">
        <v>571</v>
      </c>
      <c r="H87" s="67">
        <f t="shared" si="32"/>
        <v>116</v>
      </c>
      <c r="I87" s="18">
        <v>3800</v>
      </c>
      <c r="J87" s="89">
        <v>12</v>
      </c>
      <c r="K87" s="89">
        <v>15</v>
      </c>
      <c r="L87" s="68">
        <f t="shared" si="33"/>
        <v>3</v>
      </c>
      <c r="M87" s="18">
        <v>32000</v>
      </c>
      <c r="N87" s="88">
        <v>1</v>
      </c>
      <c r="O87" s="69"/>
      <c r="P87" s="69">
        <v>3800000</v>
      </c>
      <c r="Q87" s="20">
        <f t="shared" si="34"/>
        <v>440800</v>
      </c>
      <c r="R87" s="20">
        <f t="shared" si="35"/>
        <v>96000</v>
      </c>
      <c r="S87" s="18">
        <v>100000</v>
      </c>
      <c r="T87" s="69">
        <f t="shared" si="36"/>
        <v>50000</v>
      </c>
      <c r="U87" s="69"/>
      <c r="V87" s="22"/>
      <c r="W87" s="69"/>
      <c r="X87" s="22">
        <f t="shared" si="37"/>
        <v>100000</v>
      </c>
      <c r="Y87" s="21">
        <f t="shared" ref="Y87:Y94" si="38">SUM(P87:X87)</f>
        <v>4586800</v>
      </c>
      <c r="Z87" s="11"/>
      <c r="AA87" s="70"/>
      <c r="AB87" s="69">
        <v>4586800</v>
      </c>
      <c r="AC87" s="69"/>
      <c r="AD87" s="69"/>
      <c r="AE87" s="104">
        <f t="shared" si="29"/>
        <v>4586800</v>
      </c>
      <c r="AF87" s="56">
        <f t="shared" si="30"/>
        <v>0</v>
      </c>
      <c r="AG87" s="90"/>
      <c r="AH87" s="66"/>
      <c r="AI87" s="66"/>
      <c r="AJ87" s="62"/>
      <c r="AK87" s="63"/>
    </row>
    <row r="88" spans="1:37" ht="18" customHeight="1" thickBot="1" x14ac:dyDescent="0.35">
      <c r="A88" s="23"/>
      <c r="B88" s="9">
        <v>72</v>
      </c>
      <c r="C88" s="8" t="s">
        <v>40</v>
      </c>
      <c r="D88" s="8">
        <v>202</v>
      </c>
      <c r="E88" s="8" t="s">
        <v>43</v>
      </c>
      <c r="F88" s="15">
        <v>428</v>
      </c>
      <c r="G88" s="15">
        <v>556</v>
      </c>
      <c r="H88" s="67">
        <f t="shared" si="32"/>
        <v>128</v>
      </c>
      <c r="I88" s="18">
        <v>3800</v>
      </c>
      <c r="J88" s="68">
        <v>12</v>
      </c>
      <c r="K88" s="89">
        <v>15</v>
      </c>
      <c r="L88" s="68">
        <f t="shared" si="33"/>
        <v>3</v>
      </c>
      <c r="M88" s="18">
        <v>32000</v>
      </c>
      <c r="N88" s="15">
        <v>1</v>
      </c>
      <c r="O88" s="69"/>
      <c r="P88" s="69">
        <v>2900000</v>
      </c>
      <c r="Q88" s="20">
        <f t="shared" si="34"/>
        <v>486400</v>
      </c>
      <c r="R88" s="20">
        <f t="shared" si="35"/>
        <v>96000</v>
      </c>
      <c r="S88" s="18">
        <v>100000</v>
      </c>
      <c r="T88" s="69">
        <f t="shared" si="36"/>
        <v>50000</v>
      </c>
      <c r="U88" s="22"/>
      <c r="V88" s="69"/>
      <c r="W88" s="22"/>
      <c r="X88" s="22">
        <f t="shared" si="37"/>
        <v>100000</v>
      </c>
      <c r="Y88" s="21">
        <f t="shared" si="38"/>
        <v>3732400</v>
      </c>
      <c r="Z88" s="11"/>
      <c r="AA88" s="70"/>
      <c r="AB88" s="69">
        <v>3732400</v>
      </c>
      <c r="AC88" s="69"/>
      <c r="AD88" s="69"/>
      <c r="AE88" s="104">
        <f t="shared" si="29"/>
        <v>3732400</v>
      </c>
      <c r="AF88" s="56">
        <f t="shared" si="30"/>
        <v>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5">
      <c r="A89" s="23"/>
      <c r="B89" s="9">
        <v>73</v>
      </c>
      <c r="C89" s="8" t="s">
        <v>40</v>
      </c>
      <c r="D89" s="8">
        <v>301</v>
      </c>
      <c r="E89" s="8" t="s">
        <v>44</v>
      </c>
      <c r="F89" s="15">
        <v>1154</v>
      </c>
      <c r="G89" s="15">
        <v>1154</v>
      </c>
      <c r="H89" s="67">
        <f t="shared" si="32"/>
        <v>0</v>
      </c>
      <c r="I89" s="18">
        <v>3800</v>
      </c>
      <c r="J89" s="68">
        <v>34</v>
      </c>
      <c r="K89" s="89">
        <v>34</v>
      </c>
      <c r="L89" s="68">
        <f t="shared" si="33"/>
        <v>0</v>
      </c>
      <c r="M89" s="18">
        <v>32000</v>
      </c>
      <c r="N89" s="15">
        <v>2</v>
      </c>
      <c r="O89" s="69">
        <v>4200000</v>
      </c>
      <c r="P89" s="69">
        <v>4200000</v>
      </c>
      <c r="Q89" s="20">
        <f t="shared" si="34"/>
        <v>0</v>
      </c>
      <c r="R89" s="20">
        <f t="shared" si="35"/>
        <v>0</v>
      </c>
      <c r="S89" s="18">
        <v>100000</v>
      </c>
      <c r="T89" s="69">
        <f t="shared" si="36"/>
        <v>100000</v>
      </c>
      <c r="U89" s="22"/>
      <c r="V89" s="69"/>
      <c r="W89" s="113"/>
      <c r="X89" s="22">
        <f t="shared" si="37"/>
        <v>200000</v>
      </c>
      <c r="Y89" s="21">
        <f>SUM(O89:X89)</f>
        <v>8800000</v>
      </c>
      <c r="Z89" s="11"/>
      <c r="AA89" s="70"/>
      <c r="AB89" s="69">
        <v>1500000</v>
      </c>
      <c r="AC89" s="69">
        <v>7300000</v>
      </c>
      <c r="AD89" s="69"/>
      <c r="AE89" s="104">
        <f t="shared" si="29"/>
        <v>8800000</v>
      </c>
      <c r="AF89" s="56">
        <f t="shared" si="30"/>
        <v>0</v>
      </c>
      <c r="AG89" s="12"/>
      <c r="AH89" s="13" t="s">
        <v>33</v>
      </c>
      <c r="AI89" s="66"/>
      <c r="AJ89" s="62"/>
      <c r="AK89" s="63"/>
    </row>
    <row r="90" spans="1:37" ht="18" customHeight="1" thickBot="1" x14ac:dyDescent="0.35">
      <c r="A90" s="23"/>
      <c r="B90" s="9">
        <v>74</v>
      </c>
      <c r="C90" s="8" t="s">
        <v>40</v>
      </c>
      <c r="D90" s="8">
        <v>302</v>
      </c>
      <c r="E90" s="8" t="s">
        <v>45</v>
      </c>
      <c r="F90" s="88">
        <v>336</v>
      </c>
      <c r="G90" s="15">
        <v>483</v>
      </c>
      <c r="H90" s="67">
        <f t="shared" si="32"/>
        <v>147</v>
      </c>
      <c r="I90" s="18">
        <v>3800</v>
      </c>
      <c r="J90" s="89">
        <v>13</v>
      </c>
      <c r="K90" s="89">
        <v>20</v>
      </c>
      <c r="L90" s="68">
        <f t="shared" si="33"/>
        <v>7</v>
      </c>
      <c r="M90" s="18">
        <v>32000</v>
      </c>
      <c r="N90" s="88">
        <v>2</v>
      </c>
      <c r="O90" s="69"/>
      <c r="P90" s="69">
        <v>966000</v>
      </c>
      <c r="Q90" s="20">
        <f t="shared" si="34"/>
        <v>558600</v>
      </c>
      <c r="R90" s="20">
        <f t="shared" si="35"/>
        <v>224000</v>
      </c>
      <c r="S90" s="18">
        <v>33000</v>
      </c>
      <c r="T90" s="18">
        <v>33000</v>
      </c>
      <c r="U90" s="69"/>
      <c r="V90" s="22"/>
      <c r="W90" s="69"/>
      <c r="X90" s="22">
        <v>66000</v>
      </c>
      <c r="Y90" s="21">
        <f t="shared" si="38"/>
        <v>1880600</v>
      </c>
      <c r="Z90" s="11" t="s">
        <v>184</v>
      </c>
      <c r="AA90" s="70"/>
      <c r="AB90" s="69">
        <v>1880600</v>
      </c>
      <c r="AC90" s="69"/>
      <c r="AD90" s="69"/>
      <c r="AE90" s="104">
        <f t="shared" si="29"/>
        <v>1880600</v>
      </c>
      <c r="AF90" s="56">
        <f t="shared" si="30"/>
        <v>0</v>
      </c>
      <c r="AG90" s="90"/>
      <c r="AH90" s="66"/>
      <c r="AI90" s="66"/>
      <c r="AJ90" s="62"/>
      <c r="AK90" s="63"/>
    </row>
    <row r="91" spans="1:37" ht="18" customHeight="1" thickBot="1" x14ac:dyDescent="0.35">
      <c r="A91" s="23"/>
      <c r="B91" s="9">
        <v>75</v>
      </c>
      <c r="C91" s="8" t="s">
        <v>40</v>
      </c>
      <c r="D91" s="8">
        <v>401</v>
      </c>
      <c r="E91" s="8" t="s">
        <v>46</v>
      </c>
      <c r="F91" s="15">
        <v>663</v>
      </c>
      <c r="G91" s="15">
        <v>663</v>
      </c>
      <c r="H91" s="67">
        <f t="shared" si="32"/>
        <v>0</v>
      </c>
      <c r="I91" s="18">
        <v>3800</v>
      </c>
      <c r="J91" s="68">
        <v>24</v>
      </c>
      <c r="K91" s="89">
        <v>24</v>
      </c>
      <c r="L91" s="68">
        <f t="shared" si="33"/>
        <v>0</v>
      </c>
      <c r="M91" s="18">
        <v>32000</v>
      </c>
      <c r="N91" s="15">
        <v>2</v>
      </c>
      <c r="O91" s="69">
        <v>4200000</v>
      </c>
      <c r="P91" s="69">
        <v>4200000</v>
      </c>
      <c r="Q91" s="20">
        <f t="shared" si="34"/>
        <v>0</v>
      </c>
      <c r="R91" s="20">
        <f t="shared" si="35"/>
        <v>0</v>
      </c>
      <c r="S91" s="18">
        <v>100000</v>
      </c>
      <c r="T91" s="69">
        <v>100000</v>
      </c>
      <c r="U91" s="22">
        <v>70000</v>
      </c>
      <c r="V91" s="69"/>
      <c r="W91" s="22"/>
      <c r="X91" s="22">
        <f t="shared" si="37"/>
        <v>200000</v>
      </c>
      <c r="Y91" s="21">
        <f>SUM(O91:X91)</f>
        <v>8870000</v>
      </c>
      <c r="Z91" s="14" t="s">
        <v>182</v>
      </c>
      <c r="AA91" s="70"/>
      <c r="AB91" s="69">
        <v>4200000</v>
      </c>
      <c r="AC91" s="69">
        <v>4670000</v>
      </c>
      <c r="AD91" s="69"/>
      <c r="AE91" s="104">
        <f t="shared" si="29"/>
        <v>8870000</v>
      </c>
      <c r="AF91" s="56">
        <f t="shared" si="30"/>
        <v>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5">
      <c r="A92" s="23"/>
      <c r="B92" s="9">
        <v>76</v>
      </c>
      <c r="C92" s="8" t="s">
        <v>40</v>
      </c>
      <c r="D92" s="8">
        <v>402</v>
      </c>
      <c r="E92" s="8" t="s">
        <v>47</v>
      </c>
      <c r="F92" s="15">
        <v>457</v>
      </c>
      <c r="G92" s="15">
        <v>457</v>
      </c>
      <c r="H92" s="67">
        <f t="shared" si="32"/>
        <v>0</v>
      </c>
      <c r="I92" s="18">
        <v>3800</v>
      </c>
      <c r="J92" s="68">
        <v>8</v>
      </c>
      <c r="K92" s="89">
        <v>8</v>
      </c>
      <c r="L92" s="68">
        <f t="shared" si="33"/>
        <v>0</v>
      </c>
      <c r="M92" s="18">
        <v>32000</v>
      </c>
      <c r="N92" s="15">
        <v>2</v>
      </c>
      <c r="O92" s="69">
        <v>3200000</v>
      </c>
      <c r="P92" s="69">
        <v>3200000</v>
      </c>
      <c r="Q92" s="20">
        <f t="shared" si="34"/>
        <v>0</v>
      </c>
      <c r="R92" s="20">
        <f t="shared" si="35"/>
        <v>0</v>
      </c>
      <c r="S92" s="18">
        <v>100000</v>
      </c>
      <c r="T92" s="69">
        <f t="shared" si="36"/>
        <v>100000</v>
      </c>
      <c r="U92" s="22"/>
      <c r="V92" s="69">
        <v>-100000</v>
      </c>
      <c r="W92" s="113"/>
      <c r="X92" s="22">
        <f t="shared" si="37"/>
        <v>200000</v>
      </c>
      <c r="Y92" s="21">
        <f>SUM(O92:X92)</f>
        <v>6700000</v>
      </c>
      <c r="Z92" s="14"/>
      <c r="AA92" s="70"/>
      <c r="AB92" s="69">
        <v>100000</v>
      </c>
      <c r="AC92" s="69">
        <v>6600000</v>
      </c>
      <c r="AD92" s="69"/>
      <c r="AE92" s="104">
        <f t="shared" si="29"/>
        <v>6700000</v>
      </c>
      <c r="AF92" s="56">
        <f t="shared" si="30"/>
        <v>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5">
      <c r="A93" s="23"/>
      <c r="B93" s="9">
        <v>77</v>
      </c>
      <c r="C93" s="8" t="s">
        <v>40</v>
      </c>
      <c r="D93" s="8">
        <v>501</v>
      </c>
      <c r="E93" s="8" t="s">
        <v>48</v>
      </c>
      <c r="F93" s="15">
        <v>941</v>
      </c>
      <c r="G93" s="15">
        <v>1212</v>
      </c>
      <c r="H93" s="67">
        <f t="shared" si="32"/>
        <v>271</v>
      </c>
      <c r="I93" s="18">
        <v>3800</v>
      </c>
      <c r="J93" s="68">
        <v>8</v>
      </c>
      <c r="K93" s="89">
        <v>10</v>
      </c>
      <c r="L93" s="68">
        <f t="shared" si="33"/>
        <v>2</v>
      </c>
      <c r="M93" s="18">
        <v>32000</v>
      </c>
      <c r="N93" s="15">
        <v>1</v>
      </c>
      <c r="O93" s="69"/>
      <c r="P93" s="69">
        <v>3800000</v>
      </c>
      <c r="Q93" s="20">
        <f t="shared" si="34"/>
        <v>1029800</v>
      </c>
      <c r="R93" s="20">
        <f t="shared" si="35"/>
        <v>64000</v>
      </c>
      <c r="S93" s="18">
        <v>100000</v>
      </c>
      <c r="T93" s="69">
        <f t="shared" si="36"/>
        <v>50000</v>
      </c>
      <c r="U93" s="22"/>
      <c r="V93" s="69"/>
      <c r="W93" s="22"/>
      <c r="X93" s="22">
        <f t="shared" si="37"/>
        <v>100000</v>
      </c>
      <c r="Y93" s="21">
        <f t="shared" si="38"/>
        <v>5143800</v>
      </c>
      <c r="Z93" s="14"/>
      <c r="AA93" s="70"/>
      <c r="AB93" s="69">
        <v>5143800</v>
      </c>
      <c r="AC93" s="69"/>
      <c r="AD93" s="69"/>
      <c r="AE93" s="104">
        <f t="shared" si="29"/>
        <v>5143800</v>
      </c>
      <c r="AF93" s="56">
        <f t="shared" si="30"/>
        <v>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5">
      <c r="A94" s="23"/>
      <c r="B94" s="9">
        <v>78</v>
      </c>
      <c r="C94" s="8" t="s">
        <v>40</v>
      </c>
      <c r="D94" s="8">
        <v>502</v>
      </c>
      <c r="E94" s="8" t="s">
        <v>49</v>
      </c>
      <c r="F94" s="15">
        <v>615</v>
      </c>
      <c r="G94" s="15">
        <v>615</v>
      </c>
      <c r="H94" s="67">
        <f t="shared" si="32"/>
        <v>0</v>
      </c>
      <c r="I94" s="18">
        <v>3800</v>
      </c>
      <c r="J94" s="68">
        <v>18</v>
      </c>
      <c r="K94" s="89">
        <v>18</v>
      </c>
      <c r="L94" s="68">
        <f t="shared" si="33"/>
        <v>0</v>
      </c>
      <c r="M94" s="18">
        <v>32000</v>
      </c>
      <c r="N94" s="15">
        <v>2</v>
      </c>
      <c r="O94" s="69"/>
      <c r="P94" s="69">
        <v>2900000</v>
      </c>
      <c r="Q94" s="20">
        <f t="shared" si="34"/>
        <v>0</v>
      </c>
      <c r="R94" s="20">
        <f t="shared" si="35"/>
        <v>0</v>
      </c>
      <c r="S94" s="18">
        <v>100000</v>
      </c>
      <c r="T94" s="69">
        <f t="shared" si="36"/>
        <v>100000</v>
      </c>
      <c r="U94" s="22"/>
      <c r="V94" s="69"/>
      <c r="W94" s="69"/>
      <c r="X94" s="22">
        <f t="shared" si="37"/>
        <v>200000</v>
      </c>
      <c r="Y94" s="21">
        <f t="shared" si="38"/>
        <v>3300000</v>
      </c>
      <c r="Z94" s="70"/>
      <c r="AA94" s="70"/>
      <c r="AB94" s="69">
        <v>3300000</v>
      </c>
      <c r="AC94" s="69"/>
      <c r="AD94" s="69"/>
      <c r="AE94" s="104">
        <f t="shared" si="29"/>
        <v>3300000</v>
      </c>
      <c r="AF94" s="56">
        <f t="shared" si="30"/>
        <v>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5">
      <c r="A95" s="23"/>
      <c r="B95" s="9">
        <v>79</v>
      </c>
      <c r="C95" s="8" t="s">
        <v>40</v>
      </c>
      <c r="D95" s="8">
        <v>601</v>
      </c>
      <c r="E95" s="8" t="s">
        <v>50</v>
      </c>
      <c r="F95" s="15">
        <v>1112</v>
      </c>
      <c r="G95" s="15">
        <v>1112</v>
      </c>
      <c r="H95" s="67">
        <f t="shared" si="32"/>
        <v>0</v>
      </c>
      <c r="I95" s="18">
        <v>3800</v>
      </c>
      <c r="J95" s="68">
        <v>49</v>
      </c>
      <c r="K95" s="89">
        <v>49</v>
      </c>
      <c r="L95" s="68">
        <f t="shared" si="33"/>
        <v>0</v>
      </c>
      <c r="M95" s="18">
        <v>32000</v>
      </c>
      <c r="N95" s="15">
        <v>1</v>
      </c>
      <c r="O95" s="69">
        <v>4100000</v>
      </c>
      <c r="P95" s="69">
        <v>4100000</v>
      </c>
      <c r="Q95" s="20">
        <f t="shared" si="34"/>
        <v>0</v>
      </c>
      <c r="R95" s="20">
        <f t="shared" si="35"/>
        <v>0</v>
      </c>
      <c r="S95" s="18"/>
      <c r="T95" s="69">
        <f t="shared" si="36"/>
        <v>50000</v>
      </c>
      <c r="U95" s="22"/>
      <c r="V95" s="69"/>
      <c r="W95" s="22"/>
      <c r="X95" s="22">
        <f t="shared" si="37"/>
        <v>100000</v>
      </c>
      <c r="Y95" s="21">
        <f>SUM(O95:X95)</f>
        <v>8350000</v>
      </c>
      <c r="Z95" s="14" t="s">
        <v>186</v>
      </c>
      <c r="AA95" s="70"/>
      <c r="AB95" s="69">
        <v>8350000</v>
      </c>
      <c r="AC95" s="69"/>
      <c r="AD95" s="69"/>
      <c r="AE95" s="104">
        <f t="shared" si="29"/>
        <v>8350000</v>
      </c>
      <c r="AF95" s="56">
        <f t="shared" si="30"/>
        <v>0</v>
      </c>
      <c r="AG95" s="12"/>
      <c r="AH95" s="13" t="s">
        <v>33</v>
      </c>
      <c r="AI95" s="66"/>
      <c r="AJ95" s="62"/>
      <c r="AK95" s="63"/>
    </row>
    <row r="96" spans="1:37" ht="18" customHeight="1" thickBot="1" x14ac:dyDescent="0.35">
      <c r="A96" s="23"/>
      <c r="B96" s="9">
        <v>80</v>
      </c>
      <c r="C96" s="8" t="s">
        <v>40</v>
      </c>
      <c r="D96" s="8">
        <v>602</v>
      </c>
      <c r="E96" s="8" t="s">
        <v>51</v>
      </c>
      <c r="F96" s="15">
        <v>783</v>
      </c>
      <c r="G96" s="15">
        <v>783</v>
      </c>
      <c r="H96" s="67">
        <f t="shared" si="32"/>
        <v>0</v>
      </c>
      <c r="I96" s="18">
        <v>3800</v>
      </c>
      <c r="J96" s="68">
        <v>13</v>
      </c>
      <c r="K96" s="89">
        <v>13</v>
      </c>
      <c r="L96" s="68">
        <f t="shared" si="33"/>
        <v>0</v>
      </c>
      <c r="M96" s="18">
        <v>32000</v>
      </c>
      <c r="N96" s="15">
        <v>3</v>
      </c>
      <c r="O96" s="69">
        <v>3100000</v>
      </c>
      <c r="P96" s="69">
        <v>3100000</v>
      </c>
      <c r="Q96" s="20">
        <f t="shared" si="34"/>
        <v>0</v>
      </c>
      <c r="R96" s="20">
        <f t="shared" si="35"/>
        <v>0</v>
      </c>
      <c r="S96" s="18">
        <v>100000</v>
      </c>
      <c r="T96" s="69">
        <f t="shared" si="36"/>
        <v>150000</v>
      </c>
      <c r="U96" s="22"/>
      <c r="V96" s="69"/>
      <c r="W96" s="22"/>
      <c r="X96" s="22">
        <f t="shared" si="37"/>
        <v>300000</v>
      </c>
      <c r="Y96" s="21">
        <f>SUM(O96:X96)</f>
        <v>6750000</v>
      </c>
      <c r="Z96" s="14" t="s">
        <v>182</v>
      </c>
      <c r="AA96" s="70"/>
      <c r="AB96" s="69">
        <v>3100000</v>
      </c>
      <c r="AC96" s="69">
        <v>3500000</v>
      </c>
      <c r="AD96" s="69">
        <v>150000</v>
      </c>
      <c r="AE96" s="104">
        <f t="shared" si="29"/>
        <v>6750000</v>
      </c>
      <c r="AF96" s="56">
        <f t="shared" si="30"/>
        <v>0</v>
      </c>
      <c r="AG96" s="12"/>
      <c r="AH96" s="13" t="s">
        <v>33</v>
      </c>
      <c r="AI96" s="66"/>
      <c r="AJ96" s="62"/>
      <c r="AK96" s="63"/>
    </row>
    <row r="97" spans="1:37" s="76" customFormat="1" ht="18" customHeight="1" thickBot="1" x14ac:dyDescent="0.35">
      <c r="A97" s="24"/>
      <c r="B97" s="25"/>
      <c r="C97" s="26"/>
      <c r="D97" s="26"/>
      <c r="E97" s="26"/>
      <c r="F97" s="26"/>
      <c r="G97" s="27"/>
      <c r="H97" s="71">
        <f t="shared" si="32"/>
        <v>0</v>
      </c>
      <c r="I97" s="28">
        <v>3800</v>
      </c>
      <c r="J97" s="72"/>
      <c r="K97" s="72"/>
      <c r="L97" s="72">
        <f t="shared" si="33"/>
        <v>0</v>
      </c>
      <c r="M97" s="28"/>
      <c r="N97" s="27"/>
      <c r="O97" s="73"/>
      <c r="P97" s="73"/>
      <c r="Q97" s="29"/>
      <c r="R97" s="29"/>
      <c r="S97" s="28"/>
      <c r="T97" s="73"/>
      <c r="U97" s="31"/>
      <c r="V97" s="73"/>
      <c r="W97" s="31"/>
      <c r="X97" s="31"/>
      <c r="Y97" s="32"/>
      <c r="Z97" s="74"/>
      <c r="AA97" s="74"/>
      <c r="AB97" s="69"/>
      <c r="AC97" s="73"/>
      <c r="AD97" s="73"/>
      <c r="AE97" s="106">
        <f t="shared" si="29"/>
        <v>0</v>
      </c>
      <c r="AF97" s="107">
        <f t="shared" si="30"/>
        <v>0</v>
      </c>
      <c r="AG97" s="30"/>
      <c r="AH97" s="30"/>
      <c r="AI97" s="74"/>
      <c r="AJ97" s="75"/>
      <c r="AK97" s="75"/>
    </row>
    <row r="98" spans="1:37" ht="18" customHeight="1" thickBot="1" x14ac:dyDescent="0.35">
      <c r="A98" s="23"/>
      <c r="B98" s="46"/>
      <c r="C98" s="47" t="s">
        <v>140</v>
      </c>
      <c r="D98" s="47">
        <v>101</v>
      </c>
      <c r="E98" s="47" t="s">
        <v>141</v>
      </c>
      <c r="F98" s="48">
        <v>5280</v>
      </c>
      <c r="G98" s="48">
        <v>5603</v>
      </c>
      <c r="H98" s="91">
        <f t="shared" si="32"/>
        <v>323</v>
      </c>
      <c r="I98" s="92">
        <v>3800</v>
      </c>
      <c r="J98" s="93">
        <v>0</v>
      </c>
      <c r="K98" s="93">
        <v>1</v>
      </c>
      <c r="L98" s="93">
        <f t="shared" si="33"/>
        <v>1</v>
      </c>
      <c r="M98" s="49">
        <v>200000</v>
      </c>
      <c r="N98" s="48">
        <v>1</v>
      </c>
      <c r="O98" s="94"/>
      <c r="P98" s="94"/>
      <c r="Q98" s="50">
        <f>I98*H98</f>
        <v>1227400</v>
      </c>
      <c r="R98" s="50"/>
      <c r="S98" s="49"/>
      <c r="T98" s="94"/>
      <c r="U98" s="52"/>
      <c r="V98" s="94"/>
      <c r="W98" s="52"/>
      <c r="X98" s="52"/>
      <c r="Y98" s="21">
        <f>SUM(O98:X98)</f>
        <v>1227400</v>
      </c>
      <c r="Z98" s="70" t="s">
        <v>185</v>
      </c>
      <c r="AA98" s="70"/>
      <c r="AB98" s="69">
        <v>1227400</v>
      </c>
      <c r="AC98" s="69"/>
      <c r="AD98" s="69"/>
      <c r="AE98" s="104">
        <f t="shared" si="29"/>
        <v>1227400</v>
      </c>
      <c r="AF98" s="56">
        <f t="shared" si="30"/>
        <v>0</v>
      </c>
      <c r="AG98" s="12"/>
      <c r="AH98" s="13"/>
      <c r="AI98" s="66"/>
      <c r="AJ98" s="62"/>
      <c r="AK98" s="63"/>
    </row>
    <row r="99" spans="1:37" ht="18" customHeight="1" thickBot="1" x14ac:dyDescent="0.35">
      <c r="A99" s="23"/>
      <c r="B99" s="46"/>
      <c r="C99" s="47" t="s">
        <v>140</v>
      </c>
      <c r="D99" s="47">
        <v>201</v>
      </c>
      <c r="E99" s="47" t="s">
        <v>142</v>
      </c>
      <c r="F99" s="48">
        <v>133</v>
      </c>
      <c r="G99" s="48">
        <v>267</v>
      </c>
      <c r="H99" s="91">
        <f t="shared" si="32"/>
        <v>134</v>
      </c>
      <c r="I99" s="92">
        <v>3800</v>
      </c>
      <c r="J99" s="93">
        <v>0</v>
      </c>
      <c r="K99" s="93">
        <v>1</v>
      </c>
      <c r="L99" s="93">
        <f t="shared" si="33"/>
        <v>1</v>
      </c>
      <c r="M99" s="49">
        <v>120000</v>
      </c>
      <c r="N99" s="48">
        <v>2</v>
      </c>
      <c r="O99" s="94"/>
      <c r="P99" s="94">
        <v>3800000</v>
      </c>
      <c r="Q99" s="50">
        <f t="shared" ref="Q99:Q121" si="39">I99*H99</f>
        <v>509200</v>
      </c>
      <c r="R99" s="50">
        <f t="shared" ref="R99:R121" si="40">N99*M99</f>
        <v>240000</v>
      </c>
      <c r="S99" s="49">
        <v>100000</v>
      </c>
      <c r="T99" s="94">
        <f>N99*50000</f>
        <v>100000</v>
      </c>
      <c r="U99" s="52"/>
      <c r="V99" s="94"/>
      <c r="W99" s="52"/>
      <c r="X99" s="52">
        <f>N99*100000</f>
        <v>200000</v>
      </c>
      <c r="Y99" s="21">
        <f t="shared" ref="Y99:Y117" si="41">SUM(P99:X99)</f>
        <v>4949200</v>
      </c>
      <c r="Z99" s="70"/>
      <c r="AA99" s="70"/>
      <c r="AB99" s="69">
        <v>4950000</v>
      </c>
      <c r="AC99" s="69"/>
      <c r="AD99" s="69"/>
      <c r="AE99" s="104">
        <f t="shared" si="29"/>
        <v>4950000</v>
      </c>
      <c r="AF99" s="56">
        <f t="shared" si="30"/>
        <v>-800</v>
      </c>
      <c r="AG99" s="12"/>
      <c r="AH99" s="13"/>
      <c r="AI99" s="66"/>
      <c r="AJ99" s="62"/>
      <c r="AK99" s="63"/>
    </row>
    <row r="100" spans="1:37" ht="18" customHeight="1" thickBot="1" x14ac:dyDescent="0.35">
      <c r="A100" s="23"/>
      <c r="B100" s="46"/>
      <c r="C100" s="47" t="s">
        <v>140</v>
      </c>
      <c r="D100" s="47">
        <v>202</v>
      </c>
      <c r="E100" s="47" t="s">
        <v>143</v>
      </c>
      <c r="F100" s="48">
        <v>235</v>
      </c>
      <c r="G100" s="48">
        <v>501</v>
      </c>
      <c r="H100" s="91">
        <f t="shared" si="32"/>
        <v>266</v>
      </c>
      <c r="I100" s="92">
        <v>3800</v>
      </c>
      <c r="J100" s="93">
        <v>0</v>
      </c>
      <c r="K100" s="93">
        <v>1</v>
      </c>
      <c r="L100" s="93">
        <f t="shared" si="33"/>
        <v>1</v>
      </c>
      <c r="M100" s="49">
        <v>120000</v>
      </c>
      <c r="N100" s="48">
        <v>3</v>
      </c>
      <c r="O100" s="94"/>
      <c r="P100" s="94">
        <v>3800000</v>
      </c>
      <c r="Q100" s="50">
        <f t="shared" si="39"/>
        <v>1010800</v>
      </c>
      <c r="R100" s="50">
        <f t="shared" si="40"/>
        <v>360000</v>
      </c>
      <c r="S100" s="49">
        <v>100000</v>
      </c>
      <c r="T100" s="94">
        <f t="shared" ref="T100:T121" si="42">N100*50000</f>
        <v>150000</v>
      </c>
      <c r="U100" s="52"/>
      <c r="V100" s="94"/>
      <c r="W100" s="52"/>
      <c r="X100" s="52">
        <f t="shared" ref="X100:X121" si="43">N100*100000</f>
        <v>300000</v>
      </c>
      <c r="Y100" s="21">
        <f t="shared" si="41"/>
        <v>5720800</v>
      </c>
      <c r="Z100" s="70"/>
      <c r="AA100" s="70"/>
      <c r="AB100" s="69">
        <v>5720800</v>
      </c>
      <c r="AC100" s="69"/>
      <c r="AD100" s="69"/>
      <c r="AE100" s="104">
        <f t="shared" si="29"/>
        <v>5720800</v>
      </c>
      <c r="AF100" s="56">
        <f t="shared" si="30"/>
        <v>0</v>
      </c>
      <c r="AG100" s="12"/>
      <c r="AH100" s="13"/>
      <c r="AI100" s="66"/>
      <c r="AJ100" s="62"/>
      <c r="AK100" s="63"/>
    </row>
    <row r="101" spans="1:37" ht="18" customHeight="1" thickBot="1" x14ac:dyDescent="0.35">
      <c r="A101" s="23"/>
      <c r="B101" s="46"/>
      <c r="C101" s="47" t="s">
        <v>140</v>
      </c>
      <c r="D101" s="47">
        <v>203</v>
      </c>
      <c r="E101" s="47" t="s">
        <v>144</v>
      </c>
      <c r="F101" s="48">
        <v>12</v>
      </c>
      <c r="G101" s="48">
        <v>129</v>
      </c>
      <c r="H101" s="91">
        <f t="shared" si="32"/>
        <v>117</v>
      </c>
      <c r="I101" s="92">
        <v>3800</v>
      </c>
      <c r="J101" s="93">
        <v>0</v>
      </c>
      <c r="K101" s="93">
        <v>1</v>
      </c>
      <c r="L101" s="93">
        <f t="shared" si="33"/>
        <v>1</v>
      </c>
      <c r="M101" s="49">
        <v>120000</v>
      </c>
      <c r="N101" s="48">
        <v>2</v>
      </c>
      <c r="O101" s="94"/>
      <c r="P101" s="94">
        <v>3800000</v>
      </c>
      <c r="Q101" s="50">
        <f t="shared" si="39"/>
        <v>444600</v>
      </c>
      <c r="R101" s="50">
        <f t="shared" si="40"/>
        <v>240000</v>
      </c>
      <c r="S101" s="49">
        <v>100000</v>
      </c>
      <c r="T101" s="94">
        <f t="shared" si="42"/>
        <v>100000</v>
      </c>
      <c r="U101" s="52"/>
      <c r="V101" s="94"/>
      <c r="W101" s="52"/>
      <c r="X101" s="52">
        <f t="shared" si="43"/>
        <v>200000</v>
      </c>
      <c r="Y101" s="21">
        <f>SUM(O101:X101)</f>
        <v>4884600</v>
      </c>
      <c r="Z101" s="70"/>
      <c r="AA101" s="70"/>
      <c r="AB101" s="69">
        <v>4884600</v>
      </c>
      <c r="AC101" s="69"/>
      <c r="AD101" s="69"/>
      <c r="AE101" s="104">
        <f t="shared" si="29"/>
        <v>4884600</v>
      </c>
      <c r="AF101" s="56">
        <f t="shared" si="30"/>
        <v>0</v>
      </c>
      <c r="AG101" s="12"/>
      <c r="AH101" s="13"/>
      <c r="AI101" s="66"/>
      <c r="AJ101" s="62"/>
      <c r="AK101" s="63"/>
    </row>
    <row r="102" spans="1:37" ht="18" customHeight="1" thickBot="1" x14ac:dyDescent="0.35">
      <c r="A102" s="23"/>
      <c r="B102" s="46"/>
      <c r="C102" s="47" t="s">
        <v>140</v>
      </c>
      <c r="D102" s="47">
        <v>204</v>
      </c>
      <c r="E102" s="47" t="s">
        <v>145</v>
      </c>
      <c r="F102" s="48">
        <v>20</v>
      </c>
      <c r="G102" s="48">
        <v>20</v>
      </c>
      <c r="H102" s="91">
        <f t="shared" si="32"/>
        <v>0</v>
      </c>
      <c r="I102" s="92">
        <v>3800</v>
      </c>
      <c r="J102" s="93">
        <v>0</v>
      </c>
      <c r="K102" s="93">
        <v>1</v>
      </c>
      <c r="L102" s="93">
        <f t="shared" si="33"/>
        <v>1</v>
      </c>
      <c r="M102" s="49">
        <v>120000</v>
      </c>
      <c r="N102" s="48">
        <v>2</v>
      </c>
      <c r="O102" s="94">
        <v>3400000</v>
      </c>
      <c r="P102" s="94">
        <v>3400000</v>
      </c>
      <c r="Q102" s="50">
        <f t="shared" si="39"/>
        <v>0</v>
      </c>
      <c r="R102" s="50">
        <f t="shared" si="40"/>
        <v>240000</v>
      </c>
      <c r="S102" s="49">
        <v>100000</v>
      </c>
      <c r="T102" s="94">
        <f t="shared" si="42"/>
        <v>100000</v>
      </c>
      <c r="U102" s="52"/>
      <c r="V102" s="94"/>
      <c r="W102" s="52"/>
      <c r="X102" s="52">
        <f t="shared" si="43"/>
        <v>200000</v>
      </c>
      <c r="Y102" s="21">
        <f>SUM(O102:X102)</f>
        <v>7440000</v>
      </c>
      <c r="Z102" s="70" t="s">
        <v>186</v>
      </c>
      <c r="AA102" s="70"/>
      <c r="AB102" s="69">
        <v>3400000</v>
      </c>
      <c r="AC102" s="69">
        <v>3400000</v>
      </c>
      <c r="AD102" s="69">
        <v>640000</v>
      </c>
      <c r="AE102" s="104">
        <f t="shared" si="29"/>
        <v>7440000</v>
      </c>
      <c r="AF102" s="56">
        <f t="shared" si="30"/>
        <v>0</v>
      </c>
      <c r="AG102" s="12"/>
      <c r="AH102" s="13"/>
      <c r="AI102" s="66"/>
      <c r="AJ102" s="62"/>
      <c r="AK102" s="63"/>
    </row>
    <row r="103" spans="1:37" ht="18" customHeight="1" thickBot="1" x14ac:dyDescent="0.35">
      <c r="A103" s="23"/>
      <c r="B103" s="46"/>
      <c r="C103" s="47" t="s">
        <v>140</v>
      </c>
      <c r="D103" s="47">
        <v>301</v>
      </c>
      <c r="E103" s="47" t="s">
        <v>146</v>
      </c>
      <c r="F103" s="48">
        <v>207</v>
      </c>
      <c r="G103" s="48">
        <v>390</v>
      </c>
      <c r="H103" s="91">
        <f t="shared" si="32"/>
        <v>183</v>
      </c>
      <c r="I103" s="92">
        <v>3800</v>
      </c>
      <c r="J103" s="93">
        <v>0</v>
      </c>
      <c r="K103" s="93">
        <v>1</v>
      </c>
      <c r="L103" s="93">
        <f t="shared" si="33"/>
        <v>1</v>
      </c>
      <c r="M103" s="49">
        <v>120000</v>
      </c>
      <c r="N103" s="48">
        <v>3</v>
      </c>
      <c r="O103" s="94"/>
      <c r="P103" s="94">
        <v>3800000</v>
      </c>
      <c r="Q103" s="50">
        <f t="shared" si="39"/>
        <v>695400</v>
      </c>
      <c r="R103" s="50">
        <f t="shared" si="40"/>
        <v>360000</v>
      </c>
      <c r="S103" s="49">
        <v>100000</v>
      </c>
      <c r="T103" s="94">
        <f t="shared" si="42"/>
        <v>150000</v>
      </c>
      <c r="U103" s="52">
        <v>70000</v>
      </c>
      <c r="V103" s="94"/>
      <c r="W103" s="52"/>
      <c r="X103" s="52">
        <f t="shared" si="43"/>
        <v>300000</v>
      </c>
      <c r="Y103" s="21">
        <f t="shared" si="41"/>
        <v>5475400</v>
      </c>
      <c r="Z103" s="70"/>
      <c r="AA103" s="70"/>
      <c r="AB103" s="69">
        <v>5476000</v>
      </c>
      <c r="AC103" s="69"/>
      <c r="AD103" s="69"/>
      <c r="AE103" s="104">
        <f t="shared" si="29"/>
        <v>5476000</v>
      </c>
      <c r="AF103" s="56">
        <f t="shared" si="30"/>
        <v>-600</v>
      </c>
      <c r="AG103" s="12"/>
      <c r="AH103" s="13"/>
      <c r="AI103" s="66"/>
      <c r="AJ103" s="62"/>
      <c r="AK103" s="63"/>
    </row>
    <row r="104" spans="1:37" ht="18" customHeight="1" thickBot="1" x14ac:dyDescent="0.35">
      <c r="A104" s="23"/>
      <c r="B104" s="46"/>
      <c r="C104" s="47" t="s">
        <v>140</v>
      </c>
      <c r="D104" s="47">
        <v>302</v>
      </c>
      <c r="E104" s="47" t="s">
        <v>147</v>
      </c>
      <c r="F104" s="48">
        <v>190</v>
      </c>
      <c r="G104" s="48">
        <v>359</v>
      </c>
      <c r="H104" s="91">
        <f t="shared" si="32"/>
        <v>169</v>
      </c>
      <c r="I104" s="92">
        <v>3800</v>
      </c>
      <c r="J104" s="93">
        <v>0</v>
      </c>
      <c r="K104" s="93">
        <v>1</v>
      </c>
      <c r="L104" s="93">
        <f t="shared" si="33"/>
        <v>1</v>
      </c>
      <c r="M104" s="49">
        <v>120000</v>
      </c>
      <c r="N104" s="48">
        <v>3</v>
      </c>
      <c r="O104" s="94"/>
      <c r="P104" s="94">
        <v>3800000</v>
      </c>
      <c r="Q104" s="50">
        <f t="shared" si="39"/>
        <v>642200</v>
      </c>
      <c r="R104" s="50">
        <f t="shared" si="40"/>
        <v>360000</v>
      </c>
      <c r="S104" s="49">
        <v>100000</v>
      </c>
      <c r="T104" s="94">
        <f t="shared" si="42"/>
        <v>150000</v>
      </c>
      <c r="U104" s="52"/>
      <c r="V104" s="94"/>
      <c r="W104" s="52"/>
      <c r="X104" s="52">
        <f t="shared" si="43"/>
        <v>300000</v>
      </c>
      <c r="Y104" s="21">
        <f t="shared" si="41"/>
        <v>5352200</v>
      </c>
      <c r="Z104" s="70"/>
      <c r="AA104" s="70"/>
      <c r="AB104" s="69">
        <v>5352200</v>
      </c>
      <c r="AC104" s="69"/>
      <c r="AD104" s="69"/>
      <c r="AE104" s="104">
        <f t="shared" si="29"/>
        <v>5352200</v>
      </c>
      <c r="AF104" s="56">
        <f t="shared" si="30"/>
        <v>0</v>
      </c>
      <c r="AG104" s="12"/>
      <c r="AH104" s="13"/>
      <c r="AI104" s="66"/>
      <c r="AJ104" s="62"/>
      <c r="AK104" s="63"/>
    </row>
    <row r="105" spans="1:37" ht="18" customHeight="1" thickBot="1" x14ac:dyDescent="0.35">
      <c r="A105" s="23"/>
      <c r="B105" s="46"/>
      <c r="C105" s="47" t="s">
        <v>140</v>
      </c>
      <c r="D105" s="47">
        <v>303</v>
      </c>
      <c r="E105" s="47" t="s">
        <v>148</v>
      </c>
      <c r="F105" s="48">
        <v>8</v>
      </c>
      <c r="G105" s="48">
        <v>283</v>
      </c>
      <c r="H105" s="91">
        <f t="shared" si="32"/>
        <v>275</v>
      </c>
      <c r="I105" s="92">
        <v>3800</v>
      </c>
      <c r="J105" s="93">
        <v>0</v>
      </c>
      <c r="K105" s="93">
        <v>1</v>
      </c>
      <c r="L105" s="93">
        <f t="shared" si="33"/>
        <v>1</v>
      </c>
      <c r="M105" s="49">
        <v>120000</v>
      </c>
      <c r="N105" s="48">
        <v>2</v>
      </c>
      <c r="O105" s="94"/>
      <c r="P105" s="94">
        <v>3800000</v>
      </c>
      <c r="Q105" s="50">
        <f t="shared" si="39"/>
        <v>1045000</v>
      </c>
      <c r="R105" s="50">
        <f t="shared" si="40"/>
        <v>240000</v>
      </c>
      <c r="S105" s="49">
        <v>100000</v>
      </c>
      <c r="T105" s="94">
        <f t="shared" si="42"/>
        <v>100000</v>
      </c>
      <c r="U105" s="52"/>
      <c r="V105" s="94"/>
      <c r="W105" s="52"/>
      <c r="X105" s="52">
        <f t="shared" si="43"/>
        <v>200000</v>
      </c>
      <c r="Y105" s="21">
        <f t="shared" ref="Y105:Y110" si="44">SUM(O105:X105)</f>
        <v>5485000</v>
      </c>
      <c r="Z105" s="70"/>
      <c r="AA105" s="70"/>
      <c r="AB105" s="69">
        <v>5485000</v>
      </c>
      <c r="AC105" s="69"/>
      <c r="AD105" s="69"/>
      <c r="AE105" s="104">
        <f t="shared" si="29"/>
        <v>5485000</v>
      </c>
      <c r="AF105" s="56">
        <f t="shared" si="30"/>
        <v>0</v>
      </c>
      <c r="AG105" s="12"/>
      <c r="AH105" s="13"/>
      <c r="AI105" s="66"/>
      <c r="AJ105" s="62"/>
      <c r="AK105" s="63"/>
    </row>
    <row r="106" spans="1:37" ht="18" customHeight="1" thickBot="1" x14ac:dyDescent="0.35">
      <c r="A106" s="23"/>
      <c r="B106" s="46"/>
      <c r="C106" s="47" t="s">
        <v>140</v>
      </c>
      <c r="D106" s="47">
        <v>304</v>
      </c>
      <c r="E106" s="47" t="s">
        <v>149</v>
      </c>
      <c r="F106" s="48">
        <v>8</v>
      </c>
      <c r="G106" s="48">
        <v>168</v>
      </c>
      <c r="H106" s="91">
        <f t="shared" si="32"/>
        <v>160</v>
      </c>
      <c r="I106" s="92">
        <v>3800</v>
      </c>
      <c r="J106" s="93">
        <v>0</v>
      </c>
      <c r="K106" s="93">
        <v>1</v>
      </c>
      <c r="L106" s="93">
        <f t="shared" si="33"/>
        <v>1</v>
      </c>
      <c r="M106" s="49">
        <v>120000</v>
      </c>
      <c r="N106" s="48">
        <v>2</v>
      </c>
      <c r="O106" s="94"/>
      <c r="P106" s="94">
        <v>3300000</v>
      </c>
      <c r="Q106" s="50">
        <f t="shared" si="39"/>
        <v>608000</v>
      </c>
      <c r="R106" s="50">
        <f t="shared" si="40"/>
        <v>240000</v>
      </c>
      <c r="S106" s="49">
        <v>100000</v>
      </c>
      <c r="T106" s="94">
        <f t="shared" si="42"/>
        <v>100000</v>
      </c>
      <c r="U106" s="52"/>
      <c r="V106" s="94"/>
      <c r="W106" s="52"/>
      <c r="X106" s="52">
        <f t="shared" si="43"/>
        <v>200000</v>
      </c>
      <c r="Y106" s="21">
        <f t="shared" si="44"/>
        <v>4548000</v>
      </c>
      <c r="Z106" s="70"/>
      <c r="AA106" s="70"/>
      <c r="AB106" s="69">
        <v>4548000</v>
      </c>
      <c r="AC106" s="69"/>
      <c r="AD106" s="69"/>
      <c r="AE106" s="104">
        <f t="shared" si="29"/>
        <v>4548000</v>
      </c>
      <c r="AF106" s="56">
        <f t="shared" si="30"/>
        <v>0</v>
      </c>
      <c r="AG106" s="12"/>
      <c r="AH106" s="13"/>
      <c r="AI106" s="66"/>
      <c r="AJ106" s="62"/>
      <c r="AK106" s="63"/>
    </row>
    <row r="107" spans="1:37" ht="18" customHeight="1" thickBot="1" x14ac:dyDescent="0.35">
      <c r="A107" s="23"/>
      <c r="B107" s="46"/>
      <c r="C107" s="47" t="s">
        <v>140</v>
      </c>
      <c r="D107" s="47">
        <v>401</v>
      </c>
      <c r="E107" s="117" t="s">
        <v>150</v>
      </c>
      <c r="F107" s="48">
        <v>21</v>
      </c>
      <c r="G107" s="48">
        <v>21</v>
      </c>
      <c r="H107" s="91">
        <f t="shared" si="32"/>
        <v>0</v>
      </c>
      <c r="I107" s="92">
        <v>3800</v>
      </c>
      <c r="J107" s="93">
        <v>0</v>
      </c>
      <c r="K107" s="93">
        <v>1</v>
      </c>
      <c r="L107" s="93">
        <f t="shared" si="33"/>
        <v>1</v>
      </c>
      <c r="M107" s="49">
        <v>120000</v>
      </c>
      <c r="N107" s="48">
        <v>2</v>
      </c>
      <c r="O107" s="94">
        <v>3800000</v>
      </c>
      <c r="P107" s="94">
        <v>3800000</v>
      </c>
      <c r="Q107" s="50">
        <f t="shared" si="39"/>
        <v>0</v>
      </c>
      <c r="R107" s="50">
        <f t="shared" si="40"/>
        <v>240000</v>
      </c>
      <c r="S107" s="49">
        <v>100000</v>
      </c>
      <c r="T107" s="94">
        <f t="shared" si="42"/>
        <v>100000</v>
      </c>
      <c r="U107" s="52">
        <v>140000</v>
      </c>
      <c r="V107" s="94"/>
      <c r="W107" s="52"/>
      <c r="X107" s="52">
        <f t="shared" si="43"/>
        <v>200000</v>
      </c>
      <c r="Y107" s="21">
        <f t="shared" si="44"/>
        <v>8380000</v>
      </c>
      <c r="Z107" s="70" t="s">
        <v>182</v>
      </c>
      <c r="AA107" s="70"/>
      <c r="AB107" s="69">
        <v>1900000</v>
      </c>
      <c r="AC107" s="69">
        <v>6480000</v>
      </c>
      <c r="AD107" s="69"/>
      <c r="AE107" s="104">
        <f t="shared" si="29"/>
        <v>8380000</v>
      </c>
      <c r="AF107" s="56">
        <f t="shared" si="30"/>
        <v>0</v>
      </c>
      <c r="AG107" s="12"/>
      <c r="AH107" s="13"/>
      <c r="AI107" s="66"/>
      <c r="AJ107" s="62"/>
      <c r="AK107" s="63"/>
    </row>
    <row r="108" spans="1:37" ht="18" customHeight="1" thickBot="1" x14ac:dyDescent="0.35">
      <c r="A108" s="23"/>
      <c r="B108" s="46"/>
      <c r="C108" s="47" t="s">
        <v>140</v>
      </c>
      <c r="D108" s="47">
        <v>402</v>
      </c>
      <c r="E108" s="47" t="s">
        <v>151</v>
      </c>
      <c r="F108" s="48">
        <v>9</v>
      </c>
      <c r="G108" s="48">
        <v>41</v>
      </c>
      <c r="H108" s="91">
        <f t="shared" si="32"/>
        <v>32</v>
      </c>
      <c r="I108" s="92">
        <v>3800</v>
      </c>
      <c r="J108" s="93">
        <v>0</v>
      </c>
      <c r="K108" s="93">
        <v>1</v>
      </c>
      <c r="L108" s="93">
        <f t="shared" si="33"/>
        <v>1</v>
      </c>
      <c r="M108" s="49">
        <v>120000</v>
      </c>
      <c r="N108" s="48">
        <v>2</v>
      </c>
      <c r="O108" s="94"/>
      <c r="P108" s="94">
        <v>3800000</v>
      </c>
      <c r="Q108" s="50">
        <f t="shared" si="39"/>
        <v>121600</v>
      </c>
      <c r="R108" s="50">
        <f t="shared" si="40"/>
        <v>240000</v>
      </c>
      <c r="S108" s="49">
        <v>100000</v>
      </c>
      <c r="T108" s="94">
        <f t="shared" si="42"/>
        <v>100000</v>
      </c>
      <c r="U108" s="52"/>
      <c r="V108" s="94"/>
      <c r="W108" s="52"/>
      <c r="X108" s="52">
        <f t="shared" si="43"/>
        <v>200000</v>
      </c>
      <c r="Y108" s="21">
        <f t="shared" si="44"/>
        <v>4561600</v>
      </c>
      <c r="Z108" s="70"/>
      <c r="AA108" s="70"/>
      <c r="AB108" s="69">
        <v>4561600</v>
      </c>
      <c r="AC108" s="69"/>
      <c r="AD108" s="69"/>
      <c r="AE108" s="104">
        <f t="shared" si="29"/>
        <v>4561600</v>
      </c>
      <c r="AF108" s="56">
        <f t="shared" si="30"/>
        <v>0</v>
      </c>
      <c r="AG108" s="12"/>
      <c r="AH108" s="13"/>
      <c r="AI108" s="66"/>
      <c r="AJ108" s="62"/>
      <c r="AK108" s="63"/>
    </row>
    <row r="109" spans="1:37" ht="18" customHeight="1" thickBot="1" x14ac:dyDescent="0.35">
      <c r="A109" s="23"/>
      <c r="B109" s="46"/>
      <c r="C109" s="47" t="s">
        <v>140</v>
      </c>
      <c r="D109" s="47">
        <v>403</v>
      </c>
      <c r="E109" s="47" t="s">
        <v>152</v>
      </c>
      <c r="F109" s="48">
        <v>5</v>
      </c>
      <c r="G109" s="48">
        <v>43</v>
      </c>
      <c r="H109" s="91">
        <f t="shared" si="32"/>
        <v>38</v>
      </c>
      <c r="I109" s="92">
        <v>3800</v>
      </c>
      <c r="J109" s="93">
        <v>0</v>
      </c>
      <c r="K109" s="93">
        <v>1</v>
      </c>
      <c r="L109" s="93">
        <f t="shared" si="33"/>
        <v>1</v>
      </c>
      <c r="M109" s="49">
        <v>120000</v>
      </c>
      <c r="N109" s="48">
        <v>2</v>
      </c>
      <c r="O109" s="94"/>
      <c r="P109" s="94">
        <v>3800000</v>
      </c>
      <c r="Q109" s="50">
        <f t="shared" si="39"/>
        <v>144400</v>
      </c>
      <c r="R109" s="50">
        <f t="shared" si="40"/>
        <v>240000</v>
      </c>
      <c r="S109" s="49">
        <v>100000</v>
      </c>
      <c r="T109" s="94">
        <f t="shared" si="42"/>
        <v>100000</v>
      </c>
      <c r="U109" s="52"/>
      <c r="V109" s="94"/>
      <c r="W109" s="52"/>
      <c r="X109" s="52">
        <f t="shared" si="43"/>
        <v>200000</v>
      </c>
      <c r="Y109" s="21">
        <f t="shared" si="44"/>
        <v>4584400</v>
      </c>
      <c r="Z109" s="70"/>
      <c r="AA109" s="70"/>
      <c r="AB109" s="69">
        <v>4584400</v>
      </c>
      <c r="AC109" s="69"/>
      <c r="AD109" s="69"/>
      <c r="AE109" s="104">
        <f t="shared" si="29"/>
        <v>4584400</v>
      </c>
      <c r="AF109" s="56">
        <f t="shared" si="30"/>
        <v>0</v>
      </c>
      <c r="AG109" s="12"/>
      <c r="AH109" s="13"/>
      <c r="AI109" s="66"/>
      <c r="AJ109" s="62"/>
      <c r="AK109" s="63"/>
    </row>
    <row r="110" spans="1:37" ht="18" customHeight="1" thickBot="1" x14ac:dyDescent="0.35">
      <c r="A110" s="23"/>
      <c r="B110" s="46"/>
      <c r="C110" s="47" t="s">
        <v>140</v>
      </c>
      <c r="D110" s="47">
        <v>404</v>
      </c>
      <c r="E110" s="47" t="s">
        <v>153</v>
      </c>
      <c r="F110" s="48">
        <v>12</v>
      </c>
      <c r="G110" s="48">
        <v>12</v>
      </c>
      <c r="H110" s="91">
        <f t="shared" si="32"/>
        <v>0</v>
      </c>
      <c r="I110" s="92">
        <v>3800</v>
      </c>
      <c r="J110" s="93">
        <v>0</v>
      </c>
      <c r="K110" s="93">
        <v>1</v>
      </c>
      <c r="L110" s="93">
        <f t="shared" si="33"/>
        <v>1</v>
      </c>
      <c r="M110" s="49">
        <v>120000</v>
      </c>
      <c r="N110" s="48">
        <v>4</v>
      </c>
      <c r="O110" s="94">
        <v>3400000</v>
      </c>
      <c r="P110" s="94">
        <v>3400000</v>
      </c>
      <c r="Q110" s="50">
        <f t="shared" si="39"/>
        <v>0</v>
      </c>
      <c r="R110" s="50">
        <f t="shared" si="40"/>
        <v>480000</v>
      </c>
      <c r="S110" s="49">
        <v>100000</v>
      </c>
      <c r="T110" s="94"/>
      <c r="U110" s="52">
        <v>140000</v>
      </c>
      <c r="V110" s="94"/>
      <c r="W110" s="52"/>
      <c r="X110" s="52">
        <f t="shared" si="43"/>
        <v>400000</v>
      </c>
      <c r="Y110" s="21">
        <f t="shared" si="44"/>
        <v>7920000</v>
      </c>
      <c r="Z110" s="70" t="s">
        <v>186</v>
      </c>
      <c r="AA110" s="70"/>
      <c r="AB110" s="69">
        <v>3400000</v>
      </c>
      <c r="AC110" s="69">
        <v>4520000</v>
      </c>
      <c r="AD110" s="69"/>
      <c r="AE110" s="104">
        <f t="shared" si="29"/>
        <v>7920000</v>
      </c>
      <c r="AF110" s="56">
        <f t="shared" si="30"/>
        <v>0</v>
      </c>
      <c r="AG110" s="12"/>
      <c r="AH110" s="13"/>
      <c r="AI110" s="66"/>
      <c r="AJ110" s="62"/>
      <c r="AK110" s="63"/>
    </row>
    <row r="111" spans="1:37" ht="18" customHeight="1" thickBot="1" x14ac:dyDescent="0.35">
      <c r="A111" s="23"/>
      <c r="B111" s="46"/>
      <c r="C111" s="47" t="s">
        <v>140</v>
      </c>
      <c r="D111" s="47">
        <v>501</v>
      </c>
      <c r="E111" s="47" t="s">
        <v>154</v>
      </c>
      <c r="F111" s="48">
        <v>175</v>
      </c>
      <c r="G111" s="48">
        <v>384</v>
      </c>
      <c r="H111" s="91">
        <f t="shared" si="32"/>
        <v>209</v>
      </c>
      <c r="I111" s="92">
        <v>3800</v>
      </c>
      <c r="J111" s="93">
        <v>0</v>
      </c>
      <c r="K111" s="93">
        <v>1</v>
      </c>
      <c r="L111" s="93">
        <f t="shared" si="33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39"/>
        <v>794200</v>
      </c>
      <c r="R111" s="50">
        <f t="shared" si="40"/>
        <v>240000</v>
      </c>
      <c r="S111" s="49">
        <v>100000</v>
      </c>
      <c r="T111" s="94">
        <f t="shared" si="42"/>
        <v>100000</v>
      </c>
      <c r="U111" s="52"/>
      <c r="V111" s="94"/>
      <c r="W111" s="52"/>
      <c r="X111" s="52">
        <f t="shared" si="43"/>
        <v>200000</v>
      </c>
      <c r="Y111" s="21">
        <f t="shared" si="41"/>
        <v>5234200</v>
      </c>
      <c r="Z111" s="70"/>
      <c r="AA111" s="70"/>
      <c r="AB111" s="69">
        <v>5234200</v>
      </c>
      <c r="AC111" s="69"/>
      <c r="AD111" s="69"/>
      <c r="AE111" s="104">
        <f t="shared" si="29"/>
        <v>5234200</v>
      </c>
      <c r="AF111" s="56">
        <f t="shared" si="30"/>
        <v>0</v>
      </c>
      <c r="AG111" s="12"/>
      <c r="AH111" s="13"/>
      <c r="AI111" s="66"/>
      <c r="AJ111" s="62"/>
      <c r="AK111" s="63"/>
    </row>
    <row r="112" spans="1:37" ht="18" customHeight="1" thickBot="1" x14ac:dyDescent="0.35">
      <c r="A112" s="23"/>
      <c r="B112" s="46"/>
      <c r="C112" s="47" t="s">
        <v>140</v>
      </c>
      <c r="D112" s="47">
        <v>502</v>
      </c>
      <c r="E112" s="47" t="s">
        <v>155</v>
      </c>
      <c r="F112" s="48">
        <v>87</v>
      </c>
      <c r="G112" s="48">
        <v>253</v>
      </c>
      <c r="H112" s="91">
        <f t="shared" si="32"/>
        <v>166</v>
      </c>
      <c r="I112" s="92">
        <v>3800</v>
      </c>
      <c r="J112" s="93">
        <v>0</v>
      </c>
      <c r="K112" s="93">
        <v>1</v>
      </c>
      <c r="L112" s="93">
        <f t="shared" si="33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39"/>
        <v>630800</v>
      </c>
      <c r="R112" s="50">
        <f t="shared" si="40"/>
        <v>240000</v>
      </c>
      <c r="S112" s="49">
        <v>100000</v>
      </c>
      <c r="T112" s="94">
        <f t="shared" si="42"/>
        <v>100000</v>
      </c>
      <c r="U112" s="52">
        <v>50000</v>
      </c>
      <c r="V112" s="94"/>
      <c r="W112" s="52"/>
      <c r="X112" s="52">
        <f t="shared" si="43"/>
        <v>200000</v>
      </c>
      <c r="Y112" s="21">
        <f t="shared" si="41"/>
        <v>5120800</v>
      </c>
      <c r="Z112" s="70"/>
      <c r="AA112" s="70"/>
      <c r="AB112" s="69">
        <v>5120000</v>
      </c>
      <c r="AC112" s="69"/>
      <c r="AD112" s="69"/>
      <c r="AE112" s="104">
        <f t="shared" si="29"/>
        <v>5120000</v>
      </c>
      <c r="AF112" s="56">
        <f t="shared" si="30"/>
        <v>800</v>
      </c>
      <c r="AG112" s="12"/>
      <c r="AH112" s="13"/>
      <c r="AI112" s="66"/>
      <c r="AJ112" s="62"/>
      <c r="AK112" s="63"/>
    </row>
    <row r="113" spans="1:37" ht="18" customHeight="1" thickBot="1" x14ac:dyDescent="0.35">
      <c r="A113" s="23"/>
      <c r="B113" s="46"/>
      <c r="C113" s="47" t="s">
        <v>140</v>
      </c>
      <c r="D113" s="47">
        <v>503</v>
      </c>
      <c r="E113" s="47" t="s">
        <v>156</v>
      </c>
      <c r="F113" s="48">
        <v>193</v>
      </c>
      <c r="G113" s="48">
        <v>437</v>
      </c>
      <c r="H113" s="91">
        <f t="shared" si="32"/>
        <v>244</v>
      </c>
      <c r="I113" s="92">
        <v>3800</v>
      </c>
      <c r="J113" s="93">
        <v>0</v>
      </c>
      <c r="K113" s="93">
        <v>1</v>
      </c>
      <c r="L113" s="93">
        <f t="shared" si="33"/>
        <v>1</v>
      </c>
      <c r="M113" s="49">
        <v>120000</v>
      </c>
      <c r="N113" s="48">
        <v>2</v>
      </c>
      <c r="O113" s="94"/>
      <c r="P113" s="94">
        <v>3800000</v>
      </c>
      <c r="Q113" s="50">
        <f t="shared" si="39"/>
        <v>927200</v>
      </c>
      <c r="R113" s="50">
        <f t="shared" si="40"/>
        <v>240000</v>
      </c>
      <c r="S113" s="49">
        <v>100000</v>
      </c>
      <c r="T113" s="94">
        <f t="shared" si="42"/>
        <v>100000</v>
      </c>
      <c r="U113" s="52"/>
      <c r="V113" s="94"/>
      <c r="W113" s="52"/>
      <c r="X113" s="52">
        <f t="shared" si="43"/>
        <v>200000</v>
      </c>
      <c r="Y113" s="21">
        <f t="shared" si="41"/>
        <v>5367200</v>
      </c>
      <c r="Z113" s="70"/>
      <c r="AA113" s="70"/>
      <c r="AB113" s="69">
        <v>5367000</v>
      </c>
      <c r="AC113" s="69"/>
      <c r="AD113" s="69"/>
      <c r="AE113" s="104">
        <f t="shared" si="29"/>
        <v>5367000</v>
      </c>
      <c r="AF113" s="56">
        <f t="shared" si="30"/>
        <v>200</v>
      </c>
      <c r="AG113" s="12"/>
      <c r="AH113" s="13"/>
      <c r="AI113" s="66"/>
      <c r="AJ113" s="62"/>
      <c r="AK113" s="63"/>
    </row>
    <row r="114" spans="1:37" ht="18" customHeight="1" thickBot="1" x14ac:dyDescent="0.35">
      <c r="A114" s="23"/>
      <c r="B114" s="46"/>
      <c r="C114" s="53" t="s">
        <v>140</v>
      </c>
      <c r="D114" s="53">
        <v>504</v>
      </c>
      <c r="E114" s="53" t="s">
        <v>157</v>
      </c>
      <c r="F114" s="48">
        <v>8</v>
      </c>
      <c r="G114" s="48">
        <v>8</v>
      </c>
      <c r="H114" s="91">
        <f t="shared" si="32"/>
        <v>0</v>
      </c>
      <c r="I114" s="92">
        <v>3800</v>
      </c>
      <c r="J114" s="93">
        <v>0</v>
      </c>
      <c r="K114" s="93">
        <v>1</v>
      </c>
      <c r="L114" s="93">
        <f t="shared" si="33"/>
        <v>1</v>
      </c>
      <c r="M114" s="49">
        <v>120000</v>
      </c>
      <c r="N114" s="48">
        <v>3</v>
      </c>
      <c r="O114" s="94">
        <v>3400000</v>
      </c>
      <c r="P114" s="94">
        <v>3400000</v>
      </c>
      <c r="Q114" s="50">
        <f t="shared" si="39"/>
        <v>0</v>
      </c>
      <c r="R114" s="50">
        <f t="shared" si="40"/>
        <v>360000</v>
      </c>
      <c r="S114" s="49">
        <v>100000</v>
      </c>
      <c r="T114" s="94">
        <f t="shared" si="42"/>
        <v>150000</v>
      </c>
      <c r="U114" s="52"/>
      <c r="V114" s="94"/>
      <c r="W114" s="52"/>
      <c r="X114" s="52">
        <f t="shared" si="43"/>
        <v>300000</v>
      </c>
      <c r="Y114" s="21">
        <f>SUM(O114:X114)</f>
        <v>7710000</v>
      </c>
      <c r="Z114" s="70" t="s">
        <v>182</v>
      </c>
      <c r="AA114" s="70"/>
      <c r="AB114" s="69">
        <v>3400000</v>
      </c>
      <c r="AC114" s="69">
        <v>3670000</v>
      </c>
      <c r="AD114" s="69">
        <v>640000</v>
      </c>
      <c r="AE114" s="104">
        <f t="shared" si="29"/>
        <v>7710000</v>
      </c>
      <c r="AF114" s="56">
        <f t="shared" si="30"/>
        <v>0</v>
      </c>
      <c r="AG114" s="12"/>
      <c r="AH114" s="13"/>
      <c r="AI114" s="66"/>
      <c r="AJ114" s="62"/>
      <c r="AK114" s="63"/>
    </row>
    <row r="115" spans="1:37" ht="18" customHeight="1" thickBot="1" x14ac:dyDescent="0.35">
      <c r="A115" s="23"/>
      <c r="B115" s="46"/>
      <c r="C115" s="47" t="s">
        <v>140</v>
      </c>
      <c r="D115" s="47">
        <v>601</v>
      </c>
      <c r="E115" s="47" t="s">
        <v>158</v>
      </c>
      <c r="F115" s="48">
        <v>256</v>
      </c>
      <c r="G115" s="48">
        <v>470</v>
      </c>
      <c r="H115" s="91">
        <f t="shared" si="32"/>
        <v>214</v>
      </c>
      <c r="I115" s="92">
        <v>3800</v>
      </c>
      <c r="J115" s="93">
        <v>0</v>
      </c>
      <c r="K115" s="93">
        <v>1</v>
      </c>
      <c r="L115" s="93">
        <f t="shared" si="33"/>
        <v>1</v>
      </c>
      <c r="M115" s="49">
        <v>120000</v>
      </c>
      <c r="N115" s="48">
        <v>2</v>
      </c>
      <c r="O115" s="94"/>
      <c r="P115" s="94">
        <v>3700000</v>
      </c>
      <c r="Q115" s="50">
        <f t="shared" si="39"/>
        <v>813200</v>
      </c>
      <c r="R115" s="50">
        <f t="shared" si="40"/>
        <v>240000</v>
      </c>
      <c r="S115" s="49">
        <v>100000</v>
      </c>
      <c r="T115" s="94">
        <f t="shared" si="42"/>
        <v>100000</v>
      </c>
      <c r="U115" s="52">
        <v>70000</v>
      </c>
      <c r="V115" s="94"/>
      <c r="W115" s="52"/>
      <c r="X115" s="52">
        <f t="shared" si="43"/>
        <v>200000</v>
      </c>
      <c r="Y115" s="21">
        <f t="shared" si="41"/>
        <v>5223200</v>
      </c>
      <c r="Z115" s="70"/>
      <c r="AA115" s="70"/>
      <c r="AB115" s="69">
        <v>3990000</v>
      </c>
      <c r="AC115" s="69">
        <v>1234000</v>
      </c>
      <c r="AD115" s="69"/>
      <c r="AE115" s="104">
        <f t="shared" si="29"/>
        <v>5224000</v>
      </c>
      <c r="AF115" s="56">
        <f t="shared" si="30"/>
        <v>-800</v>
      </c>
      <c r="AG115" s="12"/>
      <c r="AH115" s="13"/>
      <c r="AI115" s="66"/>
      <c r="AJ115" s="62"/>
      <c r="AK115" s="63"/>
    </row>
    <row r="116" spans="1:37" ht="18" customHeight="1" thickBot="1" x14ac:dyDescent="0.35">
      <c r="A116" s="23"/>
      <c r="B116" s="46"/>
      <c r="C116" s="47" t="s">
        <v>140</v>
      </c>
      <c r="D116" s="47">
        <v>602</v>
      </c>
      <c r="E116" s="47" t="s">
        <v>159</v>
      </c>
      <c r="F116" s="48">
        <v>192</v>
      </c>
      <c r="G116" s="48">
        <v>375</v>
      </c>
      <c r="H116" s="91">
        <f t="shared" si="32"/>
        <v>183</v>
      </c>
      <c r="I116" s="92">
        <v>3800</v>
      </c>
      <c r="J116" s="93">
        <v>0</v>
      </c>
      <c r="K116" s="93">
        <v>1</v>
      </c>
      <c r="L116" s="93">
        <f t="shared" si="33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39"/>
        <v>695400</v>
      </c>
      <c r="R116" s="50">
        <f t="shared" si="40"/>
        <v>360000</v>
      </c>
      <c r="S116" s="49">
        <v>100000</v>
      </c>
      <c r="T116" s="94">
        <f t="shared" si="42"/>
        <v>150000</v>
      </c>
      <c r="U116" s="52"/>
      <c r="V116" s="94"/>
      <c r="W116" s="52"/>
      <c r="X116" s="52">
        <f t="shared" si="43"/>
        <v>300000</v>
      </c>
      <c r="Y116" s="21">
        <f t="shared" si="41"/>
        <v>5405400</v>
      </c>
      <c r="Z116" s="70"/>
      <c r="AA116" s="70"/>
      <c r="AB116" s="69">
        <v>5405400</v>
      </c>
      <c r="AC116" s="69"/>
      <c r="AD116" s="69"/>
      <c r="AE116" s="104">
        <f t="shared" si="29"/>
        <v>5405400</v>
      </c>
      <c r="AF116" s="56">
        <f t="shared" si="30"/>
        <v>0</v>
      </c>
      <c r="AG116" s="12"/>
      <c r="AH116" s="13"/>
      <c r="AI116" s="66"/>
      <c r="AJ116" s="62"/>
      <c r="AK116" s="63"/>
    </row>
    <row r="117" spans="1:37" ht="18" customHeight="1" thickBot="1" x14ac:dyDescent="0.35">
      <c r="A117" s="23"/>
      <c r="B117" s="46"/>
      <c r="C117" s="47" t="s">
        <v>140</v>
      </c>
      <c r="D117" s="47">
        <v>603</v>
      </c>
      <c r="E117" s="47" t="s">
        <v>160</v>
      </c>
      <c r="F117" s="48">
        <v>222</v>
      </c>
      <c r="G117" s="48">
        <v>381</v>
      </c>
      <c r="H117" s="91">
        <f t="shared" si="32"/>
        <v>159</v>
      </c>
      <c r="I117" s="92">
        <v>3800</v>
      </c>
      <c r="J117" s="93">
        <v>0</v>
      </c>
      <c r="K117" s="93">
        <v>1</v>
      </c>
      <c r="L117" s="93">
        <f t="shared" si="33"/>
        <v>1</v>
      </c>
      <c r="M117" s="49">
        <v>120000</v>
      </c>
      <c r="N117" s="48">
        <v>3</v>
      </c>
      <c r="O117" s="94"/>
      <c r="P117" s="94">
        <v>3800000</v>
      </c>
      <c r="Q117" s="50">
        <f t="shared" si="39"/>
        <v>604200</v>
      </c>
      <c r="R117" s="50">
        <f t="shared" si="40"/>
        <v>360000</v>
      </c>
      <c r="S117" s="49">
        <v>100000</v>
      </c>
      <c r="T117" s="94">
        <f t="shared" si="42"/>
        <v>150000</v>
      </c>
      <c r="U117" s="52"/>
      <c r="V117" s="94"/>
      <c r="W117" s="52"/>
      <c r="X117" s="52">
        <f t="shared" si="43"/>
        <v>300000</v>
      </c>
      <c r="Y117" s="21">
        <f t="shared" si="41"/>
        <v>5314200</v>
      </c>
      <c r="Z117" s="70"/>
      <c r="AA117" s="70"/>
      <c r="AB117" s="69">
        <v>1771400</v>
      </c>
      <c r="AC117" s="69">
        <v>1771400</v>
      </c>
      <c r="AD117" s="69">
        <v>1771400</v>
      </c>
      <c r="AE117" s="104">
        <f t="shared" si="29"/>
        <v>5314200</v>
      </c>
      <c r="AF117" s="56">
        <f t="shared" si="30"/>
        <v>0</v>
      </c>
      <c r="AG117" s="12"/>
      <c r="AH117" s="13"/>
      <c r="AI117" s="66"/>
      <c r="AJ117" s="62"/>
      <c r="AK117" s="63"/>
    </row>
    <row r="118" spans="1:37" ht="18" customHeight="1" thickBot="1" x14ac:dyDescent="0.35">
      <c r="A118" s="23"/>
      <c r="B118" s="46"/>
      <c r="C118" s="47" t="s">
        <v>140</v>
      </c>
      <c r="D118" s="47">
        <v>604</v>
      </c>
      <c r="E118" s="47" t="s">
        <v>161</v>
      </c>
      <c r="F118" s="48">
        <v>7</v>
      </c>
      <c r="G118" s="48">
        <v>322</v>
      </c>
      <c r="H118" s="91">
        <f t="shared" si="32"/>
        <v>315</v>
      </c>
      <c r="I118" s="92">
        <v>3800</v>
      </c>
      <c r="J118" s="93">
        <v>0</v>
      </c>
      <c r="K118" s="93">
        <v>1</v>
      </c>
      <c r="L118" s="93">
        <f t="shared" si="33"/>
        <v>1</v>
      </c>
      <c r="M118" s="49">
        <v>120000</v>
      </c>
      <c r="N118" s="48">
        <v>2</v>
      </c>
      <c r="O118" s="94"/>
      <c r="P118" s="94">
        <v>3400000</v>
      </c>
      <c r="Q118" s="50">
        <f t="shared" si="39"/>
        <v>1197000</v>
      </c>
      <c r="R118" s="50">
        <f t="shared" si="40"/>
        <v>240000</v>
      </c>
      <c r="S118" s="49">
        <v>100000</v>
      </c>
      <c r="T118" s="94">
        <f t="shared" si="42"/>
        <v>100000</v>
      </c>
      <c r="U118" s="52"/>
      <c r="V118" s="94">
        <v>0</v>
      </c>
      <c r="W118" s="52"/>
      <c r="X118" s="52">
        <f t="shared" si="43"/>
        <v>200000</v>
      </c>
      <c r="Y118" s="21">
        <f>SUM(O118:X118)</f>
        <v>5237000</v>
      </c>
      <c r="Z118" s="70" t="s">
        <v>166</v>
      </c>
      <c r="AA118" s="70"/>
      <c r="AB118" s="69">
        <v>5237000</v>
      </c>
      <c r="AC118" s="69"/>
      <c r="AD118" s="69"/>
      <c r="AE118" s="104">
        <f t="shared" si="29"/>
        <v>5237000</v>
      </c>
      <c r="AF118" s="56">
        <f t="shared" si="30"/>
        <v>0</v>
      </c>
      <c r="AG118" s="12"/>
      <c r="AH118" s="13"/>
      <c r="AI118" s="66"/>
      <c r="AJ118" s="62"/>
      <c r="AK118" s="63"/>
    </row>
    <row r="119" spans="1:37" ht="18" customHeight="1" thickBot="1" x14ac:dyDescent="0.35">
      <c r="A119" s="23"/>
      <c r="B119" s="46"/>
      <c r="C119" s="47" t="s">
        <v>140</v>
      </c>
      <c r="D119" s="47">
        <v>701</v>
      </c>
      <c r="E119" s="47" t="s">
        <v>162</v>
      </c>
      <c r="F119" s="48">
        <v>99</v>
      </c>
      <c r="G119" s="48">
        <v>150</v>
      </c>
      <c r="H119" s="91">
        <f t="shared" si="32"/>
        <v>51</v>
      </c>
      <c r="I119" s="92">
        <v>3800</v>
      </c>
      <c r="J119" s="93">
        <v>0</v>
      </c>
      <c r="K119" s="93">
        <v>0</v>
      </c>
      <c r="L119" s="93">
        <v>0</v>
      </c>
      <c r="M119" s="49">
        <v>120000</v>
      </c>
      <c r="N119" s="48">
        <v>1</v>
      </c>
      <c r="O119" s="94"/>
      <c r="P119" s="94">
        <v>3700000</v>
      </c>
      <c r="Q119" s="50">
        <f t="shared" si="39"/>
        <v>193800</v>
      </c>
      <c r="R119" s="50">
        <f t="shared" si="40"/>
        <v>120000</v>
      </c>
      <c r="S119" s="49">
        <v>100000</v>
      </c>
      <c r="T119" s="94">
        <f t="shared" si="42"/>
        <v>50000</v>
      </c>
      <c r="U119" s="52"/>
      <c r="V119" s="94"/>
      <c r="W119" s="52"/>
      <c r="X119" s="52">
        <f t="shared" si="43"/>
        <v>100000</v>
      </c>
      <c r="Y119" s="21">
        <f>SUM(O119:X119)</f>
        <v>4263800</v>
      </c>
      <c r="Z119" s="70" t="s">
        <v>187</v>
      </c>
      <c r="AA119" s="70"/>
      <c r="AB119" s="69">
        <v>4264000</v>
      </c>
      <c r="AC119" s="69"/>
      <c r="AD119" s="69"/>
      <c r="AE119" s="104">
        <f t="shared" si="29"/>
        <v>4264000</v>
      </c>
      <c r="AF119" s="56">
        <f t="shared" si="30"/>
        <v>-200</v>
      </c>
      <c r="AG119" s="12"/>
      <c r="AH119" s="13"/>
      <c r="AI119" s="66"/>
      <c r="AJ119" s="62"/>
      <c r="AK119" s="63"/>
    </row>
    <row r="120" spans="1:37" ht="18" customHeight="1" thickBot="1" x14ac:dyDescent="0.35">
      <c r="A120" s="23"/>
      <c r="B120" s="46"/>
      <c r="C120" s="47" t="s">
        <v>140</v>
      </c>
      <c r="D120" s="47">
        <v>702</v>
      </c>
      <c r="E120" s="47" t="s">
        <v>163</v>
      </c>
      <c r="F120" s="48">
        <v>141</v>
      </c>
      <c r="G120" s="48">
        <v>325</v>
      </c>
      <c r="H120" s="91">
        <f t="shared" si="32"/>
        <v>184</v>
      </c>
      <c r="I120" s="92">
        <v>3800</v>
      </c>
      <c r="J120" s="93">
        <v>0</v>
      </c>
      <c r="K120" s="93">
        <v>1</v>
      </c>
      <c r="L120" s="93">
        <f t="shared" si="33"/>
        <v>1</v>
      </c>
      <c r="M120" s="49">
        <v>120000</v>
      </c>
      <c r="N120" s="48">
        <v>2</v>
      </c>
      <c r="O120" s="94"/>
      <c r="P120" s="94">
        <v>3800000</v>
      </c>
      <c r="Q120" s="50">
        <f t="shared" si="39"/>
        <v>699200</v>
      </c>
      <c r="R120" s="50">
        <f t="shared" si="40"/>
        <v>240000</v>
      </c>
      <c r="S120" s="49">
        <v>100000</v>
      </c>
      <c r="T120" s="94">
        <f t="shared" si="42"/>
        <v>100000</v>
      </c>
      <c r="U120" s="52"/>
      <c r="V120" s="94"/>
      <c r="W120" s="52"/>
      <c r="X120" s="52">
        <f t="shared" si="43"/>
        <v>200000</v>
      </c>
      <c r="Y120" s="21">
        <f>SUM(O120:X120)</f>
        <v>5139200</v>
      </c>
      <c r="Z120" s="70" t="s">
        <v>166</v>
      </c>
      <c r="AA120" s="70"/>
      <c r="AB120" s="69">
        <v>5140000</v>
      </c>
      <c r="AC120" s="69"/>
      <c r="AD120" s="69"/>
      <c r="AE120" s="104">
        <f t="shared" si="29"/>
        <v>5140000</v>
      </c>
      <c r="AF120" s="56">
        <f t="shared" si="30"/>
        <v>-800</v>
      </c>
      <c r="AG120" s="12"/>
      <c r="AH120" s="13"/>
      <c r="AI120" s="66"/>
      <c r="AJ120" s="62"/>
      <c r="AK120" s="63"/>
    </row>
    <row r="121" spans="1:37" ht="18" customHeight="1" thickBot="1" x14ac:dyDescent="0.35">
      <c r="A121" s="23"/>
      <c r="B121" s="46"/>
      <c r="C121" s="47" t="s">
        <v>140</v>
      </c>
      <c r="D121" s="47">
        <v>703</v>
      </c>
      <c r="E121" s="117" t="s">
        <v>164</v>
      </c>
      <c r="F121" s="48">
        <v>7</v>
      </c>
      <c r="G121" s="48">
        <v>7</v>
      </c>
      <c r="H121" s="91">
        <f t="shared" si="32"/>
        <v>0</v>
      </c>
      <c r="I121" s="92">
        <v>3800</v>
      </c>
      <c r="J121" s="93">
        <v>0</v>
      </c>
      <c r="K121" s="93">
        <v>1</v>
      </c>
      <c r="L121" s="93">
        <f t="shared" si="33"/>
        <v>1</v>
      </c>
      <c r="M121" s="49">
        <v>120000</v>
      </c>
      <c r="N121" s="48">
        <v>1</v>
      </c>
      <c r="O121" s="94"/>
      <c r="P121" s="94">
        <v>3800000</v>
      </c>
      <c r="Q121" s="50">
        <f t="shared" si="39"/>
        <v>0</v>
      </c>
      <c r="R121" s="50">
        <f t="shared" si="40"/>
        <v>120000</v>
      </c>
      <c r="S121" s="49">
        <v>100000</v>
      </c>
      <c r="T121" s="94">
        <f t="shared" si="42"/>
        <v>50000</v>
      </c>
      <c r="U121" s="52"/>
      <c r="V121" s="94"/>
      <c r="W121" s="52"/>
      <c r="X121" s="52">
        <f t="shared" si="43"/>
        <v>100000</v>
      </c>
      <c r="Y121" s="21">
        <f>SUM(O121:X121)</f>
        <v>4170000</v>
      </c>
      <c r="Z121" s="70" t="s">
        <v>167</v>
      </c>
      <c r="AA121" s="70"/>
      <c r="AB121" s="69">
        <v>4170000</v>
      </c>
      <c r="AC121" s="69"/>
      <c r="AD121" s="69"/>
      <c r="AE121" s="104">
        <f t="shared" si="29"/>
        <v>4170000</v>
      </c>
      <c r="AF121" s="56">
        <f t="shared" si="30"/>
        <v>0</v>
      </c>
      <c r="AG121" s="12"/>
      <c r="AH121" s="13"/>
      <c r="AI121" s="66"/>
      <c r="AJ121" s="62"/>
      <c r="AK121" s="63"/>
    </row>
    <row r="122" spans="1:37" ht="18" customHeight="1" thickBot="1" x14ac:dyDescent="0.35">
      <c r="A122" s="23"/>
      <c r="B122" s="9"/>
      <c r="C122" s="8"/>
      <c r="D122" s="8"/>
      <c r="E122" s="8"/>
      <c r="F122" s="8"/>
      <c r="G122" s="15"/>
      <c r="H122" s="67"/>
      <c r="I122" s="18"/>
      <c r="J122" s="68"/>
      <c r="K122" s="68"/>
      <c r="L122" s="68"/>
      <c r="M122" s="18"/>
      <c r="N122" s="15"/>
      <c r="O122" s="69"/>
      <c r="P122" s="69"/>
      <c r="Q122" s="20"/>
      <c r="R122" s="20"/>
      <c r="S122" s="18"/>
      <c r="T122" s="69"/>
      <c r="U122" s="22"/>
      <c r="V122" s="69"/>
      <c r="W122" s="22"/>
      <c r="X122" s="22"/>
      <c r="Y122" s="21"/>
      <c r="Z122" s="70"/>
      <c r="AA122" s="70"/>
      <c r="AB122" s="69"/>
      <c r="AC122" s="69"/>
      <c r="AD122" s="69"/>
      <c r="AE122" s="104">
        <f t="shared" si="29"/>
        <v>0</v>
      </c>
      <c r="AF122" s="56">
        <f t="shared" si="30"/>
        <v>0</v>
      </c>
      <c r="AG122" s="12"/>
      <c r="AH122" s="13"/>
      <c r="AI122" s="66"/>
      <c r="AJ122" s="62"/>
      <c r="AK122" s="63"/>
    </row>
    <row r="123" spans="1:37" ht="18" customHeight="1" thickBot="1" x14ac:dyDescent="0.35">
      <c r="A123" s="23"/>
      <c r="B123" s="9"/>
      <c r="C123" s="8"/>
      <c r="D123" s="8"/>
      <c r="E123" s="8"/>
      <c r="F123" s="8"/>
      <c r="G123" s="15"/>
      <c r="H123" s="67"/>
      <c r="I123" s="18"/>
      <c r="J123" s="68"/>
      <c r="K123" s="68"/>
      <c r="L123" s="68"/>
      <c r="M123" s="18"/>
      <c r="N123" s="15"/>
      <c r="O123" s="69"/>
      <c r="P123" s="69"/>
      <c r="Q123" s="20"/>
      <c r="R123" s="20"/>
      <c r="S123" s="18"/>
      <c r="T123" s="69"/>
      <c r="U123" s="22"/>
      <c r="V123" s="69"/>
      <c r="W123" s="22"/>
      <c r="X123" s="22"/>
      <c r="Y123" s="21"/>
      <c r="Z123" s="70"/>
      <c r="AA123" s="70"/>
      <c r="AB123" s="69"/>
      <c r="AC123" s="69"/>
      <c r="AD123" s="69"/>
      <c r="AE123" s="104">
        <f t="shared" si="29"/>
        <v>0</v>
      </c>
      <c r="AF123" s="56">
        <f t="shared" si="30"/>
        <v>0</v>
      </c>
      <c r="AG123" s="12"/>
      <c r="AH123" s="13"/>
      <c r="AI123" s="66"/>
      <c r="AJ123" s="62"/>
      <c r="AK123" s="63"/>
    </row>
    <row r="124" spans="1:37" ht="18" customHeight="1" thickBot="1" x14ac:dyDescent="0.35">
      <c r="A124" s="23"/>
      <c r="B124" s="9"/>
      <c r="C124" s="8"/>
      <c r="D124" s="8"/>
      <c r="E124" s="8"/>
      <c r="F124" s="8"/>
      <c r="G124" s="15"/>
      <c r="H124" s="67"/>
      <c r="I124" s="18"/>
      <c r="J124" s="68"/>
      <c r="K124" s="68"/>
      <c r="L124" s="68"/>
      <c r="M124" s="18"/>
      <c r="N124" s="15"/>
      <c r="O124" s="69"/>
      <c r="P124" s="69"/>
      <c r="Q124" s="20"/>
      <c r="R124" s="20"/>
      <c r="S124" s="18"/>
      <c r="T124" s="69"/>
      <c r="U124" s="22"/>
      <c r="V124" s="69"/>
      <c r="W124" s="22"/>
      <c r="X124" s="22"/>
      <c r="Y124" s="21"/>
      <c r="Z124" s="70"/>
      <c r="AA124" s="70"/>
      <c r="AB124" s="69"/>
      <c r="AC124" s="69"/>
      <c r="AD124" s="69"/>
      <c r="AE124" s="104">
        <f t="shared" si="29"/>
        <v>0</v>
      </c>
      <c r="AF124" s="56">
        <f t="shared" si="30"/>
        <v>0</v>
      </c>
      <c r="AG124" s="12"/>
      <c r="AH124" s="13"/>
      <c r="AI124" s="66"/>
      <c r="AJ124" s="62"/>
      <c r="AK124" s="63"/>
    </row>
    <row r="125" spans="1:37" ht="18" customHeight="1" thickBot="1" x14ac:dyDescent="0.35">
      <c r="A125" s="23"/>
      <c r="B125" s="9"/>
      <c r="C125" s="8"/>
      <c r="D125" s="8"/>
      <c r="E125" s="8"/>
      <c r="F125" s="8"/>
      <c r="G125" s="15"/>
      <c r="H125" s="67"/>
      <c r="I125" s="18"/>
      <c r="J125" s="68"/>
      <c r="K125" s="68"/>
      <c r="L125" s="68"/>
      <c r="M125" s="18"/>
      <c r="N125" s="15"/>
      <c r="O125" s="69"/>
      <c r="P125" s="69"/>
      <c r="Q125" s="20"/>
      <c r="R125" s="20"/>
      <c r="S125" s="18"/>
      <c r="T125" s="69"/>
      <c r="U125" s="22"/>
      <c r="V125" s="69"/>
      <c r="W125" s="22"/>
      <c r="X125" s="22"/>
      <c r="Y125" s="21"/>
      <c r="Z125" s="70"/>
      <c r="AA125" s="70"/>
      <c r="AB125" s="69"/>
      <c r="AC125" s="69"/>
      <c r="AD125" s="69"/>
      <c r="AE125" s="104">
        <f t="shared" si="29"/>
        <v>0</v>
      </c>
      <c r="AF125" s="56">
        <f t="shared" si="30"/>
        <v>0</v>
      </c>
      <c r="AG125" s="12"/>
      <c r="AH125" s="13"/>
      <c r="AI125" s="66"/>
      <c r="AJ125" s="62"/>
      <c r="AK125" s="63"/>
    </row>
    <row r="126" spans="1:37" ht="18" customHeight="1" thickBot="1" x14ac:dyDescent="0.35">
      <c r="A126" s="23"/>
      <c r="B126" s="9"/>
      <c r="C126" s="8"/>
      <c r="D126" s="8"/>
      <c r="E126" s="8"/>
      <c r="F126" s="8"/>
      <c r="G126" s="15"/>
      <c r="H126" s="67"/>
      <c r="I126" s="18"/>
      <c r="J126" s="68"/>
      <c r="K126" s="68"/>
      <c r="L126" s="68"/>
      <c r="M126" s="18"/>
      <c r="N126" s="15"/>
      <c r="O126" s="69"/>
      <c r="P126" s="69"/>
      <c r="Q126" s="20"/>
      <c r="R126" s="20"/>
      <c r="S126" s="18"/>
      <c r="T126" s="69"/>
      <c r="U126" s="22"/>
      <c r="V126" s="69"/>
      <c r="W126" s="22"/>
      <c r="X126" s="22"/>
      <c r="Y126" s="21"/>
      <c r="Z126" s="70"/>
      <c r="AA126" s="70"/>
      <c r="AB126" s="69"/>
      <c r="AC126" s="69"/>
      <c r="AD126" s="69"/>
      <c r="AE126" s="104">
        <f t="shared" si="29"/>
        <v>0</v>
      </c>
      <c r="AF126" s="56">
        <f t="shared" si="30"/>
        <v>0</v>
      </c>
      <c r="AG126" s="12"/>
      <c r="AH126" s="13"/>
      <c r="AI126" s="66"/>
      <c r="AJ126" s="62"/>
      <c r="AK126" s="63"/>
    </row>
    <row r="127" spans="1:37" ht="18" customHeight="1" thickBot="1" x14ac:dyDescent="0.35">
      <c r="A127" s="23"/>
      <c r="B127" s="9"/>
      <c r="C127" s="8"/>
      <c r="D127" s="8"/>
      <c r="E127" s="8"/>
      <c r="F127" s="8"/>
      <c r="G127" s="15"/>
      <c r="H127" s="67"/>
      <c r="I127" s="18"/>
      <c r="J127" s="68"/>
      <c r="K127" s="68"/>
      <c r="L127" s="68"/>
      <c r="M127" s="18"/>
      <c r="N127" s="15"/>
      <c r="O127" s="69"/>
      <c r="P127" s="69"/>
      <c r="Q127" s="20"/>
      <c r="R127" s="20"/>
      <c r="S127" s="18"/>
      <c r="T127" s="69"/>
      <c r="U127" s="22"/>
      <c r="V127" s="69"/>
      <c r="W127" s="22"/>
      <c r="X127" s="22"/>
      <c r="Y127" s="21"/>
      <c r="Z127" s="70"/>
      <c r="AA127" s="70"/>
      <c r="AB127" s="69"/>
      <c r="AC127" s="69"/>
      <c r="AD127" s="69"/>
      <c r="AE127" s="104">
        <f t="shared" si="29"/>
        <v>0</v>
      </c>
      <c r="AF127" s="56">
        <f t="shared" si="30"/>
        <v>0</v>
      </c>
      <c r="AG127" s="12"/>
      <c r="AH127" s="13"/>
      <c r="AI127" s="66"/>
      <c r="AJ127" s="62"/>
      <c r="AK127" s="63"/>
    </row>
    <row r="128" spans="1:37" ht="18" customHeight="1" thickBot="1" x14ac:dyDescent="0.35">
      <c r="A128" s="23"/>
      <c r="B128" s="9"/>
      <c r="C128" s="8"/>
      <c r="D128" s="8"/>
      <c r="E128" s="8"/>
      <c r="F128" s="8"/>
      <c r="G128" s="15"/>
      <c r="H128" s="67"/>
      <c r="I128" s="18"/>
      <c r="J128" s="68"/>
      <c r="K128" s="68"/>
      <c r="L128" s="68"/>
      <c r="M128" s="18"/>
      <c r="N128" s="15"/>
      <c r="O128" s="69"/>
      <c r="P128" s="69"/>
      <c r="Q128" s="20"/>
      <c r="R128" s="20"/>
      <c r="S128" s="18"/>
      <c r="T128" s="69"/>
      <c r="U128" s="22"/>
      <c r="V128" s="69"/>
      <c r="W128" s="22"/>
      <c r="X128" s="22"/>
      <c r="Y128" s="21"/>
      <c r="Z128" s="70"/>
      <c r="AA128" s="70"/>
      <c r="AB128" s="69"/>
      <c r="AC128" s="69"/>
      <c r="AD128" s="69"/>
      <c r="AE128" s="104"/>
      <c r="AF128" s="56">
        <f t="shared" si="30"/>
        <v>0</v>
      </c>
      <c r="AG128" s="12"/>
      <c r="AH128" s="13"/>
      <c r="AI128" s="66"/>
      <c r="AJ128" s="62"/>
      <c r="AK128" s="63"/>
    </row>
    <row r="129" spans="1:37" ht="16.2" thickBot="1" x14ac:dyDescent="0.35">
      <c r="A129" s="16" t="s">
        <v>25</v>
      </c>
      <c r="B129" s="65"/>
      <c r="C129" s="65"/>
      <c r="D129" s="65"/>
      <c r="E129" s="65"/>
      <c r="F129" s="17">
        <v>73.004999999999995</v>
      </c>
      <c r="G129" s="17">
        <v>75.661000000000001</v>
      </c>
      <c r="H129" s="17">
        <v>2.6560000000000001</v>
      </c>
      <c r="I129" s="55">
        <v>63.75</v>
      </c>
      <c r="J129" s="17">
        <v>1.786</v>
      </c>
      <c r="K129" s="17">
        <v>1.86</v>
      </c>
      <c r="L129" s="17">
        <v>74</v>
      </c>
      <c r="M129" s="17">
        <v>544</v>
      </c>
      <c r="N129" s="17">
        <v>29</v>
      </c>
      <c r="O129" s="19">
        <f t="shared" ref="O129:X129" si="45">SUM(O4:O96)</f>
        <v>76600000</v>
      </c>
      <c r="P129" s="19">
        <f t="shared" si="45"/>
        <v>229116000</v>
      </c>
      <c r="Q129" s="19">
        <f t="shared" si="45"/>
        <v>27771800</v>
      </c>
      <c r="R129" s="19">
        <f t="shared" si="45"/>
        <v>10064000</v>
      </c>
      <c r="S129" s="19">
        <f t="shared" si="45"/>
        <v>5933000</v>
      </c>
      <c r="T129" s="19">
        <f t="shared" si="45"/>
        <v>4953000</v>
      </c>
      <c r="U129" s="55">
        <f t="shared" si="45"/>
        <v>-30000</v>
      </c>
      <c r="V129" s="55">
        <f t="shared" si="45"/>
        <v>-830400</v>
      </c>
      <c r="W129" s="55">
        <f t="shared" si="45"/>
        <v>-298200</v>
      </c>
      <c r="X129" s="19">
        <f t="shared" si="45"/>
        <v>7716000</v>
      </c>
      <c r="Y129" s="19">
        <f>SUM(Y4:Y128)</f>
        <v>471408800</v>
      </c>
      <c r="Z129" s="17" t="s">
        <v>33</v>
      </c>
      <c r="AA129" s="17" t="s">
        <v>33</v>
      </c>
      <c r="AB129" s="55">
        <f>SUM(AB4:AB128)</f>
        <v>367132700</v>
      </c>
      <c r="AC129" s="55">
        <f>SUM(AC4:AC128)</f>
        <v>92171000</v>
      </c>
      <c r="AD129" s="55">
        <f>SUM(AD4:AD128)</f>
        <v>9801400</v>
      </c>
      <c r="AE129" s="55">
        <f>SUM(AE4:AE128)</f>
        <v>469105100</v>
      </c>
      <c r="AF129" s="19">
        <f>SUM(AF4:AF128)</f>
        <v>2303700</v>
      </c>
      <c r="AG129" s="17" t="s">
        <v>36</v>
      </c>
      <c r="AH129" s="17" t="e">
        <v>#VALUE!</v>
      </c>
      <c r="AI129" s="17" t="s">
        <v>33</v>
      </c>
      <c r="AJ129" s="62"/>
      <c r="AK129" s="63"/>
    </row>
    <row r="130" spans="1:37" ht="16.2" thickBot="1" x14ac:dyDescent="0.35">
      <c r="A130" s="95"/>
      <c r="B130" s="62"/>
      <c r="C130" s="62"/>
      <c r="D130" s="62"/>
      <c r="E130" s="62"/>
      <c r="F130" s="62"/>
      <c r="G130" s="62"/>
      <c r="H130" s="96"/>
      <c r="I130" s="97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97"/>
      <c r="V130" s="97"/>
      <c r="W130" s="97"/>
      <c r="X130" s="62"/>
      <c r="Y130" s="62"/>
      <c r="Z130" s="62"/>
      <c r="AA130" s="62"/>
      <c r="AB130" s="97"/>
      <c r="AC130" s="97"/>
      <c r="AD130" s="97"/>
      <c r="AE130" s="105"/>
      <c r="AF130" s="7" t="s">
        <v>37</v>
      </c>
      <c r="AG130" s="13" t="s">
        <v>35</v>
      </c>
      <c r="AH130" s="62"/>
      <c r="AI130" s="62"/>
      <c r="AJ130" s="62"/>
      <c r="AK130" s="63"/>
    </row>
    <row r="131" spans="1:37" ht="16.2" thickBot="1" x14ac:dyDescent="0.35">
      <c r="A131" s="95"/>
      <c r="B131" s="62"/>
      <c r="C131" s="62"/>
      <c r="D131" s="62"/>
      <c r="E131" s="62"/>
      <c r="F131" s="62"/>
      <c r="G131" s="62"/>
      <c r="H131" s="96"/>
      <c r="I131" s="97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97"/>
      <c r="V131" s="97"/>
      <c r="W131" s="97"/>
      <c r="X131" s="62"/>
      <c r="Y131" s="62"/>
      <c r="Z131" s="62"/>
      <c r="AA131" s="62"/>
      <c r="AB131" s="97"/>
      <c r="AC131" s="97"/>
      <c r="AD131" s="97"/>
      <c r="AE131" s="105"/>
      <c r="AF131" s="7" t="s">
        <v>38</v>
      </c>
      <c r="AG131" s="66"/>
      <c r="AH131" s="62"/>
      <c r="AI131" s="62"/>
      <c r="AJ131" s="62"/>
      <c r="AK131" s="63"/>
    </row>
    <row r="132" spans="1:37" ht="16.2" thickBot="1" x14ac:dyDescent="0.35">
      <c r="A132" s="95"/>
      <c r="B132" s="62"/>
      <c r="C132" s="62"/>
      <c r="D132" s="62"/>
      <c r="E132" s="62"/>
      <c r="F132" s="62"/>
      <c r="G132" s="62"/>
      <c r="H132" s="96"/>
      <c r="I132" s="97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97"/>
      <c r="V132" s="97"/>
      <c r="W132" s="97"/>
      <c r="X132" s="62"/>
      <c r="Y132" s="62"/>
      <c r="Z132" s="62"/>
      <c r="AA132" s="62"/>
      <c r="AB132" s="97"/>
      <c r="AC132" s="97"/>
      <c r="AD132" s="97"/>
      <c r="AE132" s="105"/>
      <c r="AF132" s="7" t="s">
        <v>39</v>
      </c>
      <c r="AG132" s="7" t="s">
        <v>33</v>
      </c>
      <c r="AH132" s="62"/>
      <c r="AI132" s="62"/>
      <c r="AJ132" s="62"/>
      <c r="AK132" s="63"/>
    </row>
    <row r="133" spans="1:37" ht="14.4" thickBot="1" x14ac:dyDescent="0.3">
      <c r="A133" s="98"/>
      <c r="B133" s="63"/>
      <c r="C133" s="63"/>
      <c r="D133" s="63"/>
      <c r="E133" s="63"/>
      <c r="F133" s="63"/>
      <c r="G133" s="63"/>
      <c r="H133" s="99"/>
      <c r="I133" s="100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100"/>
      <c r="V133" s="100"/>
      <c r="W133" s="100"/>
      <c r="X133" s="63"/>
      <c r="Y133" s="63"/>
      <c r="Z133" s="63"/>
      <c r="AA133" s="63"/>
      <c r="AB133" s="100"/>
      <c r="AC133" s="100"/>
      <c r="AD133" s="100"/>
      <c r="AE133" s="100"/>
      <c r="AF133" s="63"/>
      <c r="AG133" s="63"/>
      <c r="AH133" s="63"/>
      <c r="AI133" s="63"/>
      <c r="AJ133" s="63"/>
      <c r="AK133" s="63"/>
    </row>
    <row r="134" spans="1:37" ht="14.4" thickBot="1" x14ac:dyDescent="0.3">
      <c r="A134" s="98"/>
      <c r="B134" s="63"/>
      <c r="C134" s="63"/>
      <c r="D134" s="63"/>
      <c r="E134" s="63"/>
      <c r="F134" s="63"/>
      <c r="G134" s="63"/>
      <c r="H134" s="99"/>
      <c r="I134" s="100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100"/>
      <c r="V134" s="100"/>
      <c r="W134" s="100"/>
      <c r="X134" s="63"/>
      <c r="Y134" s="63"/>
      <c r="Z134" s="63"/>
      <c r="AA134" s="63"/>
      <c r="AB134" s="100"/>
      <c r="AC134" s="100"/>
      <c r="AD134" s="97"/>
      <c r="AE134" s="97"/>
      <c r="AF134" s="62"/>
      <c r="AG134" s="62"/>
      <c r="AH134" s="62"/>
      <c r="AI134" s="63"/>
      <c r="AJ134" s="63"/>
      <c r="AK134" s="63"/>
    </row>
    <row r="135" spans="1:37" ht="14.4" thickBot="1" x14ac:dyDescent="0.3">
      <c r="A135" s="98"/>
      <c r="B135" s="63"/>
      <c r="C135" s="63"/>
      <c r="D135" s="63"/>
      <c r="E135" s="63"/>
      <c r="F135" s="63"/>
      <c r="G135" s="63"/>
      <c r="H135" s="99"/>
      <c r="I135" s="100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100"/>
      <c r="V135" s="100"/>
      <c r="W135" s="100"/>
      <c r="X135" s="63"/>
      <c r="Y135" s="63"/>
      <c r="Z135" s="63"/>
      <c r="AA135" s="63"/>
      <c r="AB135" s="100"/>
      <c r="AC135" s="100"/>
      <c r="AD135" s="97"/>
      <c r="AE135" s="97"/>
      <c r="AF135" s="62"/>
      <c r="AG135" s="63"/>
      <c r="AH135" s="62"/>
      <c r="AI135" s="63"/>
      <c r="AJ135" s="63"/>
      <c r="AK135" s="63"/>
    </row>
    <row r="136" spans="1:37" ht="14.4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100"/>
      <c r="X136" s="63"/>
      <c r="Y136" s="63"/>
      <c r="Z136" s="63"/>
      <c r="AA136" s="63"/>
      <c r="AB136" s="100"/>
      <c r="AC136" s="100"/>
      <c r="AD136" s="97"/>
      <c r="AE136" s="97"/>
      <c r="AF136" s="62"/>
      <c r="AG136" s="62"/>
      <c r="AH136" s="62"/>
      <c r="AI136" s="63"/>
      <c r="AJ136" s="63"/>
      <c r="AK136" s="63"/>
    </row>
    <row r="137" spans="1:37" ht="14.4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100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4.4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100"/>
      <c r="X138" s="63"/>
      <c r="Y138" s="63"/>
      <c r="Z138" s="63"/>
      <c r="AA138" s="63"/>
      <c r="AB138" s="100"/>
      <c r="AC138" s="100"/>
      <c r="AD138" s="97"/>
      <c r="AE138" s="97"/>
      <c r="AF138" s="62"/>
      <c r="AG138" s="62"/>
      <c r="AH138" s="62"/>
      <c r="AI138" s="63"/>
      <c r="AJ138" s="63"/>
      <c r="AK138" s="63"/>
    </row>
    <row r="139" spans="1:37" ht="14.4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100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4.4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100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4.4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100"/>
      <c r="X141" s="63"/>
      <c r="Y141" s="63"/>
      <c r="Z141" s="63"/>
      <c r="AA141" s="63"/>
      <c r="AB141" s="100"/>
      <c r="AC141" s="100"/>
      <c r="AD141" s="97"/>
      <c r="AE141" s="97"/>
      <c r="AF141" s="62"/>
      <c r="AG141" s="62"/>
      <c r="AH141" s="62"/>
      <c r="AI141" s="63"/>
      <c r="AJ141" s="63"/>
      <c r="AK141" s="63"/>
    </row>
    <row r="142" spans="1:37" ht="14.4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100"/>
      <c r="X142" s="63"/>
      <c r="Y142" s="63"/>
      <c r="Z142" s="63"/>
      <c r="AA142" s="63"/>
      <c r="AB142" s="100"/>
      <c r="AC142" s="100"/>
      <c r="AD142" s="100"/>
      <c r="AE142" s="100"/>
      <c r="AF142" s="63"/>
      <c r="AG142" s="63"/>
      <c r="AH142" s="63"/>
      <c r="AI142" s="63"/>
      <c r="AJ142" s="63"/>
      <c r="AK142" s="63"/>
    </row>
    <row r="143" spans="1:37" ht="14.4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100"/>
      <c r="X143" s="63"/>
      <c r="Y143" s="63"/>
      <c r="Z143" s="63"/>
      <c r="AA143" s="63"/>
      <c r="AB143" s="100"/>
      <c r="AC143" s="100"/>
      <c r="AD143" s="100"/>
      <c r="AE143" s="100"/>
      <c r="AF143" s="63"/>
      <c r="AG143" s="63"/>
      <c r="AH143" s="63"/>
      <c r="AI143" s="63"/>
      <c r="AJ143" s="63"/>
      <c r="AK143" s="63"/>
    </row>
    <row r="144" spans="1:37" ht="14.4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100"/>
      <c r="X144" s="63"/>
      <c r="Y144" s="63"/>
      <c r="Z144" s="63"/>
      <c r="AA144" s="63"/>
      <c r="AB144" s="100"/>
      <c r="AC144" s="100"/>
      <c r="AD144" s="100"/>
      <c r="AE144" s="100"/>
      <c r="AF144" s="63"/>
      <c r="AG144" s="63"/>
      <c r="AH144" s="63"/>
      <c r="AI144" s="63"/>
      <c r="AJ144" s="63"/>
      <c r="AK144" s="63"/>
    </row>
    <row r="145" spans="1:37" ht="14.4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100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4.4" thickBot="1" x14ac:dyDescent="0.3">
      <c r="A146" s="98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100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4.4" thickBot="1" x14ac:dyDescent="0.3">
      <c r="A147" s="63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100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4.4" thickBot="1" x14ac:dyDescent="0.3">
      <c r="A148" s="63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100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4.4" thickBot="1" x14ac:dyDescent="0.3">
      <c r="A149" s="63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100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4.4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100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4.4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100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4.4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100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4.4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100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4.4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100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4.4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100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4.4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100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4.4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100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4.4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100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4.4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100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4.4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100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4.4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100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4.4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100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4.4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100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4.4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100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4.4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100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4.4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100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4.4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100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4.4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100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4.4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100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4.4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100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4.4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100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4.4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100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4.4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100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4.4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100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4.4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100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4.4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100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4.4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100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4.4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100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4.4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100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4.4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100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4.4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100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4.4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100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4.4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100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4.4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100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4.4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100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4.4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100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4.4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100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4.4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100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4.4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100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4.4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100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4.4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100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4.4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100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4.4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100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4.4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100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4.4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100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4.4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100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4.4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100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4.4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100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4.4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100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4.4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100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4.4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100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4.4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100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4.4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100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4.4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100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4.4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100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4.4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100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4.4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100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4.4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100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4.4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100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4.4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100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4.4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100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4.4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100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4.4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100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4.4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100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4.4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100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4.4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100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4.4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100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4.4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100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4.4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100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4.4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100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4.4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100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4.4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100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4.4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100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4.4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100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4.4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100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4.4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100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4.4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100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4.4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100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4.4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100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4.4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100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4.4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100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4.4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100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4.4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100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4.4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100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4.4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100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4.4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100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4.4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100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4.4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100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4.4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100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4.4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100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4.4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100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4.4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100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4.4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100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4.4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100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4.4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100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4.4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100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4.4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100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4.4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100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4.4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100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4.4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100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4.4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100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4.4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100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4.4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100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4.4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100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4.4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100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4.4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100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4.4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100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4.4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100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4.4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100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4.4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100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4.4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100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4.4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100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4.4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100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4.4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100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4.4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100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4.4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100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4.4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100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4.4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100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4.4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100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4.4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100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4.4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100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4.4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100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4.4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100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4.4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100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4.4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100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4.4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100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4.4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100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4.4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100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4.4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100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4.4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100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4.4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100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4.4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100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4.4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100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4.4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100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4.4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100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4.4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100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4.4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100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4.4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100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4.4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100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4.4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100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4.4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100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4.4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100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4.4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100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4.4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100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4.4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100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4.4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100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4.4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100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4.4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100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4.4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100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4.4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100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4.4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100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4.4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100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4.4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100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4.4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100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4.4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100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4.4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100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4.4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100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4.4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100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4.4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100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4.4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100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4.4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100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4.4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100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4.4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100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4.4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100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4.4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100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4.4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100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4.4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100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4.4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100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4.4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100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4.4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100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4.4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100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4.4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100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4.4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100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4.4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100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4.4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100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4.4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100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4.4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100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4.4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100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4.4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100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4.4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100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4.4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100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4.4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100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4.4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100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4.4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100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4.4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100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4.4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100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4.4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100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4.4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100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4.4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100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4.4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100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4.4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100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4.4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100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4.4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100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4.4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100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4.4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100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4.4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100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4.4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100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4.4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100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4.4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100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4.4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100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4.4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100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4.4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100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4.4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100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4.4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100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4.4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100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4.4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100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4.4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100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4.4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100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4.4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100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4.4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100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4.4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100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4.4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100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4.4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100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4.4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100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4.4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100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4.4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100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4.4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100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4.4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100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4.4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100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4.4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100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4.4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100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4.4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100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4.4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100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4.4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100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4.4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100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4.4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100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4.4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100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4.4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100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4.4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100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4.4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100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4.4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100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4.4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100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4.4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100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4.4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100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4.4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100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4.4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100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4.4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100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4.4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100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4.4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100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4.4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100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4.4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100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4.4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100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4.4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100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4.4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100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4.4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100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4.4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100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4.4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100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4.4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100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4.4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100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4.4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100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4.4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100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4.4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100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4.4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100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4.4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100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4.4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100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4.4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100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4.4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100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4.4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100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4.4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100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4.4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100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4.4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100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4.4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100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4.4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100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4.4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100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4.4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100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4.4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100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4.4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100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4.4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100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4.4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100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4.4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100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4.4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100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4.4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100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4.4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100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4.4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100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4.4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100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4.4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100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4.4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100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4.4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100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4.4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100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4.4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100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4.4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100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4.4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100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4.4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100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4.4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100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4.4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100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4.4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100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4.4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100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4.4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100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4.4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100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4.4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100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4.4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100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4.4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100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4.4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100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4.4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100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4.4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100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4.4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100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4.4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100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4.4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100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4.4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100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4.4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100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4.4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100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4.4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100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4.4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100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4.4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100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4.4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100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4.4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100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4.4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100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4.4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100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4.4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100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4.4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100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4.4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100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4.4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100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4.4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100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4.4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100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4.4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100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4.4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100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4.4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100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4.4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100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4.4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100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4.4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100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4.4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100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4.4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100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4.4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100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4.4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100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4.4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100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4.4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100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4.4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100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4.4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100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4.4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100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4.4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100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4.4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100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4.4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100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4.4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100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4.4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100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4.4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100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4.4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100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4.4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100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4.4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100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4.4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100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4.4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100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4.4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100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4.4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100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4.4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100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4.4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100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4.4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100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4.4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100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4.4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100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4.4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100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4.4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100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4.4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100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4.4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100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4.4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100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4.4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100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4.4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100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4.4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100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4.4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100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4.4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100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4.4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100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4.4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100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4.4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100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4.4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100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4.4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100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4.4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100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4.4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100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4.4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100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4.4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100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4.4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100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4.4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100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4.4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100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4.4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100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4.4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100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4.4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100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4.4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100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4.4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100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4.4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100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4.4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100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4.4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100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4.4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100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4.4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100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4.4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100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4.4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100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4.4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100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4.4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100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4.4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100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4.4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100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4.4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100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4.4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100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4.4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100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4.4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100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4.4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100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4.4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100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4.4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100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4.4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100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4.4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100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4.4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100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4.4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100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4.4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100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4.4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100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4.4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100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4.4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100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4.4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100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4.4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100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4.4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100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4.4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100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4.4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100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4.4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100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4.4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100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4.4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100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4.4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100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4.4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100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4.4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100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4.4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100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4.4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100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4.4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100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4.4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100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4.4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100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4.4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100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4.4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100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4.4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100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4.4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100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4.4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100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4.4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100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4.4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100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4.4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100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4.4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100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4.4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100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4.4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100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4.4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100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4.4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100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4.4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100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4.4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100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4.4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100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4.4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100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4.4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100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4.4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100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4.4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100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4.4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100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4.4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100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4.4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100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4.4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100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4.4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100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4.4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100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4.4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100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4.4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100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4.4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100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4.4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100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4.4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100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4.4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100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4.4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100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4.4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100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4.4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100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4.4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100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4.4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100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4.4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100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4.4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100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4.4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100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4.4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100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4.4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100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4.4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100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4.4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100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4.4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100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4.4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100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4.4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100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4.4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100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4.4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100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4.4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100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4.4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100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4.4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100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4.4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100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4.4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100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4.4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100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4.4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100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4.4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100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4.4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100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4.4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100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4.4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100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4.4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100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4.4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100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4.4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100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4.4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100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4.4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100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4.4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100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4.4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100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4.4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100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4.4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100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4.4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100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4.4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100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4.4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100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4.4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100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4.4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100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4.4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100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4.4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100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4.4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100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4.4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100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4.4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100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4.4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100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4.4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100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4.4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100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4.4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100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4.4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100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4.4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100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4.4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100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4.4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100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4.4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100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4.4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100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4.4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100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4.4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100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4.4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100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4.4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100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4.4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100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4.4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100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4.4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100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4.4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100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4.4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100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4.4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100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4.4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100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4.4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100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4.4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100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4.4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100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4.4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100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4.4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100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4.4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100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4.4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100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4.4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100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4.4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100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4.4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100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4.4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100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4.4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100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4.4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100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4.4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100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4.4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100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4.4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100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4.4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100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4.4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100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4.4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100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4.4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100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4.4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100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4.4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100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4.4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100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4.4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100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4.4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100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4.4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100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4.4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100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4.4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100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4.4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100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4.4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100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4.4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100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4.4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100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4.4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100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4.4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100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4.4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100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4.4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100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4.4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100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4.4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100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4.4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100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4.4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100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4.4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100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4.4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100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4.4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100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4.4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100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4.4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100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4.4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100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4.4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100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4.4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100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4.4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100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4.4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100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4.4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100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4.4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100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4.4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100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4.4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100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4.4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100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4.4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100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4.4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100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4.4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100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4.4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100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4.4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100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4.4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100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4.4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100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4.4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100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4.4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100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4.4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100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4.4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100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4.4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100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4.4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100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4.4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100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4.4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100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4.4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100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4.4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100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4.4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100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4.4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100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4.4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100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4.4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100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4.4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100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4.4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100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4.4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100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4.4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100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4.4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100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4.4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100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4.4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100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4.4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100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4.4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100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4.4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100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4.4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100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4.4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100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4.4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100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4.4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100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4.4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100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4.4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100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4.4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100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4.4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100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4.4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100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4.4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100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4.4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100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4.4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100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4.4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100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4.4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100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4.4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100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4.4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100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4.4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100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4.4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100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4.4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100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4.4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100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4.4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100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4.4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100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4.4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100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4.4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100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4.4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100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4.4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100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4.4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100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4.4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100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4.4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100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4.4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100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4.4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100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4.4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100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4.4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100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4.4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100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4.4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100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4.4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100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4.4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100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4.4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100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4.4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100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4.4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100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4.4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100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4.4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100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4.4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100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4.4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100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4.4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100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4.4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100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4.4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100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4.4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100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4.4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100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4.4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100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4.4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100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4.4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100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4.4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100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4.4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100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4.4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100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4.4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100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4.4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100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4.4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100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4.4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100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4.4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100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4.4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100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4.4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100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4.4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100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4.4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100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4.4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100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4.4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100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4.4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100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4.4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100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4.4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100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4.4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100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4.4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100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4.4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100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4.4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100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4.4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100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4.4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100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4.4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100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4.4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100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4.4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100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4.4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100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4.4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100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4.4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100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4.4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100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4.4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100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4.4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100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4.4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100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4.4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100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4.4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100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4.4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100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4.4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100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4.4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100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4.4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100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4.4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100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4.4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100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4.4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100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4.4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100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4.4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100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4.4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100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4.4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100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4.4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100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4.4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100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4.4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100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4.4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100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4.4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100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4.4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100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4.4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100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4.4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100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4.4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100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4.4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100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4.4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100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4.4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100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4.4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100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4.4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100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4.4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100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4.4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100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4.4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100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4.4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100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4.4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100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4.4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100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4.4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100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4.4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100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4.4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100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4.4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100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4.4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100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4.4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100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4.4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100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4.4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100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4.4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100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4.4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100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4.4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100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4.4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100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4.4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100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4.4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100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4.4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100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4.4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100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4.4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100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4.4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100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4.4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100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4.4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100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4.4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100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4.4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100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4.4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100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4.4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100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4.4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100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4.4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100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4.4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100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4.4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100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4.4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100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4.4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100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4.4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100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4.4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100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4.4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100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4.4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100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4.4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100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4.4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100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4.4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100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4.4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100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4.4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100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4.4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100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4.4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100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4.4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100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4.4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100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4.4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100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4.4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100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4.4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100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4.4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100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4.4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100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4.4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100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4.4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100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4.4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100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4.4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100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4.4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100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4.4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100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4.4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100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4.4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100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4.4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100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4.4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100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4.4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100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4.4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100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4.4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100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4.4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100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4.4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100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4.4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100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4.4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100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4.4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100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4.4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100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4.4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100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4.4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100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4.4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100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4.4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100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4.4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100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4.4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100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4.4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100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4.4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100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4.4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100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4.4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100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4.4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100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4.4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100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4.4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100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4.4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100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4.4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100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4.4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100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4.4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100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4.4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100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4.4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100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4.4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100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4.4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100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4.4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100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4.4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100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4.4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100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4.4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100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4.4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100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4.4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100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4.4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100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4.4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100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4.4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100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4.4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100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4.4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100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4.4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100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4.4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100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4.4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100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4.4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100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4.4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100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4.4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100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4.4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100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4.4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100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4.4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100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4.4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100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4.4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100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4.4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100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4.4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100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4.4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100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4.4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100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4.4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100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4.4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100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4.4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100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4.4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100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4.4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100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4.4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100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4.4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100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4.4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100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4.4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100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4.4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100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4.4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100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4.4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100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4.4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100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4.4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100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4.4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100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4.4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100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4.4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100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4.4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100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4.4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100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4.4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100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4.4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100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4.4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100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4.4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100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4.4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100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4.4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100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4.4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100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4.4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100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4.4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100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4.4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100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4.4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100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4.4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100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4.4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100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4.4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100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4.4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100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4.4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100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4.4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100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4.4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100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4.4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100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4.4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100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4.4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100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4.4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100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4.4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100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4.4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100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4.4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100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4.4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100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4.4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100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4.4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100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4.4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100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4.4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100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4.4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100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4.4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100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4.4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100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4.4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100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4.4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100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4.4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100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4.4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100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4.4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100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4.4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100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4.4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100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4.4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100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4.4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100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4.4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100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4.4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100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4.4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100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4.4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100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4.4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100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4.4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100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4.4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100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4.4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100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4.4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100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4.4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100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4.4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100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4.4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100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4.4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100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4.4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100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4.4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100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4.4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100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4.4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100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4.4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100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4.4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100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4.4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100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4.4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100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4.4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100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4.4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100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4.4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100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4.4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100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4.4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100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4.4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100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4.4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100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4.4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100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4.4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100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4.4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100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4.4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100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4.4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100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4.4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100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4.4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100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4.4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100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4.4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100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4.4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100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4.4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100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4.4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100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4.4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100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4.4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100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4.4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100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4.4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100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4.4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100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4.4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100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4.4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100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4.4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100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4.4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100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4.4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100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4.4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100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4.4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100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4.4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100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4.4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100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4.4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100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4.4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100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4.4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100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4.4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100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4.4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100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4.4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100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  <row r="1106" spans="1:37" ht="14.4" thickBot="1" x14ac:dyDescent="0.3">
      <c r="A1106" s="63"/>
      <c r="B1106" s="63"/>
      <c r="C1106" s="63"/>
      <c r="D1106" s="63"/>
      <c r="E1106" s="63"/>
      <c r="F1106" s="63"/>
      <c r="G1106" s="63"/>
      <c r="H1106" s="99"/>
      <c r="I1106" s="100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100"/>
      <c r="V1106" s="100"/>
      <c r="W1106" s="100"/>
      <c r="X1106" s="63"/>
      <c r="Y1106" s="63"/>
      <c r="Z1106" s="63"/>
      <c r="AA1106" s="63"/>
      <c r="AB1106" s="100"/>
      <c r="AC1106" s="100"/>
      <c r="AD1106" s="100"/>
      <c r="AE1106" s="100"/>
      <c r="AF1106" s="63"/>
      <c r="AG1106" s="63"/>
      <c r="AH1106" s="63"/>
      <c r="AI1106" s="63"/>
      <c r="AJ1106" s="63"/>
      <c r="AK1106" s="63"/>
    </row>
  </sheetData>
  <autoFilter ref="A1:AI132" xr:uid="{00000000-0009-0000-0000-000001000000}">
    <filterColumn colId="0" showButton="0"/>
    <filterColumn colId="1" showButton="0"/>
    <filterColumn colId="2" showButton="0"/>
    <filterColumn colId="3" showButton="0"/>
  </autoFilter>
  <mergeCells count="12">
    <mergeCell ref="AB2:AF2"/>
    <mergeCell ref="AG2:AI2"/>
    <mergeCell ref="A68:A73"/>
    <mergeCell ref="A1:E1"/>
    <mergeCell ref="F2:I2"/>
    <mergeCell ref="J2:M2"/>
    <mergeCell ref="P2:Y2"/>
    <mergeCell ref="A3:A13"/>
    <mergeCell ref="A14:A22"/>
    <mergeCell ref="A24:A33"/>
    <mergeCell ref="A35:A41"/>
    <mergeCell ref="A43:A5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09"/>
  <sheetViews>
    <sheetView tabSelected="1" workbookViewId="0">
      <pane xSplit="5" ySplit="3" topLeftCell="P117" activePane="bottomRight" state="frozen"/>
      <selection pane="topRight" activeCell="F1" sqref="F1"/>
      <selection pane="bottomLeft" activeCell="A4" sqref="A4"/>
      <selection pane="bottomRight" activeCell="X130" sqref="X130"/>
    </sheetView>
  </sheetViews>
  <sheetFormatPr defaultColWidth="9.109375" defaultRowHeight="13.8" x14ac:dyDescent="0.25"/>
  <cols>
    <col min="1" max="1" width="11" style="64" customWidth="1"/>
    <col min="2" max="4" width="9.109375" style="64"/>
    <col min="5" max="5" width="11.5546875" style="64" customWidth="1"/>
    <col min="6" max="6" width="10" style="64" customWidth="1"/>
    <col min="7" max="7" width="10.5546875" style="64" customWidth="1"/>
    <col min="8" max="8" width="10.88671875" style="101" customWidth="1"/>
    <col min="9" max="9" width="10.33203125" style="102" customWidth="1"/>
    <col min="10" max="10" width="10.44140625" style="64" customWidth="1"/>
    <col min="11" max="11" width="10.109375" style="64" customWidth="1"/>
    <col min="12" max="12" width="9.109375" style="64"/>
    <col min="13" max="13" width="13.6640625" style="64" customWidth="1"/>
    <col min="14" max="14" width="10.88671875" style="64" customWidth="1"/>
    <col min="15" max="15" width="18" style="64" customWidth="1"/>
    <col min="16" max="16" width="16.88671875" style="64" customWidth="1"/>
    <col min="17" max="17" width="13.5546875" style="64" customWidth="1"/>
    <col min="18" max="18" width="14.88671875" style="64" customWidth="1"/>
    <col min="19" max="19" width="13.5546875" style="64" customWidth="1"/>
    <col min="20" max="20" width="14.44140625" style="64" customWidth="1"/>
    <col min="21" max="21" width="13.88671875" style="102" customWidth="1"/>
    <col min="22" max="22" width="15.5546875" style="102" customWidth="1"/>
    <col min="23" max="23" width="13.109375" style="102" customWidth="1"/>
    <col min="24" max="24" width="12.88671875" style="64" customWidth="1"/>
    <col min="25" max="25" width="19" style="64" customWidth="1"/>
    <col min="26" max="26" width="52.109375" style="64" customWidth="1"/>
    <col min="27" max="27" width="12.5546875" style="64" customWidth="1"/>
    <col min="28" max="28" width="19.88671875" style="102" customWidth="1"/>
    <col min="29" max="29" width="15.6640625" style="102" customWidth="1"/>
    <col min="30" max="30" width="18.33203125" style="102" customWidth="1"/>
    <col min="31" max="31" width="20.5546875" style="102" customWidth="1"/>
    <col min="32" max="32" width="25.33203125" style="64" customWidth="1"/>
    <col min="33" max="33" width="21.44140625" style="64" customWidth="1"/>
    <col min="34" max="34" width="23.88671875" style="64" customWidth="1"/>
    <col min="35" max="16384" width="9.109375" style="64"/>
  </cols>
  <sheetData>
    <row r="1" spans="1:37" ht="16.2" thickBot="1" x14ac:dyDescent="0.35">
      <c r="A1" s="140" t="s">
        <v>193</v>
      </c>
      <c r="B1" s="141"/>
      <c r="C1" s="141"/>
      <c r="D1" s="141"/>
      <c r="E1" s="142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9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7.4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/>
      <c r="F2" s="143" t="s">
        <v>5</v>
      </c>
      <c r="G2" s="144"/>
      <c r="H2" s="144"/>
      <c r="I2" s="145"/>
      <c r="J2" s="143" t="s">
        <v>6</v>
      </c>
      <c r="K2" s="144"/>
      <c r="L2" s="144"/>
      <c r="M2" s="145"/>
      <c r="N2" s="4" t="s">
        <v>7</v>
      </c>
      <c r="O2" s="4" t="s">
        <v>8</v>
      </c>
      <c r="P2" s="143" t="s">
        <v>9</v>
      </c>
      <c r="Q2" s="144"/>
      <c r="R2" s="144"/>
      <c r="S2" s="144"/>
      <c r="T2" s="144"/>
      <c r="U2" s="144"/>
      <c r="V2" s="144"/>
      <c r="W2" s="144"/>
      <c r="X2" s="144"/>
      <c r="Y2" s="145"/>
      <c r="Z2" s="5" t="s">
        <v>10</v>
      </c>
      <c r="AA2" s="5" t="s">
        <v>11</v>
      </c>
      <c r="AB2" s="143" t="s">
        <v>12</v>
      </c>
      <c r="AC2" s="144"/>
      <c r="AD2" s="144"/>
      <c r="AE2" s="144"/>
      <c r="AF2" s="145"/>
      <c r="AG2" s="146" t="s">
        <v>13</v>
      </c>
      <c r="AH2" s="147"/>
      <c r="AI2" s="148"/>
      <c r="AJ2" s="62"/>
      <c r="AK2" s="63"/>
    </row>
    <row r="3" spans="1:37" ht="34.5" customHeight="1" thickBot="1" x14ac:dyDescent="0.35">
      <c r="A3" s="14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112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5">
      <c r="A4" s="150"/>
      <c r="B4" s="9">
        <v>1</v>
      </c>
      <c r="C4" s="8" t="s">
        <v>54</v>
      </c>
      <c r="D4" s="8">
        <v>101</v>
      </c>
      <c r="E4" s="8" t="s">
        <v>56</v>
      </c>
      <c r="F4" s="8">
        <v>3387</v>
      </c>
      <c r="G4" s="8">
        <v>3584</v>
      </c>
      <c r="H4" s="67">
        <f t="shared" ref="H4:H83" si="0">G4-F4</f>
        <v>197</v>
      </c>
      <c r="I4" s="18">
        <v>3800</v>
      </c>
      <c r="J4" s="68">
        <v>0</v>
      </c>
      <c r="K4" s="68">
        <v>1</v>
      </c>
      <c r="L4" s="68">
        <f t="shared" ref="L4:L83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3" si="2">H4*I4</f>
        <v>748600</v>
      </c>
      <c r="R4" s="20">
        <f>M4*N4</f>
        <v>240000</v>
      </c>
      <c r="S4" s="18">
        <v>100000</v>
      </c>
      <c r="T4" s="69">
        <f t="shared" ref="T4:T83" si="3">N4*50000</f>
        <v>100000</v>
      </c>
      <c r="U4" s="22"/>
      <c r="V4" s="69"/>
      <c r="W4" s="113"/>
      <c r="X4" s="22">
        <f>N4*50000</f>
        <v>100000</v>
      </c>
      <c r="Y4" s="21">
        <f t="shared" ref="Y4:Y83" si="4">SUM(P4:X4)</f>
        <v>4288600</v>
      </c>
      <c r="Z4" s="11"/>
      <c r="AA4" s="70"/>
      <c r="AB4" s="69"/>
      <c r="AC4" s="69"/>
      <c r="AD4" s="69"/>
      <c r="AE4" s="104">
        <f>SUM(AB4:AD4)</f>
        <v>0</v>
      </c>
      <c r="AF4" s="56">
        <f>Y4-AE4</f>
        <v>4288600</v>
      </c>
      <c r="AG4" s="12"/>
      <c r="AH4" s="13"/>
      <c r="AI4" s="66"/>
      <c r="AJ4" s="62"/>
      <c r="AK4" s="63"/>
    </row>
    <row r="5" spans="1:37" ht="18" customHeight="1" thickBot="1" x14ac:dyDescent="0.35">
      <c r="A5" s="150"/>
      <c r="B5" s="9">
        <v>2</v>
      </c>
      <c r="C5" s="8" t="s">
        <v>54</v>
      </c>
      <c r="D5" s="8">
        <v>102</v>
      </c>
      <c r="E5" s="8" t="s">
        <v>57</v>
      </c>
      <c r="F5" s="8">
        <v>734</v>
      </c>
      <c r="G5" s="8">
        <v>766</v>
      </c>
      <c r="H5" s="67">
        <f>G5-F5</f>
        <v>32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121600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113"/>
      <c r="X5" s="22">
        <f t="shared" ref="X5:X22" si="6">N5*50000</f>
        <v>50000</v>
      </c>
      <c r="Y5" s="21">
        <f t="shared" si="4"/>
        <v>3871600</v>
      </c>
      <c r="Z5" s="11"/>
      <c r="AA5" s="70"/>
      <c r="AB5" s="69"/>
      <c r="AC5" s="69"/>
      <c r="AD5" s="69"/>
      <c r="AE5" s="104">
        <f t="shared" ref="AE5:AE68" si="7">SUM(AB5:AD5)</f>
        <v>0</v>
      </c>
      <c r="AF5" s="56">
        <f t="shared" ref="AF5:AF68" si="8">Y5-AE5</f>
        <v>3871600</v>
      </c>
      <c r="AG5" s="12"/>
      <c r="AH5" s="13"/>
      <c r="AI5" s="66"/>
      <c r="AJ5" s="62"/>
      <c r="AK5" s="63"/>
    </row>
    <row r="6" spans="1:37" ht="18" customHeight="1" thickBot="1" x14ac:dyDescent="0.35">
      <c r="A6" s="150"/>
      <c r="B6" s="9">
        <v>3</v>
      </c>
      <c r="C6" s="8" t="s">
        <v>54</v>
      </c>
      <c r="D6" s="8">
        <v>201</v>
      </c>
      <c r="E6" s="8" t="s">
        <v>58</v>
      </c>
      <c r="F6" s="8">
        <v>2846</v>
      </c>
      <c r="G6" s="8">
        <v>3016</v>
      </c>
      <c r="H6" s="67">
        <f t="shared" si="0"/>
        <v>170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646000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113"/>
      <c r="X6" s="22">
        <f t="shared" si="6"/>
        <v>50000</v>
      </c>
      <c r="Y6" s="21">
        <f>SUM(P6:X6)</f>
        <v>5116000</v>
      </c>
      <c r="Z6" s="11"/>
      <c r="AA6" s="70"/>
      <c r="AB6" s="69"/>
      <c r="AC6" s="69"/>
      <c r="AD6" s="69"/>
      <c r="AE6" s="104">
        <f t="shared" si="7"/>
        <v>0</v>
      </c>
      <c r="AF6" s="56">
        <f t="shared" si="8"/>
        <v>5116000</v>
      </c>
      <c r="AG6" s="12"/>
      <c r="AH6" s="13"/>
      <c r="AI6" s="66"/>
      <c r="AJ6" s="62"/>
      <c r="AK6" s="63"/>
    </row>
    <row r="7" spans="1:37" ht="18" customHeight="1" thickBot="1" x14ac:dyDescent="0.35">
      <c r="A7" s="150"/>
      <c r="B7" s="9">
        <v>4</v>
      </c>
      <c r="C7" s="8" t="s">
        <v>54</v>
      </c>
      <c r="D7" s="8">
        <v>202</v>
      </c>
      <c r="E7" s="8" t="s">
        <v>59</v>
      </c>
      <c r="F7" s="8">
        <v>1754</v>
      </c>
      <c r="G7" s="8">
        <v>1882</v>
      </c>
      <c r="H7" s="67">
        <f t="shared" si="0"/>
        <v>128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473600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113"/>
      <c r="X7" s="22">
        <f t="shared" si="6"/>
        <v>100000</v>
      </c>
      <c r="Y7" s="21">
        <f t="shared" si="4"/>
        <v>4373600</v>
      </c>
      <c r="Z7" s="11"/>
      <c r="AA7" s="70"/>
      <c r="AB7" s="69"/>
      <c r="AC7" s="69"/>
      <c r="AD7" s="69"/>
      <c r="AE7" s="104">
        <f t="shared" si="7"/>
        <v>0</v>
      </c>
      <c r="AF7" s="56">
        <f t="shared" si="8"/>
        <v>4373600</v>
      </c>
      <c r="AG7" s="12"/>
      <c r="AH7" s="13"/>
      <c r="AI7" s="66"/>
      <c r="AJ7" s="62"/>
      <c r="AK7" s="63"/>
    </row>
    <row r="8" spans="1:37" ht="18" customHeight="1" thickBot="1" x14ac:dyDescent="0.35">
      <c r="A8" s="150"/>
      <c r="B8" s="9">
        <v>5</v>
      </c>
      <c r="C8" s="8" t="s">
        <v>54</v>
      </c>
      <c r="D8" s="8">
        <v>301</v>
      </c>
      <c r="E8" s="45" t="s">
        <v>60</v>
      </c>
      <c r="F8" s="8">
        <v>1329</v>
      </c>
      <c r="G8" s="8">
        <v>1414</v>
      </c>
      <c r="H8" s="67">
        <f t="shared" si="0"/>
        <v>85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2</v>
      </c>
      <c r="O8" s="69"/>
      <c r="P8" s="69">
        <v>3800000</v>
      </c>
      <c r="Q8" s="20">
        <f t="shared" si="2"/>
        <v>323000</v>
      </c>
      <c r="R8" s="20">
        <f t="shared" si="5"/>
        <v>240000</v>
      </c>
      <c r="S8" s="18">
        <v>100000</v>
      </c>
      <c r="T8" s="69">
        <f t="shared" si="3"/>
        <v>100000</v>
      </c>
      <c r="U8" s="22"/>
      <c r="V8" s="69"/>
      <c r="W8" s="113"/>
      <c r="X8" s="22">
        <f t="shared" si="6"/>
        <v>100000</v>
      </c>
      <c r="Y8" s="21">
        <f>SUM(O8:X8)</f>
        <v>4663000</v>
      </c>
      <c r="Z8" s="11"/>
      <c r="AA8" s="70" t="s">
        <v>191</v>
      </c>
      <c r="AB8" s="69"/>
      <c r="AC8" s="69"/>
      <c r="AD8" s="69"/>
      <c r="AE8" s="104">
        <f t="shared" si="7"/>
        <v>0</v>
      </c>
      <c r="AF8" s="56">
        <f t="shared" si="8"/>
        <v>4663000</v>
      </c>
      <c r="AG8" s="12"/>
      <c r="AH8" s="13"/>
      <c r="AI8" s="66"/>
      <c r="AJ8" s="62"/>
      <c r="AK8" s="63"/>
    </row>
    <row r="9" spans="1:37" ht="18" customHeight="1" thickBot="1" x14ac:dyDescent="0.35">
      <c r="A9" s="150"/>
      <c r="B9" s="9">
        <v>6</v>
      </c>
      <c r="C9" s="8" t="s">
        <v>54</v>
      </c>
      <c r="D9" s="126">
        <v>302</v>
      </c>
      <c r="E9" s="126" t="s">
        <v>61</v>
      </c>
      <c r="F9" s="8">
        <v>3408</v>
      </c>
      <c r="G9" s="8">
        <v>3408</v>
      </c>
      <c r="H9" s="125">
        <f t="shared" si="0"/>
        <v>0</v>
      </c>
      <c r="I9" s="118">
        <v>3800</v>
      </c>
      <c r="J9" s="119">
        <v>0</v>
      </c>
      <c r="K9" s="119">
        <v>1</v>
      </c>
      <c r="L9" s="119">
        <v>1</v>
      </c>
      <c r="M9" s="118">
        <v>120000</v>
      </c>
      <c r="N9" s="120">
        <v>2</v>
      </c>
      <c r="O9" s="121"/>
      <c r="P9" s="121">
        <v>3400000</v>
      </c>
      <c r="Q9" s="20">
        <f t="shared" si="2"/>
        <v>0</v>
      </c>
      <c r="R9" s="20">
        <f t="shared" si="5"/>
        <v>240000</v>
      </c>
      <c r="S9" s="18">
        <v>100000</v>
      </c>
      <c r="T9" s="69">
        <f t="shared" si="3"/>
        <v>100000</v>
      </c>
      <c r="U9" s="123"/>
      <c r="V9" s="121"/>
      <c r="W9" s="124"/>
      <c r="X9" s="123">
        <f t="shared" si="6"/>
        <v>100000</v>
      </c>
      <c r="Y9" s="21">
        <f t="shared" ref="Y9:Y12" si="9">SUM(O9:X9)</f>
        <v>3940000</v>
      </c>
      <c r="Z9" s="11"/>
      <c r="AA9" s="70"/>
      <c r="AB9" s="69"/>
      <c r="AC9" s="69"/>
      <c r="AD9" s="69"/>
      <c r="AE9" s="104">
        <f t="shared" si="7"/>
        <v>0</v>
      </c>
      <c r="AF9" s="56">
        <f t="shared" si="8"/>
        <v>3940000</v>
      </c>
      <c r="AG9" s="12"/>
      <c r="AH9" s="13"/>
      <c r="AI9" s="66"/>
      <c r="AJ9" s="62"/>
      <c r="AK9" s="63"/>
    </row>
    <row r="10" spans="1:37" ht="18" customHeight="1" thickBot="1" x14ac:dyDescent="0.35">
      <c r="A10" s="150"/>
      <c r="B10" s="9">
        <v>7</v>
      </c>
      <c r="C10" s="8" t="s">
        <v>54</v>
      </c>
      <c r="D10" s="8">
        <v>401</v>
      </c>
      <c r="E10" s="8" t="s">
        <v>62</v>
      </c>
      <c r="F10" s="8">
        <v>3042</v>
      </c>
      <c r="G10" s="8">
        <v>3234</v>
      </c>
      <c r="H10" s="67">
        <f t="shared" si="0"/>
        <v>192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729600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113"/>
      <c r="X10" s="22">
        <f t="shared" si="6"/>
        <v>50000</v>
      </c>
      <c r="Y10" s="110">
        <f t="shared" si="9"/>
        <v>5049600</v>
      </c>
      <c r="Z10" s="11"/>
      <c r="AA10" s="70"/>
      <c r="AB10" s="69"/>
      <c r="AC10" s="69"/>
      <c r="AD10" s="69"/>
      <c r="AE10" s="104">
        <f t="shared" si="7"/>
        <v>0</v>
      </c>
      <c r="AF10" s="56">
        <f t="shared" si="8"/>
        <v>5049600</v>
      </c>
      <c r="AG10" s="12"/>
      <c r="AH10" s="13"/>
      <c r="AI10" s="66"/>
      <c r="AJ10" s="62"/>
      <c r="AK10" s="63"/>
    </row>
    <row r="11" spans="1:37" ht="18" customHeight="1" thickBot="1" x14ac:dyDescent="0.35">
      <c r="A11" s="150"/>
      <c r="B11" s="9">
        <v>8</v>
      </c>
      <c r="C11" s="8" t="s">
        <v>54</v>
      </c>
      <c r="D11" s="8">
        <v>402</v>
      </c>
      <c r="E11" s="8" t="s">
        <v>63</v>
      </c>
      <c r="F11" s="8">
        <v>1934</v>
      </c>
      <c r="G11" s="8">
        <v>1962</v>
      </c>
      <c r="H11" s="67">
        <f t="shared" si="0"/>
        <v>28</v>
      </c>
      <c r="I11" s="118">
        <v>3800</v>
      </c>
      <c r="J11" s="119">
        <v>0</v>
      </c>
      <c r="K11" s="119">
        <v>1</v>
      </c>
      <c r="L11" s="119">
        <v>1</v>
      </c>
      <c r="M11" s="118">
        <v>120000</v>
      </c>
      <c r="N11" s="120">
        <v>2</v>
      </c>
      <c r="O11" s="121"/>
      <c r="P11" s="121">
        <v>3400000</v>
      </c>
      <c r="Q11" s="122">
        <f t="shared" si="2"/>
        <v>106400</v>
      </c>
      <c r="R11" s="122">
        <f t="shared" si="5"/>
        <v>240000</v>
      </c>
      <c r="S11" s="118"/>
      <c r="T11" s="69">
        <f t="shared" si="3"/>
        <v>100000</v>
      </c>
      <c r="U11" s="123"/>
      <c r="V11" s="121"/>
      <c r="W11" s="124"/>
      <c r="X11" s="22">
        <f t="shared" si="6"/>
        <v>100000</v>
      </c>
      <c r="Y11" s="21">
        <f t="shared" si="9"/>
        <v>3946400</v>
      </c>
      <c r="Z11" s="11"/>
      <c r="AA11" s="70"/>
      <c r="AB11" s="69"/>
      <c r="AC11" s="69"/>
      <c r="AD11" s="69"/>
      <c r="AE11" s="104">
        <f t="shared" si="7"/>
        <v>0</v>
      </c>
      <c r="AF11" s="56">
        <f t="shared" si="8"/>
        <v>3946400</v>
      </c>
      <c r="AG11" s="12"/>
      <c r="AH11" s="13"/>
      <c r="AI11" s="66"/>
      <c r="AJ11" s="62"/>
      <c r="AK11" s="63"/>
    </row>
    <row r="12" spans="1:37" ht="18" customHeight="1" thickBot="1" x14ac:dyDescent="0.35">
      <c r="A12" s="150"/>
      <c r="B12" s="9">
        <v>9</v>
      </c>
      <c r="C12" s="8" t="s">
        <v>54</v>
      </c>
      <c r="D12" s="8">
        <v>501</v>
      </c>
      <c r="E12" s="45" t="s">
        <v>64</v>
      </c>
      <c r="F12" s="8">
        <v>2552</v>
      </c>
      <c r="G12" s="8">
        <v>2668</v>
      </c>
      <c r="H12" s="67">
        <f t="shared" si="0"/>
        <v>116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3</v>
      </c>
      <c r="O12" s="69"/>
      <c r="P12" s="69">
        <v>3500000</v>
      </c>
      <c r="Q12" s="20">
        <f t="shared" si="2"/>
        <v>440800</v>
      </c>
      <c r="R12" s="20">
        <f t="shared" si="5"/>
        <v>360000</v>
      </c>
      <c r="S12" s="18">
        <v>100000</v>
      </c>
      <c r="T12" s="69">
        <v>50000</v>
      </c>
      <c r="U12" s="22"/>
      <c r="V12" s="69"/>
      <c r="W12" s="22"/>
      <c r="X12" s="22">
        <f t="shared" si="6"/>
        <v>150000</v>
      </c>
      <c r="Y12" s="21">
        <f t="shared" si="9"/>
        <v>4600800</v>
      </c>
      <c r="Z12" s="11"/>
      <c r="AA12" s="70"/>
      <c r="AB12" s="69"/>
      <c r="AC12" s="69"/>
      <c r="AD12" s="69"/>
      <c r="AE12" s="104">
        <f t="shared" si="7"/>
        <v>0</v>
      </c>
      <c r="AF12" s="56">
        <f t="shared" si="8"/>
        <v>4600800</v>
      </c>
      <c r="AG12" s="12"/>
      <c r="AH12" s="13"/>
      <c r="AI12" s="66"/>
      <c r="AJ12" s="62"/>
      <c r="AK12" s="63"/>
    </row>
    <row r="13" spans="1:37" ht="18" customHeight="1" thickBot="1" x14ac:dyDescent="0.35">
      <c r="A13" s="150"/>
      <c r="B13" s="9">
        <v>10</v>
      </c>
      <c r="C13" s="34" t="s">
        <v>54</v>
      </c>
      <c r="D13" s="34">
        <v>502</v>
      </c>
      <c r="E13" s="34" t="s">
        <v>65</v>
      </c>
      <c r="F13" s="34"/>
      <c r="G13" s="34"/>
      <c r="H13" s="127"/>
      <c r="I13" s="128"/>
      <c r="J13" s="129"/>
      <c r="K13" s="129"/>
      <c r="L13" s="129"/>
      <c r="M13" s="128"/>
      <c r="N13" s="129"/>
      <c r="O13" s="130"/>
      <c r="P13" s="130"/>
      <c r="Q13" s="131"/>
      <c r="R13" s="131"/>
      <c r="S13" s="128"/>
      <c r="T13" s="130"/>
      <c r="U13" s="132"/>
      <c r="V13" s="130"/>
      <c r="W13" s="133"/>
      <c r="X13" s="132"/>
      <c r="Y13" s="21">
        <f t="shared" si="4"/>
        <v>0</v>
      </c>
      <c r="Z13" s="11" t="s">
        <v>194</v>
      </c>
      <c r="AA13" s="70"/>
      <c r="AB13" s="69"/>
      <c r="AC13" s="69"/>
      <c r="AD13" s="69"/>
      <c r="AE13" s="104">
        <f t="shared" si="7"/>
        <v>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5">
      <c r="A14" s="136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106"/>
      <c r="X14" s="31">
        <f t="shared" si="6"/>
        <v>0</v>
      </c>
      <c r="Y14" s="32">
        <f t="shared" si="4"/>
        <v>0</v>
      </c>
      <c r="Z14" s="33"/>
      <c r="AA14" s="74"/>
      <c r="AB14" s="69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5">
      <c r="A15" s="137"/>
      <c r="B15" s="43">
        <v>12</v>
      </c>
      <c r="C15" s="8" t="s">
        <v>55</v>
      </c>
      <c r="D15" s="8">
        <v>101</v>
      </c>
      <c r="E15" s="8" t="s">
        <v>67</v>
      </c>
      <c r="F15" s="8">
        <v>2423</v>
      </c>
      <c r="G15" s="8">
        <v>2563</v>
      </c>
      <c r="H15" s="67">
        <f t="shared" si="0"/>
        <v>140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532000</v>
      </c>
      <c r="R15" s="20">
        <f t="shared" si="5"/>
        <v>240000</v>
      </c>
      <c r="S15" s="18">
        <v>100000</v>
      </c>
      <c r="T15" s="69">
        <v>0</v>
      </c>
      <c r="U15" s="22"/>
      <c r="V15" s="69"/>
      <c r="W15" s="113"/>
      <c r="X15" s="22">
        <f t="shared" si="6"/>
        <v>100000</v>
      </c>
      <c r="Y15" s="21">
        <f t="shared" si="4"/>
        <v>3672000</v>
      </c>
      <c r="Z15" s="11"/>
      <c r="AA15" s="70"/>
      <c r="AB15" s="69"/>
      <c r="AC15" s="69"/>
      <c r="AD15" s="69"/>
      <c r="AE15" s="104">
        <f t="shared" si="7"/>
        <v>0</v>
      </c>
      <c r="AF15" s="56">
        <f t="shared" si="8"/>
        <v>3672000</v>
      </c>
      <c r="AG15" s="12"/>
      <c r="AH15" s="13"/>
      <c r="AI15" s="66"/>
      <c r="AJ15" s="62"/>
      <c r="AK15" s="63"/>
    </row>
    <row r="16" spans="1:37" ht="18" customHeight="1" thickBot="1" x14ac:dyDescent="0.35">
      <c r="A16" s="137"/>
      <c r="B16" s="43">
        <v>13</v>
      </c>
      <c r="C16" s="8" t="s">
        <v>55</v>
      </c>
      <c r="D16" s="8">
        <v>201</v>
      </c>
      <c r="E16" s="8" t="s">
        <v>68</v>
      </c>
      <c r="F16" s="8">
        <v>1343</v>
      </c>
      <c r="G16" s="8">
        <v>1461</v>
      </c>
      <c r="H16" s="67">
        <f t="shared" si="0"/>
        <v>118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2</v>
      </c>
      <c r="O16" s="69"/>
      <c r="P16" s="69">
        <v>3000000</v>
      </c>
      <c r="Q16" s="20">
        <f t="shared" si="2"/>
        <v>448400</v>
      </c>
      <c r="R16" s="20">
        <f t="shared" si="5"/>
        <v>240000</v>
      </c>
      <c r="S16" s="18">
        <v>100000</v>
      </c>
      <c r="T16" s="69">
        <f t="shared" si="3"/>
        <v>100000</v>
      </c>
      <c r="U16" s="22"/>
      <c r="V16" s="69">
        <v>9500</v>
      </c>
      <c r="W16" s="113"/>
      <c r="X16" s="22">
        <f t="shared" si="6"/>
        <v>100000</v>
      </c>
      <c r="Y16" s="21">
        <f t="shared" si="4"/>
        <v>3997900</v>
      </c>
      <c r="Z16" s="11"/>
      <c r="AA16" s="70"/>
      <c r="AB16" s="69"/>
      <c r="AC16" s="69"/>
      <c r="AD16" s="69"/>
      <c r="AE16" s="104">
        <f t="shared" si="7"/>
        <v>0</v>
      </c>
      <c r="AF16" s="56">
        <f t="shared" si="8"/>
        <v>3997900</v>
      </c>
      <c r="AG16" s="12"/>
      <c r="AH16" s="13"/>
      <c r="AI16" s="66"/>
      <c r="AJ16" s="62"/>
      <c r="AK16" s="63"/>
    </row>
    <row r="17" spans="1:37" ht="18" customHeight="1" thickBot="1" x14ac:dyDescent="0.35">
      <c r="A17" s="137"/>
      <c r="B17" s="43">
        <v>14</v>
      </c>
      <c r="C17" s="8" t="s">
        <v>55</v>
      </c>
      <c r="D17" s="8">
        <v>202</v>
      </c>
      <c r="E17" s="8" t="s">
        <v>69</v>
      </c>
      <c r="F17" s="8">
        <v>906</v>
      </c>
      <c r="G17" s="8">
        <v>937</v>
      </c>
      <c r="H17" s="67">
        <f t="shared" si="0"/>
        <v>31</v>
      </c>
      <c r="I17" s="18">
        <v>3800</v>
      </c>
      <c r="J17" s="68">
        <v>0</v>
      </c>
      <c r="K17" s="68">
        <v>1</v>
      </c>
      <c r="L17" s="68">
        <f t="shared" si="1"/>
        <v>1</v>
      </c>
      <c r="M17" s="18">
        <v>120000</v>
      </c>
      <c r="N17" s="15">
        <v>1</v>
      </c>
      <c r="O17" s="69"/>
      <c r="P17" s="69">
        <v>2500000</v>
      </c>
      <c r="Q17" s="20">
        <f t="shared" si="2"/>
        <v>117800</v>
      </c>
      <c r="R17" s="20">
        <f t="shared" si="5"/>
        <v>120000</v>
      </c>
      <c r="S17" s="18">
        <v>100000</v>
      </c>
      <c r="T17" s="69"/>
      <c r="U17" s="22"/>
      <c r="V17" s="69">
        <v>9500</v>
      </c>
      <c r="W17" s="113"/>
      <c r="X17" s="22">
        <f t="shared" si="6"/>
        <v>50000</v>
      </c>
      <c r="Y17" s="21">
        <f t="shared" ref="Y17" si="10">SUM(P17:X17)</f>
        <v>2897300</v>
      </c>
      <c r="Z17" s="11"/>
      <c r="AA17" s="70"/>
      <c r="AB17" s="69"/>
      <c r="AC17" s="69"/>
      <c r="AD17" s="69"/>
      <c r="AE17" s="104">
        <f t="shared" si="7"/>
        <v>0</v>
      </c>
      <c r="AF17" s="56">
        <f t="shared" si="8"/>
        <v>2897300</v>
      </c>
      <c r="AG17" s="12"/>
      <c r="AH17" s="13"/>
      <c r="AI17" s="66"/>
      <c r="AJ17" s="62"/>
      <c r="AK17" s="63"/>
    </row>
    <row r="18" spans="1:37" ht="18" customHeight="1" thickBot="1" x14ac:dyDescent="0.35">
      <c r="A18" s="137"/>
      <c r="B18" s="44"/>
      <c r="C18" s="5" t="s">
        <v>55</v>
      </c>
      <c r="D18" s="5" t="s">
        <v>73</v>
      </c>
      <c r="E18" s="5"/>
      <c r="F18" s="8">
        <v>503</v>
      </c>
      <c r="G18" s="8">
        <v>508</v>
      </c>
      <c r="H18" s="77">
        <f t="shared" si="0"/>
        <v>5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19000</v>
      </c>
      <c r="R18" s="39">
        <f t="shared" si="5"/>
        <v>0</v>
      </c>
      <c r="S18" s="38">
        <v>0</v>
      </c>
      <c r="T18" s="78"/>
      <c r="U18" s="40"/>
      <c r="V18" s="78"/>
      <c r="W18" s="114"/>
      <c r="X18" s="40">
        <f t="shared" si="6"/>
        <v>0</v>
      </c>
      <c r="Y18" s="41">
        <f t="shared" si="4"/>
        <v>19000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19000</v>
      </c>
      <c r="AG18" s="12"/>
      <c r="AH18" s="13"/>
      <c r="AI18" s="66"/>
      <c r="AJ18" s="62"/>
      <c r="AK18" s="63"/>
    </row>
    <row r="19" spans="1:37" ht="18" customHeight="1" thickBot="1" x14ac:dyDescent="0.35">
      <c r="A19" s="137"/>
      <c r="B19" s="43">
        <v>15</v>
      </c>
      <c r="C19" s="8" t="s">
        <v>55</v>
      </c>
      <c r="D19" s="8">
        <v>301</v>
      </c>
      <c r="E19" s="8" t="s">
        <v>70</v>
      </c>
      <c r="F19" s="8">
        <v>1990</v>
      </c>
      <c r="G19" s="8">
        <v>2138</v>
      </c>
      <c r="H19" s="67">
        <f t="shared" si="0"/>
        <v>148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562400</v>
      </c>
      <c r="R19" s="20">
        <f t="shared" si="5"/>
        <v>120000</v>
      </c>
      <c r="S19" s="18">
        <v>0</v>
      </c>
      <c r="T19" s="69">
        <v>0</v>
      </c>
      <c r="U19" s="22"/>
      <c r="V19" s="69">
        <v>40000</v>
      </c>
      <c r="W19" s="113"/>
      <c r="X19" s="22">
        <f t="shared" si="6"/>
        <v>50000</v>
      </c>
      <c r="Y19" s="21">
        <f t="shared" si="4"/>
        <v>3572400</v>
      </c>
      <c r="Z19" s="11"/>
      <c r="AA19" s="70"/>
      <c r="AB19" s="69"/>
      <c r="AC19" s="69"/>
      <c r="AD19" s="69"/>
      <c r="AE19" s="104">
        <f t="shared" si="7"/>
        <v>0</v>
      </c>
      <c r="AF19" s="56">
        <f t="shared" si="8"/>
        <v>3572400</v>
      </c>
      <c r="AG19" s="12"/>
      <c r="AH19" s="13"/>
      <c r="AI19" s="66"/>
      <c r="AJ19" s="62"/>
      <c r="AK19" s="63"/>
    </row>
    <row r="20" spans="1:37" ht="18" customHeight="1" thickBot="1" x14ac:dyDescent="0.35">
      <c r="A20" s="137"/>
      <c r="B20" s="43">
        <v>16</v>
      </c>
      <c r="C20" s="34" t="s">
        <v>55</v>
      </c>
      <c r="D20" s="34">
        <v>302</v>
      </c>
      <c r="E20" s="34" t="s">
        <v>71</v>
      </c>
      <c r="F20" s="8">
        <v>1161</v>
      </c>
      <c r="G20" s="8">
        <v>1240</v>
      </c>
      <c r="H20" s="67">
        <f t="shared" si="0"/>
        <v>79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/>
      <c r="Q20" s="20"/>
      <c r="R20" s="20"/>
      <c r="S20" s="18"/>
      <c r="T20" s="69"/>
      <c r="U20" s="22"/>
      <c r="V20" s="69"/>
      <c r="W20" s="113"/>
      <c r="X20" s="22"/>
      <c r="Y20" s="21">
        <f t="shared" si="4"/>
        <v>0</v>
      </c>
      <c r="Z20" s="11"/>
      <c r="AA20" s="70"/>
      <c r="AB20" s="69"/>
      <c r="AC20" s="69"/>
      <c r="AD20" s="69"/>
      <c r="AE20" s="104">
        <f t="shared" si="7"/>
        <v>0</v>
      </c>
      <c r="AF20" s="56">
        <f t="shared" si="8"/>
        <v>0</v>
      </c>
      <c r="AG20" s="12"/>
      <c r="AH20" s="13"/>
      <c r="AI20" s="66"/>
      <c r="AJ20" s="62"/>
      <c r="AK20" s="63"/>
    </row>
    <row r="21" spans="1:37" ht="18" customHeight="1" thickBot="1" x14ac:dyDescent="0.35">
      <c r="A21" s="137"/>
      <c r="B21" s="44"/>
      <c r="C21" s="79" t="s">
        <v>55</v>
      </c>
      <c r="D21" s="79" t="s">
        <v>74</v>
      </c>
      <c r="E21" s="79"/>
      <c r="F21" s="8">
        <v>1092</v>
      </c>
      <c r="G21" s="8">
        <v>1113</v>
      </c>
      <c r="H21" s="80">
        <f t="shared" si="0"/>
        <v>21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79800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/>
      <c r="W21" s="115"/>
      <c r="X21" s="85">
        <f t="shared" si="6"/>
        <v>0</v>
      </c>
      <c r="Y21" s="41">
        <f t="shared" si="4"/>
        <v>79800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79800</v>
      </c>
      <c r="AG21" s="12"/>
      <c r="AH21" s="13"/>
      <c r="AI21" s="66"/>
      <c r="AJ21" s="62"/>
      <c r="AK21" s="63"/>
    </row>
    <row r="22" spans="1:37" ht="18" customHeight="1" thickBot="1" x14ac:dyDescent="0.35">
      <c r="A22" s="138"/>
      <c r="B22" s="43">
        <v>17</v>
      </c>
      <c r="C22" s="8" t="s">
        <v>55</v>
      </c>
      <c r="D22" s="8">
        <v>401</v>
      </c>
      <c r="E22" s="8" t="s">
        <v>72</v>
      </c>
      <c r="F22" s="8">
        <v>1623</v>
      </c>
      <c r="G22" s="8">
        <v>1810</v>
      </c>
      <c r="H22" s="67">
        <f t="shared" si="0"/>
        <v>187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710600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113"/>
      <c r="X22" s="22">
        <f t="shared" si="6"/>
        <v>50000</v>
      </c>
      <c r="Y22" s="21">
        <f t="shared" si="4"/>
        <v>3830600</v>
      </c>
      <c r="Z22" s="11"/>
      <c r="AA22" s="70"/>
      <c r="AB22" s="69"/>
      <c r="AC22" s="69"/>
      <c r="AD22" s="69"/>
      <c r="AE22" s="104">
        <f t="shared" si="7"/>
        <v>0</v>
      </c>
      <c r="AF22" s="56">
        <f t="shared" si="8"/>
        <v>3830600</v>
      </c>
      <c r="AG22" s="12"/>
      <c r="AH22" s="13"/>
      <c r="AI22" s="66"/>
      <c r="AJ22" s="62"/>
      <c r="AK22" s="63"/>
    </row>
    <row r="23" spans="1:37" s="76" customFormat="1" ht="18" customHeight="1" thickBot="1" x14ac:dyDescent="0.35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106"/>
      <c r="X23" s="31"/>
      <c r="Y23" s="32"/>
      <c r="Z23" s="33"/>
      <c r="AA23" s="74"/>
      <c r="AB23" s="69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5">
      <c r="A24" s="139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15">
        <v>1269</v>
      </c>
      <c r="G24" s="15">
        <v>1382</v>
      </c>
      <c r="H24" s="67">
        <f t="shared" si="0"/>
        <v>113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429400</v>
      </c>
      <c r="R24" s="20">
        <f>N24*M24</f>
        <v>120000</v>
      </c>
      <c r="S24" s="18">
        <v>100000</v>
      </c>
      <c r="T24" s="69"/>
      <c r="U24" s="22"/>
      <c r="V24" s="69"/>
      <c r="W24" s="113"/>
      <c r="X24" s="22">
        <v>100000</v>
      </c>
      <c r="Y24" s="21">
        <f t="shared" si="4"/>
        <v>2749400</v>
      </c>
      <c r="Z24" s="11"/>
      <c r="AA24" s="70"/>
      <c r="AB24" s="69"/>
      <c r="AC24" s="69"/>
      <c r="AD24" s="69"/>
      <c r="AE24" s="104">
        <f t="shared" si="7"/>
        <v>0</v>
      </c>
      <c r="AF24" s="56">
        <f t="shared" si="8"/>
        <v>2749400</v>
      </c>
      <c r="AG24" s="12"/>
      <c r="AH24" s="13"/>
      <c r="AI24" s="66"/>
      <c r="AJ24" s="62"/>
      <c r="AK24" s="63"/>
    </row>
    <row r="25" spans="1:37" ht="18" customHeight="1" thickBot="1" x14ac:dyDescent="0.35">
      <c r="A25" s="139"/>
      <c r="B25" s="43">
        <v>20</v>
      </c>
      <c r="C25" s="8" t="s">
        <v>76</v>
      </c>
      <c r="D25" s="8">
        <v>201</v>
      </c>
      <c r="E25" s="8" t="s">
        <v>79</v>
      </c>
      <c r="F25" s="15">
        <v>1625</v>
      </c>
      <c r="G25" s="15">
        <v>1735</v>
      </c>
      <c r="H25" s="67">
        <f t="shared" si="0"/>
        <v>110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418000</v>
      </c>
      <c r="R25" s="20">
        <f t="shared" ref="R25:R33" si="11">N25*M25</f>
        <v>240000</v>
      </c>
      <c r="S25" s="18">
        <v>100000</v>
      </c>
      <c r="T25" s="69">
        <f t="shared" si="3"/>
        <v>100000</v>
      </c>
      <c r="U25" s="22"/>
      <c r="V25" s="69">
        <v>55600</v>
      </c>
      <c r="W25" s="113"/>
      <c r="X25" s="22">
        <f t="shared" ref="X25:X33" si="12">N25*50000</f>
        <v>100000</v>
      </c>
      <c r="Y25" s="21">
        <f t="shared" si="4"/>
        <v>3713600</v>
      </c>
      <c r="Z25" s="11"/>
      <c r="AA25" s="70"/>
      <c r="AB25" s="69"/>
      <c r="AC25" s="69"/>
      <c r="AD25" s="69"/>
      <c r="AE25" s="104">
        <f t="shared" si="7"/>
        <v>0</v>
      </c>
      <c r="AF25" s="56">
        <f t="shared" si="8"/>
        <v>3713600</v>
      </c>
      <c r="AG25" s="12"/>
      <c r="AH25" s="13"/>
      <c r="AI25" s="66"/>
      <c r="AJ25" s="62"/>
      <c r="AK25" s="63"/>
    </row>
    <row r="26" spans="1:37" ht="18" customHeight="1" thickBot="1" x14ac:dyDescent="0.35">
      <c r="A26" s="139"/>
      <c r="B26" s="43">
        <v>21</v>
      </c>
      <c r="C26" s="8" t="s">
        <v>76</v>
      </c>
      <c r="D26" s="8">
        <v>202</v>
      </c>
      <c r="E26" s="8" t="s">
        <v>80</v>
      </c>
      <c r="F26" s="15">
        <v>578</v>
      </c>
      <c r="G26" s="15">
        <v>663</v>
      </c>
      <c r="H26" s="67">
        <f t="shared" si="0"/>
        <v>85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/>
      <c r="P26" s="69">
        <v>2300000</v>
      </c>
      <c r="Q26" s="20">
        <f t="shared" si="2"/>
        <v>323000</v>
      </c>
      <c r="R26" s="20">
        <f t="shared" si="11"/>
        <v>120000</v>
      </c>
      <c r="S26" s="18"/>
      <c r="T26" s="69">
        <f t="shared" si="3"/>
        <v>50000</v>
      </c>
      <c r="U26" s="22"/>
      <c r="V26" s="69">
        <v>27800</v>
      </c>
      <c r="W26" s="113"/>
      <c r="X26" s="22">
        <f t="shared" si="12"/>
        <v>50000</v>
      </c>
      <c r="Y26" s="21">
        <f>SUM(O26:X26)</f>
        <v>2870800</v>
      </c>
      <c r="Z26" s="11" t="s">
        <v>86</v>
      </c>
      <c r="AA26" s="70"/>
      <c r="AB26" s="69"/>
      <c r="AC26" s="69"/>
      <c r="AD26" s="69"/>
      <c r="AE26" s="104">
        <f t="shared" si="7"/>
        <v>0</v>
      </c>
      <c r="AF26" s="56">
        <f t="shared" si="8"/>
        <v>2870800</v>
      </c>
      <c r="AG26" s="12"/>
      <c r="AH26" s="13"/>
      <c r="AI26" s="66"/>
      <c r="AJ26" s="62"/>
      <c r="AK26" s="63"/>
    </row>
    <row r="27" spans="1:37" ht="18" customHeight="1" thickBot="1" x14ac:dyDescent="0.35">
      <c r="A27" s="139"/>
      <c r="B27" s="44">
        <v>22</v>
      </c>
      <c r="C27" s="5" t="s">
        <v>76</v>
      </c>
      <c r="D27" s="5" t="s">
        <v>73</v>
      </c>
      <c r="E27" s="5"/>
      <c r="F27" s="15">
        <v>629</v>
      </c>
      <c r="G27" s="15">
        <v>651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1"/>
        <v>0</v>
      </c>
      <c r="S27" s="38"/>
      <c r="T27" s="69">
        <f t="shared" si="3"/>
        <v>0</v>
      </c>
      <c r="U27" s="40"/>
      <c r="V27" s="78"/>
      <c r="W27" s="114"/>
      <c r="X27" s="40">
        <f t="shared" si="12"/>
        <v>0</v>
      </c>
      <c r="Y27" s="41">
        <f t="shared" si="4"/>
        <v>83600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83600</v>
      </c>
      <c r="AG27" s="12"/>
      <c r="AH27" s="13"/>
      <c r="AI27" s="66"/>
      <c r="AJ27" s="62"/>
      <c r="AK27" s="63"/>
    </row>
    <row r="28" spans="1:37" ht="18" customHeight="1" thickBot="1" x14ac:dyDescent="0.35">
      <c r="A28" s="139"/>
      <c r="B28" s="43">
        <v>23</v>
      </c>
      <c r="C28" s="8" t="s">
        <v>76</v>
      </c>
      <c r="D28" s="8">
        <v>301</v>
      </c>
      <c r="E28" s="8" t="s">
        <v>81</v>
      </c>
      <c r="F28" s="15">
        <v>1126</v>
      </c>
      <c r="G28" s="15">
        <v>1210</v>
      </c>
      <c r="H28" s="67">
        <f t="shared" si="0"/>
        <v>84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319200</v>
      </c>
      <c r="R28" s="20">
        <f t="shared" si="11"/>
        <v>120000</v>
      </c>
      <c r="S28" s="18">
        <v>100000</v>
      </c>
      <c r="T28" s="69"/>
      <c r="U28" s="22"/>
      <c r="V28" s="69"/>
      <c r="W28" s="113">
        <v>20900</v>
      </c>
      <c r="X28" s="22">
        <f t="shared" si="12"/>
        <v>50000</v>
      </c>
      <c r="Y28" s="21">
        <f t="shared" si="4"/>
        <v>3310100</v>
      </c>
      <c r="Z28" s="11"/>
      <c r="AA28" s="70"/>
      <c r="AB28" s="69"/>
      <c r="AC28" s="69"/>
      <c r="AD28" s="69"/>
      <c r="AE28" s="104">
        <f t="shared" si="7"/>
        <v>0</v>
      </c>
      <c r="AF28" s="56">
        <f t="shared" si="8"/>
        <v>3310100</v>
      </c>
      <c r="AG28" s="12"/>
      <c r="AH28" s="13"/>
      <c r="AI28" s="66"/>
      <c r="AJ28" s="62"/>
      <c r="AK28" s="63"/>
    </row>
    <row r="29" spans="1:37" ht="18" customHeight="1" thickBot="1" x14ac:dyDescent="0.35">
      <c r="A29" s="139"/>
      <c r="B29" s="43">
        <v>24</v>
      </c>
      <c r="C29" s="8" t="s">
        <v>76</v>
      </c>
      <c r="D29" s="8">
        <v>302</v>
      </c>
      <c r="E29" s="8" t="s">
        <v>82</v>
      </c>
      <c r="F29" s="15">
        <v>567</v>
      </c>
      <c r="G29" s="15">
        <v>641</v>
      </c>
      <c r="H29" s="67">
        <f t="shared" si="0"/>
        <v>74</v>
      </c>
      <c r="I29" s="18">
        <v>3800</v>
      </c>
      <c r="J29" s="68">
        <v>0</v>
      </c>
      <c r="K29" s="68">
        <v>1</v>
      </c>
      <c r="L29" s="68">
        <f t="shared" si="1"/>
        <v>1</v>
      </c>
      <c r="M29" s="18">
        <v>120000</v>
      </c>
      <c r="N29" s="15">
        <v>2</v>
      </c>
      <c r="O29" s="69"/>
      <c r="P29" s="69">
        <v>2200000</v>
      </c>
      <c r="Q29" s="20">
        <f t="shared" si="2"/>
        <v>281200</v>
      </c>
      <c r="R29" s="20">
        <f t="shared" si="11"/>
        <v>240000</v>
      </c>
      <c r="S29" s="18">
        <v>100000</v>
      </c>
      <c r="T29" s="69">
        <f t="shared" si="3"/>
        <v>100000</v>
      </c>
      <c r="U29" s="22"/>
      <c r="V29" s="69">
        <v>220000</v>
      </c>
      <c r="W29" s="113">
        <v>20900</v>
      </c>
      <c r="X29" s="22">
        <f t="shared" si="12"/>
        <v>100000</v>
      </c>
      <c r="Y29" s="21">
        <f>SUM(O29:X29)</f>
        <v>3262100</v>
      </c>
      <c r="Z29" s="11" t="s">
        <v>178</v>
      </c>
      <c r="AA29" s="70"/>
      <c r="AB29" s="69"/>
      <c r="AC29" s="69"/>
      <c r="AD29" s="69"/>
      <c r="AE29" s="104">
        <f t="shared" si="7"/>
        <v>0</v>
      </c>
      <c r="AF29" s="56">
        <f t="shared" si="8"/>
        <v>3262100</v>
      </c>
      <c r="AG29" s="12"/>
      <c r="AH29" s="13"/>
      <c r="AI29" s="66"/>
      <c r="AJ29" s="62"/>
      <c r="AK29" s="63"/>
    </row>
    <row r="30" spans="1:37" ht="18" customHeight="1" thickBot="1" x14ac:dyDescent="0.35">
      <c r="A30" s="139"/>
      <c r="B30" s="44">
        <v>25</v>
      </c>
      <c r="C30" s="5" t="s">
        <v>76</v>
      </c>
      <c r="D30" s="5" t="s">
        <v>74</v>
      </c>
      <c r="E30" s="5"/>
      <c r="F30" s="15">
        <v>265</v>
      </c>
      <c r="G30" s="15">
        <v>276</v>
      </c>
      <c r="H30" s="77">
        <f t="shared" si="0"/>
        <v>11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41800</v>
      </c>
      <c r="R30" s="39">
        <f t="shared" si="11"/>
        <v>0</v>
      </c>
      <c r="S30" s="38"/>
      <c r="T30" s="78">
        <f t="shared" si="3"/>
        <v>0</v>
      </c>
      <c r="U30" s="40"/>
      <c r="V30" s="78"/>
      <c r="W30" s="114"/>
      <c r="X30" s="40">
        <f t="shared" si="12"/>
        <v>0</v>
      </c>
      <c r="Y30" s="21">
        <f t="shared" si="4"/>
        <v>41800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41800</v>
      </c>
      <c r="AG30" s="12"/>
      <c r="AH30" s="13"/>
      <c r="AI30" s="66"/>
      <c r="AJ30" s="62"/>
      <c r="AK30" s="63"/>
    </row>
    <row r="31" spans="1:37" ht="18" customHeight="1" thickBot="1" x14ac:dyDescent="0.35">
      <c r="A31" s="139"/>
      <c r="B31" s="43">
        <v>26</v>
      </c>
      <c r="C31" s="8" t="s">
        <v>76</v>
      </c>
      <c r="D31" s="8">
        <v>401</v>
      </c>
      <c r="E31" s="8" t="s">
        <v>83</v>
      </c>
      <c r="F31" s="15">
        <v>1429</v>
      </c>
      <c r="G31" s="15">
        <v>1529</v>
      </c>
      <c r="H31" s="67">
        <f t="shared" si="0"/>
        <v>100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380000</v>
      </c>
      <c r="R31" s="20">
        <f t="shared" si="11"/>
        <v>120000</v>
      </c>
      <c r="S31" s="18">
        <v>100000</v>
      </c>
      <c r="T31" s="69">
        <f t="shared" si="3"/>
        <v>50000</v>
      </c>
      <c r="U31" s="22"/>
      <c r="V31" s="69">
        <v>3800</v>
      </c>
      <c r="W31" s="113"/>
      <c r="X31" s="22">
        <f t="shared" si="12"/>
        <v>50000</v>
      </c>
      <c r="Y31" s="21">
        <f t="shared" si="4"/>
        <v>3503800</v>
      </c>
      <c r="Z31" s="11"/>
      <c r="AA31" s="70"/>
      <c r="AB31" s="69"/>
      <c r="AC31" s="69"/>
      <c r="AD31" s="69"/>
      <c r="AE31" s="104">
        <f t="shared" si="7"/>
        <v>0</v>
      </c>
      <c r="AF31" s="56">
        <f t="shared" si="8"/>
        <v>3503800</v>
      </c>
      <c r="AG31" s="12"/>
      <c r="AH31" s="13"/>
      <c r="AI31" s="66"/>
      <c r="AJ31" s="62"/>
      <c r="AK31" s="63"/>
    </row>
    <row r="32" spans="1:37" ht="18" customHeight="1" thickBot="1" x14ac:dyDescent="0.35">
      <c r="A32" s="139"/>
      <c r="B32" s="43">
        <v>27</v>
      </c>
      <c r="C32" s="8" t="s">
        <v>76</v>
      </c>
      <c r="D32" s="8">
        <v>402</v>
      </c>
      <c r="E32" s="8" t="s">
        <v>84</v>
      </c>
      <c r="F32" s="15">
        <v>468</v>
      </c>
      <c r="G32" s="15">
        <v>574</v>
      </c>
      <c r="H32" s="67">
        <f t="shared" si="0"/>
        <v>106</v>
      </c>
      <c r="I32" s="18">
        <v>3800</v>
      </c>
      <c r="J32" s="68">
        <v>0</v>
      </c>
      <c r="K32" s="68">
        <v>1</v>
      </c>
      <c r="L32" s="68">
        <f t="shared" si="1"/>
        <v>1</v>
      </c>
      <c r="M32" s="18">
        <v>120000</v>
      </c>
      <c r="N32" s="15">
        <v>2</v>
      </c>
      <c r="O32" s="69"/>
      <c r="P32" s="69">
        <v>2200000</v>
      </c>
      <c r="Q32" s="20">
        <f t="shared" si="2"/>
        <v>402800</v>
      </c>
      <c r="R32" s="20">
        <f t="shared" si="11"/>
        <v>240000</v>
      </c>
      <c r="S32" s="18">
        <v>100000</v>
      </c>
      <c r="T32" s="69">
        <f t="shared" si="3"/>
        <v>100000</v>
      </c>
      <c r="U32" s="22"/>
      <c r="V32" s="69">
        <v>3800</v>
      </c>
      <c r="W32" s="113"/>
      <c r="X32" s="22">
        <f t="shared" si="12"/>
        <v>100000</v>
      </c>
      <c r="Y32" s="21">
        <f>SUM(O32:X32)</f>
        <v>3146600</v>
      </c>
      <c r="Z32" s="11" t="s">
        <v>178</v>
      </c>
      <c r="AA32" s="70"/>
      <c r="AB32" s="69"/>
      <c r="AC32" s="69"/>
      <c r="AD32" s="69"/>
      <c r="AE32" s="104">
        <f t="shared" si="7"/>
        <v>0</v>
      </c>
      <c r="AF32" s="56">
        <f t="shared" si="8"/>
        <v>3146600</v>
      </c>
      <c r="AG32" s="12"/>
      <c r="AH32" s="13"/>
      <c r="AI32" s="66"/>
      <c r="AJ32" s="62"/>
      <c r="AK32" s="63"/>
    </row>
    <row r="33" spans="1:37" ht="18" customHeight="1" thickBot="1" x14ac:dyDescent="0.35">
      <c r="A33" s="139"/>
      <c r="B33" s="44">
        <v>28</v>
      </c>
      <c r="C33" s="5" t="s">
        <v>76</v>
      </c>
      <c r="D33" s="5" t="s">
        <v>77</v>
      </c>
      <c r="E33" s="5"/>
      <c r="F33" s="15">
        <v>217</v>
      </c>
      <c r="G33" s="15">
        <v>219</v>
      </c>
      <c r="H33" s="77">
        <f t="shared" si="0"/>
        <v>2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7600</v>
      </c>
      <c r="R33" s="39">
        <f t="shared" si="11"/>
        <v>0</v>
      </c>
      <c r="S33" s="38"/>
      <c r="T33" s="78">
        <f t="shared" si="3"/>
        <v>0</v>
      </c>
      <c r="U33" s="40"/>
      <c r="V33" s="78"/>
      <c r="W33" s="114"/>
      <c r="X33" s="40">
        <f t="shared" si="12"/>
        <v>0</v>
      </c>
      <c r="Y33" s="41">
        <f t="shared" si="4"/>
        <v>7600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7600</v>
      </c>
      <c r="AG33" s="12"/>
      <c r="AH33" s="13"/>
      <c r="AI33" s="66"/>
      <c r="AJ33" s="62"/>
      <c r="AK33" s="63"/>
    </row>
    <row r="34" spans="1:37" s="76" customFormat="1" ht="18" customHeight="1" thickBot="1" x14ac:dyDescent="0.35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3">L34*M34</f>
        <v>0</v>
      </c>
      <c r="S34" s="28"/>
      <c r="T34" s="73">
        <f t="shared" si="3"/>
        <v>0</v>
      </c>
      <c r="U34" s="31"/>
      <c r="V34" s="73"/>
      <c r="W34" s="106"/>
      <c r="X34" s="31">
        <f t="shared" ref="X34:X56" si="14">N34*100000</f>
        <v>0</v>
      </c>
      <c r="Y34" s="32">
        <f t="shared" si="4"/>
        <v>0</v>
      </c>
      <c r="Z34" s="33"/>
      <c r="AA34" s="74"/>
      <c r="AB34" s="69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5">
      <c r="A35" s="139" t="s">
        <v>111</v>
      </c>
      <c r="B35" s="43">
        <v>30</v>
      </c>
      <c r="C35" s="8" t="s">
        <v>87</v>
      </c>
      <c r="D35" s="8">
        <v>101</v>
      </c>
      <c r="E35" s="8" t="s">
        <v>88</v>
      </c>
      <c r="F35" s="15">
        <v>2032</v>
      </c>
      <c r="G35" s="15">
        <v>2099</v>
      </c>
      <c r="H35" s="67">
        <f t="shared" si="0"/>
        <v>67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2</v>
      </c>
      <c r="O35" s="69"/>
      <c r="P35" s="69">
        <v>3400000</v>
      </c>
      <c r="Q35" s="20">
        <f t="shared" si="2"/>
        <v>254600</v>
      </c>
      <c r="R35" s="20">
        <f>N35*M35</f>
        <v>240000</v>
      </c>
      <c r="S35" s="18">
        <v>100000</v>
      </c>
      <c r="T35" s="69">
        <f t="shared" si="3"/>
        <v>100000</v>
      </c>
      <c r="U35" s="22">
        <v>70000</v>
      </c>
      <c r="V35" s="69"/>
      <c r="W35" s="113"/>
      <c r="X35" s="22">
        <f>N35*50000</f>
        <v>100000</v>
      </c>
      <c r="Y35" s="21">
        <f t="shared" si="4"/>
        <v>4264600</v>
      </c>
      <c r="Z35" s="11" t="s">
        <v>179</v>
      </c>
      <c r="AA35" s="70"/>
      <c r="AB35" s="69"/>
      <c r="AC35" s="69"/>
      <c r="AD35" s="69"/>
      <c r="AE35" s="104">
        <f t="shared" si="7"/>
        <v>0</v>
      </c>
      <c r="AF35" s="56">
        <f t="shared" si="8"/>
        <v>4264600</v>
      </c>
      <c r="AG35" s="12"/>
      <c r="AH35" s="13"/>
      <c r="AI35" s="66"/>
      <c r="AJ35" s="62"/>
      <c r="AK35" s="63"/>
    </row>
    <row r="36" spans="1:37" ht="18" customHeight="1" thickBot="1" x14ac:dyDescent="0.35">
      <c r="A36" s="139"/>
      <c r="B36" s="43">
        <v>31</v>
      </c>
      <c r="C36" s="8" t="s">
        <v>87</v>
      </c>
      <c r="D36" s="8">
        <v>201</v>
      </c>
      <c r="E36" s="8" t="s">
        <v>93</v>
      </c>
      <c r="F36" s="15">
        <v>11484</v>
      </c>
      <c r="G36" s="15">
        <v>11673</v>
      </c>
      <c r="H36" s="67">
        <f t="shared" si="0"/>
        <v>189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718200</v>
      </c>
      <c r="R36" s="20">
        <f t="shared" ref="R36:R41" si="15">N36*M36</f>
        <v>200000</v>
      </c>
      <c r="S36" s="18">
        <v>100000</v>
      </c>
      <c r="T36" s="69"/>
      <c r="U36" s="22">
        <v>50000</v>
      </c>
      <c r="V36" s="69">
        <v>30600</v>
      </c>
      <c r="W36" s="113">
        <v>80000</v>
      </c>
      <c r="X36" s="22">
        <f t="shared" ref="X36:X41" si="16">N36*50000</f>
        <v>100000</v>
      </c>
      <c r="Y36" s="21">
        <f t="shared" si="4"/>
        <v>4278800</v>
      </c>
      <c r="Z36" s="11"/>
      <c r="AA36" s="70"/>
      <c r="AB36" s="69"/>
      <c r="AC36" s="69"/>
      <c r="AD36" s="69"/>
      <c r="AE36" s="104">
        <f t="shared" si="7"/>
        <v>0</v>
      </c>
      <c r="AF36" s="56">
        <f t="shared" si="8"/>
        <v>4278800</v>
      </c>
      <c r="AG36" s="12"/>
      <c r="AH36" s="13"/>
      <c r="AI36" s="66"/>
      <c r="AJ36" s="62"/>
      <c r="AK36" s="63"/>
    </row>
    <row r="37" spans="1:37" ht="18" customHeight="1" thickBot="1" x14ac:dyDescent="0.35">
      <c r="A37" s="139"/>
      <c r="B37" s="43">
        <v>32</v>
      </c>
      <c r="C37" s="8" t="s">
        <v>87</v>
      </c>
      <c r="D37" s="8">
        <v>202</v>
      </c>
      <c r="E37" s="8" t="s">
        <v>94</v>
      </c>
      <c r="F37" s="15">
        <v>3980</v>
      </c>
      <c r="G37" s="15">
        <v>4087</v>
      </c>
      <c r="H37" s="67">
        <f t="shared" si="0"/>
        <v>107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f t="shared" si="2"/>
        <v>406600</v>
      </c>
      <c r="R37" s="20">
        <f t="shared" si="15"/>
        <v>120000</v>
      </c>
      <c r="S37" s="18">
        <v>100000</v>
      </c>
      <c r="T37" s="69">
        <f t="shared" si="3"/>
        <v>50000</v>
      </c>
      <c r="U37" s="22"/>
      <c r="V37" s="69"/>
      <c r="W37" s="113"/>
      <c r="X37" s="22">
        <f t="shared" si="16"/>
        <v>50000</v>
      </c>
      <c r="Y37" s="21">
        <f t="shared" si="4"/>
        <v>3326600</v>
      </c>
      <c r="Z37" s="11"/>
      <c r="AA37" s="70"/>
      <c r="AB37" s="69"/>
      <c r="AC37" s="69"/>
      <c r="AD37" s="69"/>
      <c r="AE37" s="104">
        <f t="shared" si="7"/>
        <v>0</v>
      </c>
      <c r="AF37" s="56">
        <f t="shared" si="8"/>
        <v>3326600</v>
      </c>
      <c r="AG37" s="12"/>
      <c r="AH37" s="13"/>
      <c r="AI37" s="66"/>
      <c r="AJ37" s="62"/>
      <c r="AK37" s="63"/>
    </row>
    <row r="38" spans="1:37" ht="18" customHeight="1" thickBot="1" x14ac:dyDescent="0.35">
      <c r="A38" s="139"/>
      <c r="B38" s="43">
        <v>33</v>
      </c>
      <c r="C38" s="8" t="s">
        <v>87</v>
      </c>
      <c r="D38" s="8">
        <v>301</v>
      </c>
      <c r="E38" s="8" t="s">
        <v>95</v>
      </c>
      <c r="F38" s="15">
        <v>8196</v>
      </c>
      <c r="G38" s="15">
        <v>8350</v>
      </c>
      <c r="H38" s="67">
        <f t="shared" si="0"/>
        <v>154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585200</v>
      </c>
      <c r="R38" s="20">
        <f t="shared" si="15"/>
        <v>360000</v>
      </c>
      <c r="S38" s="18">
        <v>100000</v>
      </c>
      <c r="T38" s="69">
        <f t="shared" si="3"/>
        <v>150000</v>
      </c>
      <c r="U38" s="22"/>
      <c r="V38" s="69"/>
      <c r="W38" s="113">
        <v>60000</v>
      </c>
      <c r="X38" s="22">
        <f t="shared" si="16"/>
        <v>150000</v>
      </c>
      <c r="Y38" s="21">
        <f t="shared" si="4"/>
        <v>4605200</v>
      </c>
      <c r="Z38" s="11"/>
      <c r="AA38" s="70"/>
      <c r="AB38" s="69"/>
      <c r="AC38" s="69"/>
      <c r="AD38" s="69"/>
      <c r="AE38" s="104">
        <f t="shared" si="7"/>
        <v>0</v>
      </c>
      <c r="AF38" s="56">
        <f t="shared" si="8"/>
        <v>4605200</v>
      </c>
      <c r="AG38" s="12"/>
      <c r="AH38" s="13"/>
      <c r="AI38" s="66"/>
      <c r="AJ38" s="62"/>
      <c r="AK38" s="63"/>
    </row>
    <row r="39" spans="1:37" ht="18" customHeight="1" thickBot="1" x14ac:dyDescent="0.35">
      <c r="A39" s="139"/>
      <c r="B39" s="43">
        <v>34</v>
      </c>
      <c r="C39" s="8" t="s">
        <v>87</v>
      </c>
      <c r="D39" s="8">
        <v>302</v>
      </c>
      <c r="E39" s="8" t="s">
        <v>96</v>
      </c>
      <c r="F39" s="15">
        <v>3500</v>
      </c>
      <c r="G39" s="15">
        <v>3576</v>
      </c>
      <c r="H39" s="67">
        <f t="shared" si="0"/>
        <v>76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288800</v>
      </c>
      <c r="R39" s="20">
        <f t="shared" si="15"/>
        <v>120000</v>
      </c>
      <c r="S39" s="18">
        <v>100000</v>
      </c>
      <c r="T39" s="69">
        <f t="shared" si="3"/>
        <v>50000</v>
      </c>
      <c r="U39" s="22"/>
      <c r="V39" s="69"/>
      <c r="W39" s="113">
        <v>20000</v>
      </c>
      <c r="X39" s="22">
        <f t="shared" si="16"/>
        <v>50000</v>
      </c>
      <c r="Y39" s="21">
        <f t="shared" si="4"/>
        <v>3128800</v>
      </c>
      <c r="Z39" s="11"/>
      <c r="AA39" s="70"/>
      <c r="AB39" s="69"/>
      <c r="AC39" s="69"/>
      <c r="AD39" s="69"/>
      <c r="AE39" s="104">
        <f t="shared" si="7"/>
        <v>0</v>
      </c>
      <c r="AF39" s="56">
        <f t="shared" si="8"/>
        <v>3128800</v>
      </c>
      <c r="AG39" s="12"/>
      <c r="AH39" s="13"/>
      <c r="AI39" s="66"/>
      <c r="AJ39" s="62"/>
      <c r="AK39" s="63"/>
    </row>
    <row r="40" spans="1:37" ht="18" customHeight="1" thickBot="1" x14ac:dyDescent="0.35">
      <c r="A40" s="139"/>
      <c r="B40" s="43">
        <v>35</v>
      </c>
      <c r="C40" s="8" t="s">
        <v>87</v>
      </c>
      <c r="D40" s="8">
        <v>401</v>
      </c>
      <c r="E40" s="8" t="s">
        <v>97</v>
      </c>
      <c r="F40" s="15">
        <v>1943</v>
      </c>
      <c r="G40" s="15">
        <v>2176</v>
      </c>
      <c r="H40" s="67">
        <f t="shared" si="0"/>
        <v>233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885400</v>
      </c>
      <c r="R40" s="20">
        <f t="shared" si="15"/>
        <v>200000</v>
      </c>
      <c r="S40" s="18">
        <v>100000</v>
      </c>
      <c r="T40" s="69">
        <f t="shared" si="3"/>
        <v>100000</v>
      </c>
      <c r="U40" s="22"/>
      <c r="V40" s="69">
        <v>190000</v>
      </c>
      <c r="W40" s="113">
        <v>40000</v>
      </c>
      <c r="X40" s="22">
        <f t="shared" si="16"/>
        <v>100000</v>
      </c>
      <c r="Y40" s="21">
        <f t="shared" si="4"/>
        <v>4915400</v>
      </c>
      <c r="Z40" s="11"/>
      <c r="AA40" s="70"/>
      <c r="AB40" s="69"/>
      <c r="AC40" s="69"/>
      <c r="AD40" s="69"/>
      <c r="AE40" s="104">
        <f t="shared" si="7"/>
        <v>0</v>
      </c>
      <c r="AF40" s="56">
        <f t="shared" si="8"/>
        <v>4915400</v>
      </c>
      <c r="AG40" s="12"/>
      <c r="AH40" s="13"/>
      <c r="AI40" s="66"/>
      <c r="AJ40" s="62"/>
      <c r="AK40" s="63"/>
    </row>
    <row r="41" spans="1:37" ht="18" customHeight="1" thickBot="1" x14ac:dyDescent="0.35">
      <c r="A41" s="139"/>
      <c r="B41" s="43">
        <v>36</v>
      </c>
      <c r="C41" s="8" t="s">
        <v>87</v>
      </c>
      <c r="D41" s="8">
        <v>402</v>
      </c>
      <c r="E41" s="8" t="s">
        <v>98</v>
      </c>
      <c r="F41" s="15">
        <v>1345</v>
      </c>
      <c r="G41" s="15">
        <v>1405</v>
      </c>
      <c r="H41" s="67">
        <f t="shared" si="0"/>
        <v>60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228000</v>
      </c>
      <c r="R41" s="20">
        <f t="shared" si="15"/>
        <v>120000</v>
      </c>
      <c r="S41" s="18">
        <v>100000</v>
      </c>
      <c r="T41" s="69">
        <f t="shared" si="3"/>
        <v>50000</v>
      </c>
      <c r="U41" s="22"/>
      <c r="V41" s="69"/>
      <c r="W41" s="113"/>
      <c r="X41" s="22">
        <f t="shared" si="16"/>
        <v>50000</v>
      </c>
      <c r="Y41" s="21">
        <f t="shared" si="4"/>
        <v>3048000</v>
      </c>
      <c r="Z41" s="11"/>
      <c r="AA41" s="70"/>
      <c r="AB41" s="69"/>
      <c r="AC41" s="69"/>
      <c r="AD41" s="69"/>
      <c r="AE41" s="104">
        <f t="shared" si="7"/>
        <v>0</v>
      </c>
      <c r="AF41" s="56">
        <f t="shared" si="8"/>
        <v>3048000</v>
      </c>
      <c r="AG41" s="12"/>
      <c r="AH41" s="13"/>
      <c r="AI41" s="66"/>
      <c r="AJ41" s="62"/>
      <c r="AK41" s="63"/>
    </row>
    <row r="42" spans="1:37" s="76" customFormat="1" ht="18" customHeight="1" thickBot="1" x14ac:dyDescent="0.35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3"/>
        <v>0</v>
      </c>
      <c r="S42" s="28"/>
      <c r="T42" s="73">
        <f t="shared" si="3"/>
        <v>0</v>
      </c>
      <c r="U42" s="31"/>
      <c r="V42" s="73"/>
      <c r="W42" s="106"/>
      <c r="X42" s="31">
        <f t="shared" si="14"/>
        <v>0</v>
      </c>
      <c r="Y42" s="32">
        <f t="shared" si="4"/>
        <v>0</v>
      </c>
      <c r="Z42" s="33"/>
      <c r="AA42" s="74"/>
      <c r="AB42" s="69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5">
      <c r="A43" s="136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815</v>
      </c>
      <c r="G43" s="15">
        <v>825</v>
      </c>
      <c r="H43" s="67">
        <f t="shared" si="0"/>
        <v>10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38000</v>
      </c>
      <c r="R43" s="20">
        <f>N43*M43</f>
        <v>0</v>
      </c>
      <c r="S43" s="18"/>
      <c r="T43" s="69">
        <f>N43*80000</f>
        <v>0</v>
      </c>
      <c r="U43" s="22"/>
      <c r="V43" s="69"/>
      <c r="W43" s="113"/>
      <c r="X43" s="22">
        <f t="shared" si="14"/>
        <v>0</v>
      </c>
      <c r="Y43" s="21">
        <f t="shared" si="4"/>
        <v>38000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38000</v>
      </c>
      <c r="AG43" s="12"/>
      <c r="AH43" s="13"/>
      <c r="AI43" s="66"/>
      <c r="AJ43" s="62"/>
      <c r="AK43" s="63"/>
    </row>
    <row r="44" spans="1:37" ht="18" customHeight="1" thickBot="1" x14ac:dyDescent="0.35">
      <c r="A44" s="137"/>
      <c r="B44" s="43">
        <v>39</v>
      </c>
      <c r="C44" s="8" t="s">
        <v>89</v>
      </c>
      <c r="D44" s="8">
        <v>201</v>
      </c>
      <c r="E44" s="8" t="s">
        <v>101</v>
      </c>
      <c r="F44" s="15">
        <v>1781</v>
      </c>
      <c r="G44" s="15">
        <v>1934</v>
      </c>
      <c r="H44" s="67">
        <f t="shared" si="0"/>
        <v>153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581400</v>
      </c>
      <c r="R44" s="20">
        <f t="shared" ref="R44:R55" si="17">N44*M44</f>
        <v>240000</v>
      </c>
      <c r="S44" s="18">
        <v>100000</v>
      </c>
      <c r="T44" s="69">
        <f t="shared" ref="T44:T55" si="18">N44*80000</f>
        <v>160000</v>
      </c>
      <c r="U44" s="22"/>
      <c r="V44" s="69">
        <v>121600</v>
      </c>
      <c r="W44" s="113"/>
      <c r="X44" s="22">
        <f t="shared" si="14"/>
        <v>200000</v>
      </c>
      <c r="Y44" s="21">
        <f t="shared" si="4"/>
        <v>5003000</v>
      </c>
      <c r="Z44" s="11"/>
      <c r="AA44" s="70"/>
      <c r="AB44" s="69"/>
      <c r="AC44" s="69"/>
      <c r="AD44" s="69"/>
      <c r="AE44" s="104">
        <f t="shared" si="7"/>
        <v>0</v>
      </c>
      <c r="AF44" s="56">
        <f t="shared" si="8"/>
        <v>5003000</v>
      </c>
      <c r="AG44" s="12"/>
      <c r="AH44" s="13"/>
      <c r="AI44" s="66"/>
      <c r="AJ44" s="62"/>
      <c r="AK44" s="63"/>
    </row>
    <row r="45" spans="1:37" ht="18" customHeight="1" thickBot="1" x14ac:dyDescent="0.35">
      <c r="A45" s="137"/>
      <c r="B45" s="43">
        <v>40</v>
      </c>
      <c r="C45" s="8" t="s">
        <v>89</v>
      </c>
      <c r="D45" s="8">
        <v>202</v>
      </c>
      <c r="E45" s="8" t="s">
        <v>102</v>
      </c>
      <c r="F45" s="15">
        <v>436</v>
      </c>
      <c r="G45" s="15">
        <v>451</v>
      </c>
      <c r="H45" s="67">
        <f t="shared" si="0"/>
        <v>15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57000</v>
      </c>
      <c r="R45" s="20">
        <f t="shared" si="17"/>
        <v>120000</v>
      </c>
      <c r="S45" s="18">
        <v>100000</v>
      </c>
      <c r="T45" s="69">
        <f t="shared" si="18"/>
        <v>80000</v>
      </c>
      <c r="U45" s="22"/>
      <c r="V45" s="69">
        <v>60800</v>
      </c>
      <c r="W45" s="113"/>
      <c r="X45" s="22">
        <f t="shared" si="14"/>
        <v>100000</v>
      </c>
      <c r="Y45" s="21">
        <f t="shared" si="4"/>
        <v>3517800</v>
      </c>
      <c r="Z45" s="11"/>
      <c r="AA45" s="70"/>
      <c r="AB45" s="69"/>
      <c r="AC45" s="69"/>
      <c r="AD45" s="69"/>
      <c r="AE45" s="104">
        <f t="shared" si="7"/>
        <v>0</v>
      </c>
      <c r="AF45" s="56">
        <f t="shared" si="8"/>
        <v>3517800</v>
      </c>
      <c r="AG45" s="12"/>
      <c r="AH45" s="13"/>
      <c r="AI45" s="66"/>
      <c r="AJ45" s="62"/>
      <c r="AK45" s="63"/>
    </row>
    <row r="46" spans="1:37" ht="18" customHeight="1" thickBot="1" x14ac:dyDescent="0.35">
      <c r="A46" s="137"/>
      <c r="B46" s="43">
        <v>41</v>
      </c>
      <c r="C46" s="5" t="s">
        <v>89</v>
      </c>
      <c r="D46" s="5" t="s">
        <v>73</v>
      </c>
      <c r="E46" s="5"/>
      <c r="F46" s="37">
        <v>775</v>
      </c>
      <c r="G46" s="15">
        <v>823</v>
      </c>
      <c r="H46" s="77">
        <f t="shared" si="0"/>
        <v>48</v>
      </c>
      <c r="I46" s="38">
        <v>3800</v>
      </c>
      <c r="J46" s="87"/>
      <c r="K46" s="87"/>
      <c r="L46" s="87">
        <f t="shared" si="1"/>
        <v>0</v>
      </c>
      <c r="M46" s="38">
        <v>120000</v>
      </c>
      <c r="N46" s="37"/>
      <c r="O46" s="78"/>
      <c r="P46" s="78"/>
      <c r="Q46" s="39">
        <f t="shared" si="2"/>
        <v>182400</v>
      </c>
      <c r="R46" s="39">
        <f t="shared" si="17"/>
        <v>0</v>
      </c>
      <c r="S46" s="38"/>
      <c r="T46" s="78">
        <f t="shared" si="18"/>
        <v>0</v>
      </c>
      <c r="U46" s="40"/>
      <c r="V46" s="78"/>
      <c r="W46" s="114"/>
      <c r="X46" s="40">
        <f t="shared" si="14"/>
        <v>0</v>
      </c>
      <c r="Y46" s="41">
        <f t="shared" si="4"/>
        <v>182400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182400</v>
      </c>
      <c r="AG46" s="12"/>
      <c r="AH46" s="13"/>
      <c r="AI46" s="66"/>
      <c r="AJ46" s="62"/>
      <c r="AK46" s="63"/>
    </row>
    <row r="47" spans="1:37" ht="18" customHeight="1" thickBot="1" x14ac:dyDescent="0.35">
      <c r="A47" s="137"/>
      <c r="B47" s="43">
        <v>42</v>
      </c>
      <c r="C47" s="34" t="s">
        <v>89</v>
      </c>
      <c r="D47" s="34">
        <v>301</v>
      </c>
      <c r="E47" s="34" t="s">
        <v>103</v>
      </c>
      <c r="F47" s="15">
        <v>1272</v>
      </c>
      <c r="G47" s="15">
        <v>1322</v>
      </c>
      <c r="H47" s="67">
        <f t="shared" si="0"/>
        <v>50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/>
      <c r="Q47" s="20"/>
      <c r="R47" s="20"/>
      <c r="S47" s="18"/>
      <c r="T47" s="69"/>
      <c r="U47" s="22"/>
      <c r="V47" s="69"/>
      <c r="W47" s="113"/>
      <c r="X47" s="22"/>
      <c r="Y47" s="21">
        <f t="shared" si="4"/>
        <v>0</v>
      </c>
      <c r="Z47" s="11" t="s">
        <v>195</v>
      </c>
      <c r="AA47" s="70"/>
      <c r="AB47" s="69"/>
      <c r="AC47" s="69"/>
      <c r="AD47" s="69"/>
      <c r="AE47" s="104">
        <f t="shared" si="7"/>
        <v>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5">
      <c r="A48" s="137"/>
      <c r="B48" s="43">
        <v>43</v>
      </c>
      <c r="C48" s="8" t="s">
        <v>89</v>
      </c>
      <c r="D48" s="8">
        <v>302</v>
      </c>
      <c r="E48" s="8" t="s">
        <v>104</v>
      </c>
      <c r="F48" s="15">
        <v>1594</v>
      </c>
      <c r="G48" s="15">
        <v>1760</v>
      </c>
      <c r="H48" s="67">
        <f t="shared" si="0"/>
        <v>166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630800</v>
      </c>
      <c r="R48" s="20">
        <f t="shared" si="17"/>
        <v>240000</v>
      </c>
      <c r="S48" s="18">
        <v>100000</v>
      </c>
      <c r="T48" s="69">
        <f t="shared" si="18"/>
        <v>160000</v>
      </c>
      <c r="U48" s="22"/>
      <c r="V48" s="69">
        <v>81000</v>
      </c>
      <c r="W48" s="113"/>
      <c r="X48" s="22">
        <f t="shared" si="14"/>
        <v>200000</v>
      </c>
      <c r="Y48" s="21">
        <f t="shared" si="4"/>
        <v>4411800</v>
      </c>
      <c r="Z48" s="11"/>
      <c r="AA48" s="70"/>
      <c r="AB48" s="69"/>
      <c r="AC48" s="69"/>
      <c r="AD48" s="69"/>
      <c r="AE48" s="104">
        <f t="shared" si="7"/>
        <v>0</v>
      </c>
      <c r="AF48" s="56">
        <f t="shared" si="8"/>
        <v>4411800</v>
      </c>
      <c r="AG48" s="12"/>
      <c r="AH48" s="13"/>
      <c r="AI48" s="66"/>
      <c r="AJ48" s="62"/>
      <c r="AK48" s="63"/>
    </row>
    <row r="49" spans="1:37" ht="18" customHeight="1" thickBot="1" x14ac:dyDescent="0.35">
      <c r="A49" s="137"/>
      <c r="B49" s="43">
        <v>44</v>
      </c>
      <c r="C49" s="5" t="s">
        <v>89</v>
      </c>
      <c r="D49" s="5" t="s">
        <v>74</v>
      </c>
      <c r="E49" s="5"/>
      <c r="F49" s="37">
        <v>512</v>
      </c>
      <c r="G49" s="15">
        <v>544</v>
      </c>
      <c r="H49" s="77">
        <f t="shared" si="0"/>
        <v>32</v>
      </c>
      <c r="I49" s="38">
        <v>3800</v>
      </c>
      <c r="J49" s="87"/>
      <c r="K49" s="87"/>
      <c r="L49" s="87">
        <f t="shared" si="1"/>
        <v>0</v>
      </c>
      <c r="M49" s="38">
        <v>120000</v>
      </c>
      <c r="N49" s="37"/>
      <c r="O49" s="78"/>
      <c r="P49" s="78"/>
      <c r="Q49" s="39">
        <f t="shared" si="2"/>
        <v>121600</v>
      </c>
      <c r="R49" s="39">
        <f t="shared" si="17"/>
        <v>0</v>
      </c>
      <c r="S49" s="38"/>
      <c r="T49" s="78">
        <f t="shared" si="18"/>
        <v>0</v>
      </c>
      <c r="U49" s="40"/>
      <c r="V49" s="78"/>
      <c r="W49" s="114"/>
      <c r="X49" s="40">
        <f t="shared" si="14"/>
        <v>0</v>
      </c>
      <c r="Y49" s="41">
        <f t="shared" si="4"/>
        <v>121600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121600</v>
      </c>
      <c r="AG49" s="12"/>
      <c r="AH49" s="13"/>
      <c r="AI49" s="66"/>
      <c r="AJ49" s="62"/>
      <c r="AK49" s="63"/>
    </row>
    <row r="50" spans="1:37" ht="18" customHeight="1" thickBot="1" x14ac:dyDescent="0.35">
      <c r="A50" s="137"/>
      <c r="B50" s="43">
        <v>45</v>
      </c>
      <c r="C50" s="34" t="s">
        <v>89</v>
      </c>
      <c r="D50" s="34">
        <v>401</v>
      </c>
      <c r="E50" s="34" t="s">
        <v>105</v>
      </c>
      <c r="F50" s="15">
        <v>762</v>
      </c>
      <c r="G50" s="15">
        <v>816</v>
      </c>
      <c r="H50" s="67">
        <f t="shared" si="0"/>
        <v>54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205200</v>
      </c>
      <c r="R50" s="20">
        <f t="shared" si="17"/>
        <v>0</v>
      </c>
      <c r="S50" s="18"/>
      <c r="T50" s="69">
        <f t="shared" si="18"/>
        <v>0</v>
      </c>
      <c r="U50" s="22"/>
      <c r="V50" s="69"/>
      <c r="W50" s="113"/>
      <c r="X50" s="22">
        <f t="shared" si="14"/>
        <v>0</v>
      </c>
      <c r="Y50" s="21">
        <f t="shared" si="4"/>
        <v>205200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205200</v>
      </c>
      <c r="AG50" s="12"/>
      <c r="AH50" s="13"/>
      <c r="AI50" s="66"/>
      <c r="AJ50" s="62"/>
      <c r="AK50" s="63"/>
    </row>
    <row r="51" spans="1:37" ht="18" customHeight="1" thickBot="1" x14ac:dyDescent="0.35">
      <c r="A51" s="137"/>
      <c r="B51" s="43">
        <v>46</v>
      </c>
      <c r="C51" s="34" t="s">
        <v>89</v>
      </c>
      <c r="D51" s="34">
        <v>402</v>
      </c>
      <c r="E51" s="34" t="s">
        <v>106</v>
      </c>
      <c r="F51" s="15">
        <v>758</v>
      </c>
      <c r="G51" s="15">
        <v>827</v>
      </c>
      <c r="H51" s="67">
        <f t="shared" si="0"/>
        <v>69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262200</v>
      </c>
      <c r="R51" s="20">
        <f t="shared" si="17"/>
        <v>0</v>
      </c>
      <c r="S51" s="18"/>
      <c r="T51" s="69">
        <f t="shared" si="18"/>
        <v>0</v>
      </c>
      <c r="U51" s="22"/>
      <c r="V51" s="69"/>
      <c r="W51" s="113"/>
      <c r="X51" s="22">
        <f t="shared" si="14"/>
        <v>0</v>
      </c>
      <c r="Y51" s="21">
        <f t="shared" si="4"/>
        <v>262200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262200</v>
      </c>
      <c r="AG51" s="12"/>
      <c r="AH51" s="13"/>
      <c r="AI51" s="66"/>
      <c r="AJ51" s="62"/>
      <c r="AK51" s="63"/>
    </row>
    <row r="52" spans="1:37" ht="18" customHeight="1" thickBot="1" x14ac:dyDescent="0.35">
      <c r="A52" s="137"/>
      <c r="B52" s="43">
        <v>47</v>
      </c>
      <c r="C52" s="5" t="s">
        <v>89</v>
      </c>
      <c r="D52" s="5" t="s">
        <v>77</v>
      </c>
      <c r="E52" s="5"/>
      <c r="F52" s="37">
        <v>359</v>
      </c>
      <c r="G52" s="15">
        <v>388</v>
      </c>
      <c r="H52" s="77">
        <f t="shared" si="0"/>
        <v>29</v>
      </c>
      <c r="I52" s="38">
        <v>3800</v>
      </c>
      <c r="J52" s="87"/>
      <c r="K52" s="87"/>
      <c r="L52" s="87">
        <f t="shared" si="1"/>
        <v>0</v>
      </c>
      <c r="M52" s="38">
        <v>120000</v>
      </c>
      <c r="N52" s="37"/>
      <c r="O52" s="78"/>
      <c r="P52" s="78"/>
      <c r="Q52" s="39">
        <f t="shared" si="2"/>
        <v>110200</v>
      </c>
      <c r="R52" s="39">
        <f t="shared" si="17"/>
        <v>0</v>
      </c>
      <c r="S52" s="38"/>
      <c r="T52" s="78">
        <f t="shared" si="18"/>
        <v>0</v>
      </c>
      <c r="U52" s="40"/>
      <c r="V52" s="78"/>
      <c r="W52" s="114"/>
      <c r="X52" s="40">
        <f t="shared" si="14"/>
        <v>0</v>
      </c>
      <c r="Y52" s="41">
        <f t="shared" si="4"/>
        <v>110200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110200</v>
      </c>
      <c r="AG52" s="12"/>
      <c r="AH52" s="13"/>
      <c r="AI52" s="66"/>
      <c r="AJ52" s="62"/>
      <c r="AK52" s="63"/>
    </row>
    <row r="53" spans="1:37" ht="18" customHeight="1" thickBot="1" x14ac:dyDescent="0.35">
      <c r="A53" s="137"/>
      <c r="B53" s="43">
        <v>48</v>
      </c>
      <c r="C53" s="8" t="s">
        <v>89</v>
      </c>
      <c r="D53" s="8">
        <v>501</v>
      </c>
      <c r="E53" s="8" t="s">
        <v>107</v>
      </c>
      <c r="F53" s="15">
        <v>2460</v>
      </c>
      <c r="G53" s="15">
        <v>2732</v>
      </c>
      <c r="H53" s="67">
        <f t="shared" si="0"/>
        <v>272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1033600</v>
      </c>
      <c r="R53" s="20">
        <f t="shared" si="17"/>
        <v>240000</v>
      </c>
      <c r="S53" s="18">
        <v>100000</v>
      </c>
      <c r="T53" s="69">
        <f t="shared" si="18"/>
        <v>160000</v>
      </c>
      <c r="U53" s="22"/>
      <c r="V53" s="69">
        <v>55700</v>
      </c>
      <c r="W53" s="113"/>
      <c r="X53" s="22">
        <f t="shared" si="14"/>
        <v>200000</v>
      </c>
      <c r="Y53" s="21">
        <f t="shared" si="4"/>
        <v>5389300</v>
      </c>
      <c r="Z53" s="11"/>
      <c r="AA53" s="70"/>
      <c r="AB53" s="69"/>
      <c r="AC53" s="69"/>
      <c r="AD53" s="69"/>
      <c r="AE53" s="104">
        <f t="shared" si="7"/>
        <v>0</v>
      </c>
      <c r="AF53" s="56">
        <f t="shared" si="8"/>
        <v>5389300</v>
      </c>
      <c r="AG53" s="12"/>
      <c r="AH53" s="13"/>
      <c r="AI53" s="66"/>
      <c r="AJ53" s="62"/>
      <c r="AK53" s="63"/>
    </row>
    <row r="54" spans="1:37" ht="18" customHeight="1" thickBot="1" x14ac:dyDescent="0.35">
      <c r="A54" s="137"/>
      <c r="B54" s="43">
        <v>49</v>
      </c>
      <c r="C54" s="34" t="s">
        <v>89</v>
      </c>
      <c r="D54" s="34">
        <v>502</v>
      </c>
      <c r="E54" s="8" t="s">
        <v>108</v>
      </c>
      <c r="F54" s="15">
        <v>921</v>
      </c>
      <c r="G54" s="15">
        <v>996</v>
      </c>
      <c r="H54" s="67">
        <f t="shared" si="0"/>
        <v>75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>
        <v>1</v>
      </c>
      <c r="O54" s="69"/>
      <c r="P54" s="69">
        <v>3000000</v>
      </c>
      <c r="Q54" s="20">
        <f t="shared" si="2"/>
        <v>285000</v>
      </c>
      <c r="R54" s="20">
        <f t="shared" si="17"/>
        <v>120000</v>
      </c>
      <c r="S54" s="18">
        <v>100000</v>
      </c>
      <c r="T54" s="69">
        <f t="shared" si="18"/>
        <v>80000</v>
      </c>
      <c r="U54" s="22"/>
      <c r="V54" s="69">
        <v>27800</v>
      </c>
      <c r="W54" s="113"/>
      <c r="X54" s="22">
        <f t="shared" si="14"/>
        <v>100000</v>
      </c>
      <c r="Y54" s="21">
        <f t="shared" si="4"/>
        <v>3712800</v>
      </c>
      <c r="Z54" s="111"/>
      <c r="AA54" s="70"/>
      <c r="AB54" s="69"/>
      <c r="AC54" s="69"/>
      <c r="AD54" s="69"/>
      <c r="AE54" s="104">
        <f t="shared" si="7"/>
        <v>0</v>
      </c>
      <c r="AF54" s="56">
        <f t="shared" si="8"/>
        <v>3712800</v>
      </c>
      <c r="AG54" s="12"/>
      <c r="AH54" s="13"/>
      <c r="AI54" s="66"/>
      <c r="AJ54" s="62"/>
      <c r="AK54" s="63"/>
    </row>
    <row r="55" spans="1:37" ht="18" customHeight="1" thickBot="1" x14ac:dyDescent="0.35">
      <c r="A55" s="138"/>
      <c r="B55" s="43">
        <v>50</v>
      </c>
      <c r="C55" s="5" t="s">
        <v>89</v>
      </c>
      <c r="D55" s="5" t="s">
        <v>99</v>
      </c>
      <c r="E55" s="5"/>
      <c r="F55" s="37">
        <v>583</v>
      </c>
      <c r="G55" s="15">
        <v>605</v>
      </c>
      <c r="H55" s="77">
        <f t="shared" si="0"/>
        <v>22</v>
      </c>
      <c r="I55" s="38">
        <v>3800</v>
      </c>
      <c r="J55" s="87"/>
      <c r="K55" s="87"/>
      <c r="L55" s="87">
        <f t="shared" si="1"/>
        <v>0</v>
      </c>
      <c r="M55" s="38">
        <v>120000</v>
      </c>
      <c r="N55" s="37"/>
      <c r="O55" s="78"/>
      <c r="P55" s="78"/>
      <c r="Q55" s="39">
        <f t="shared" si="2"/>
        <v>83600</v>
      </c>
      <c r="R55" s="39">
        <f t="shared" si="17"/>
        <v>0</v>
      </c>
      <c r="S55" s="38"/>
      <c r="T55" s="78">
        <f t="shared" si="18"/>
        <v>0</v>
      </c>
      <c r="U55" s="40"/>
      <c r="V55" s="78"/>
      <c r="W55" s="114"/>
      <c r="X55" s="40">
        <f t="shared" si="14"/>
        <v>0</v>
      </c>
      <c r="Y55" s="41">
        <f t="shared" si="4"/>
        <v>83600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83600</v>
      </c>
      <c r="AG55" s="12"/>
      <c r="AH55" s="13"/>
      <c r="AI55" s="66"/>
      <c r="AJ55" s="62"/>
      <c r="AK55" s="63"/>
    </row>
    <row r="56" spans="1:37" s="76" customFormat="1" ht="18" customHeight="1" thickBot="1" x14ac:dyDescent="0.35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3"/>
        <v>0</v>
      </c>
      <c r="S56" s="28"/>
      <c r="T56" s="73">
        <f t="shared" si="3"/>
        <v>0</v>
      </c>
      <c r="U56" s="31"/>
      <c r="V56" s="73"/>
      <c r="W56" s="106"/>
      <c r="X56" s="31">
        <f t="shared" si="14"/>
        <v>0</v>
      </c>
      <c r="Y56" s="32">
        <f t="shared" si="4"/>
        <v>0</v>
      </c>
      <c r="Z56" s="33"/>
      <c r="AA56" s="74"/>
      <c r="AB56" s="69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5">
      <c r="A57" s="23"/>
      <c r="B57" s="9">
        <v>52</v>
      </c>
      <c r="C57" s="8" t="s">
        <v>90</v>
      </c>
      <c r="D57" s="8">
        <v>101</v>
      </c>
      <c r="E57" s="8" t="s">
        <v>113</v>
      </c>
      <c r="F57" s="8">
        <v>1586</v>
      </c>
      <c r="G57" s="8">
        <v>1688</v>
      </c>
      <c r="H57" s="67">
        <f t="shared" si="0"/>
        <v>102</v>
      </c>
      <c r="I57" s="18">
        <v>3800</v>
      </c>
      <c r="J57" s="68">
        <v>129</v>
      </c>
      <c r="K57" s="68">
        <v>136</v>
      </c>
      <c r="L57" s="68">
        <f t="shared" si="1"/>
        <v>7</v>
      </c>
      <c r="M57" s="18">
        <v>32000</v>
      </c>
      <c r="N57" s="15">
        <v>3</v>
      </c>
      <c r="O57" s="69"/>
      <c r="P57" s="69">
        <v>3800000</v>
      </c>
      <c r="Q57" s="20">
        <f t="shared" si="2"/>
        <v>387600</v>
      </c>
      <c r="R57" s="20">
        <f>L57*32000</f>
        <v>224000</v>
      </c>
      <c r="S57" s="18">
        <v>100000</v>
      </c>
      <c r="T57" s="69">
        <f>N57*50000</f>
        <v>150000</v>
      </c>
      <c r="U57" s="22">
        <v>70000</v>
      </c>
      <c r="V57" s="69"/>
      <c r="W57" s="113"/>
      <c r="X57" s="22">
        <f>N57*50000</f>
        <v>150000</v>
      </c>
      <c r="Y57" s="21">
        <f>SUM(O57:X57)</f>
        <v>4881600</v>
      </c>
      <c r="Z57" s="11"/>
      <c r="AA57" s="70"/>
      <c r="AB57" s="69"/>
      <c r="AC57" s="69"/>
      <c r="AD57" s="69"/>
      <c r="AE57" s="104">
        <f t="shared" si="7"/>
        <v>0</v>
      </c>
      <c r="AF57" s="56">
        <f t="shared" si="8"/>
        <v>4881600</v>
      </c>
      <c r="AG57" s="12"/>
      <c r="AH57" s="13"/>
      <c r="AI57" s="66"/>
      <c r="AJ57" s="62"/>
      <c r="AK57" s="63"/>
    </row>
    <row r="58" spans="1:37" ht="18" customHeight="1" thickBot="1" x14ac:dyDescent="0.35">
      <c r="A58" s="23"/>
      <c r="B58" s="9">
        <v>53</v>
      </c>
      <c r="C58" s="8" t="s">
        <v>90</v>
      </c>
      <c r="D58" s="8">
        <v>201</v>
      </c>
      <c r="E58" s="8" t="s">
        <v>114</v>
      </c>
      <c r="F58" s="8">
        <v>1562</v>
      </c>
      <c r="G58" s="8">
        <v>1631</v>
      </c>
      <c r="H58" s="67">
        <f t="shared" si="0"/>
        <v>69</v>
      </c>
      <c r="I58" s="18">
        <v>3800</v>
      </c>
      <c r="J58" s="68">
        <v>57</v>
      </c>
      <c r="K58" s="68">
        <v>60</v>
      </c>
      <c r="L58" s="68">
        <f t="shared" si="1"/>
        <v>3</v>
      </c>
      <c r="M58" s="18">
        <v>32000</v>
      </c>
      <c r="N58" s="15">
        <v>2</v>
      </c>
      <c r="O58" s="69"/>
      <c r="P58" s="69">
        <v>4100000</v>
      </c>
      <c r="Q58" s="20">
        <f t="shared" si="2"/>
        <v>262200</v>
      </c>
      <c r="R58" s="20">
        <f t="shared" ref="R58:R65" si="19">L58*32000</f>
        <v>96000</v>
      </c>
      <c r="S58" s="18">
        <v>100000</v>
      </c>
      <c r="T58" s="69"/>
      <c r="U58" s="22">
        <v>70000</v>
      </c>
      <c r="V58" s="69"/>
      <c r="W58" s="113"/>
      <c r="X58" s="22">
        <f t="shared" ref="X58:X71" si="20">N58*50000</f>
        <v>100000</v>
      </c>
      <c r="Y58" s="21">
        <f>SUM(O58:X58)</f>
        <v>4728200</v>
      </c>
      <c r="Z58" s="11"/>
      <c r="AA58" s="70"/>
      <c r="AB58" s="69"/>
      <c r="AC58" s="69"/>
      <c r="AD58" s="69"/>
      <c r="AE58" s="104">
        <f t="shared" ref="AE58" si="21">SUM(AB58:AD58)</f>
        <v>0</v>
      </c>
      <c r="AF58" s="56">
        <f t="shared" si="8"/>
        <v>4728200</v>
      </c>
      <c r="AG58" s="12"/>
      <c r="AH58" s="13"/>
      <c r="AI58" s="66"/>
      <c r="AJ58" s="62"/>
      <c r="AK58" s="63"/>
    </row>
    <row r="59" spans="1:37" ht="18" customHeight="1" thickBot="1" x14ac:dyDescent="0.35">
      <c r="A59" s="23"/>
      <c r="B59" s="9">
        <v>54</v>
      </c>
      <c r="C59" s="8" t="s">
        <v>90</v>
      </c>
      <c r="D59" s="8">
        <v>202</v>
      </c>
      <c r="E59" s="8" t="s">
        <v>115</v>
      </c>
      <c r="F59" s="8">
        <v>2098</v>
      </c>
      <c r="G59" s="8">
        <v>2197</v>
      </c>
      <c r="H59" s="67">
        <f t="shared" si="0"/>
        <v>99</v>
      </c>
      <c r="I59" s="18">
        <v>3800</v>
      </c>
      <c r="J59" s="68">
        <v>35</v>
      </c>
      <c r="K59" s="68">
        <v>40</v>
      </c>
      <c r="L59" s="68">
        <f t="shared" si="1"/>
        <v>5</v>
      </c>
      <c r="M59" s="18">
        <v>32000</v>
      </c>
      <c r="N59" s="15">
        <v>3</v>
      </c>
      <c r="O59" s="69"/>
      <c r="P59" s="69">
        <v>3800000</v>
      </c>
      <c r="Q59" s="20">
        <f t="shared" si="2"/>
        <v>376200</v>
      </c>
      <c r="R59" s="20">
        <f t="shared" si="19"/>
        <v>160000</v>
      </c>
      <c r="S59" s="18">
        <v>100000</v>
      </c>
      <c r="T59" s="69">
        <f t="shared" si="3"/>
        <v>150000</v>
      </c>
      <c r="U59" s="22"/>
      <c r="V59" s="69"/>
      <c r="W59" s="113"/>
      <c r="X59" s="22">
        <f t="shared" si="20"/>
        <v>150000</v>
      </c>
      <c r="Y59" s="21">
        <f>SUM(O59:X59)</f>
        <v>4736200</v>
      </c>
      <c r="Z59" s="11"/>
      <c r="AA59" s="70"/>
      <c r="AB59" s="69"/>
      <c r="AC59" s="69"/>
      <c r="AD59" s="69"/>
      <c r="AE59" s="104">
        <f t="shared" si="7"/>
        <v>0</v>
      </c>
      <c r="AF59" s="56">
        <f t="shared" si="8"/>
        <v>4736200</v>
      </c>
      <c r="AG59" s="12"/>
      <c r="AH59" s="13"/>
      <c r="AI59" s="66"/>
      <c r="AJ59" s="62"/>
      <c r="AK59" s="63"/>
    </row>
    <row r="60" spans="1:37" ht="18" customHeight="1" thickBot="1" x14ac:dyDescent="0.35">
      <c r="A60" s="23"/>
      <c r="B60" s="9">
        <v>55</v>
      </c>
      <c r="C60" s="8" t="s">
        <v>90</v>
      </c>
      <c r="D60" s="8">
        <v>301</v>
      </c>
      <c r="E60" s="8" t="s">
        <v>116</v>
      </c>
      <c r="F60" s="8">
        <v>938</v>
      </c>
      <c r="G60" s="8">
        <v>1098</v>
      </c>
      <c r="H60" s="67">
        <f t="shared" si="0"/>
        <v>160</v>
      </c>
      <c r="I60" s="18">
        <v>3800</v>
      </c>
      <c r="J60" s="68">
        <v>31</v>
      </c>
      <c r="K60" s="68">
        <v>34</v>
      </c>
      <c r="L60" s="68">
        <f t="shared" si="1"/>
        <v>3</v>
      </c>
      <c r="M60" s="18">
        <v>32000</v>
      </c>
      <c r="N60" s="15">
        <v>3</v>
      </c>
      <c r="O60" s="69"/>
      <c r="P60" s="69">
        <v>4000000</v>
      </c>
      <c r="Q60" s="20">
        <f t="shared" si="2"/>
        <v>608000</v>
      </c>
      <c r="R60" s="20">
        <f t="shared" si="19"/>
        <v>96000</v>
      </c>
      <c r="S60" s="18">
        <v>100000</v>
      </c>
      <c r="T60" s="69">
        <f t="shared" si="3"/>
        <v>150000</v>
      </c>
      <c r="U60" s="22"/>
      <c r="V60" s="69"/>
      <c r="W60" s="113"/>
      <c r="X60" s="22">
        <f t="shared" si="20"/>
        <v>150000</v>
      </c>
      <c r="Y60" s="21">
        <f>SUM(O60:X60)</f>
        <v>5104000</v>
      </c>
      <c r="Z60" s="11"/>
      <c r="AA60" s="70"/>
      <c r="AB60" s="69"/>
      <c r="AC60" s="69"/>
      <c r="AD60" s="69"/>
      <c r="AE60" s="104">
        <f>SUM(AB60:AD60)</f>
        <v>0</v>
      </c>
      <c r="AF60" s="56">
        <f t="shared" si="8"/>
        <v>5104000</v>
      </c>
      <c r="AG60" s="12"/>
      <c r="AH60" s="13"/>
      <c r="AI60" s="66"/>
      <c r="AJ60" s="62"/>
      <c r="AK60" s="63"/>
    </row>
    <row r="61" spans="1:37" ht="18" customHeight="1" thickBot="1" x14ac:dyDescent="0.35">
      <c r="A61" s="23"/>
      <c r="B61" s="9">
        <v>56</v>
      </c>
      <c r="C61" s="8" t="s">
        <v>90</v>
      </c>
      <c r="D61" s="8">
        <v>302</v>
      </c>
      <c r="E61" s="8" t="s">
        <v>117</v>
      </c>
      <c r="F61" s="8">
        <v>1695</v>
      </c>
      <c r="G61" s="8">
        <v>1833</v>
      </c>
      <c r="H61" s="67">
        <f t="shared" si="0"/>
        <v>138</v>
      </c>
      <c r="I61" s="18">
        <v>3800</v>
      </c>
      <c r="J61" s="68">
        <v>44</v>
      </c>
      <c r="K61" s="68">
        <v>47</v>
      </c>
      <c r="L61" s="68">
        <f t="shared" si="1"/>
        <v>3</v>
      </c>
      <c r="M61" s="18">
        <v>32000</v>
      </c>
      <c r="N61" s="15">
        <v>3</v>
      </c>
      <c r="O61" s="69"/>
      <c r="P61" s="69">
        <v>3700000</v>
      </c>
      <c r="Q61" s="20">
        <f t="shared" si="2"/>
        <v>524400</v>
      </c>
      <c r="R61" s="20">
        <f t="shared" si="19"/>
        <v>96000</v>
      </c>
      <c r="S61" s="18">
        <v>100000</v>
      </c>
      <c r="T61" s="69">
        <f t="shared" si="3"/>
        <v>150000</v>
      </c>
      <c r="U61" s="22">
        <v>50000</v>
      </c>
      <c r="V61" s="69"/>
      <c r="W61" s="113"/>
      <c r="X61" s="22">
        <f t="shared" si="20"/>
        <v>150000</v>
      </c>
      <c r="Y61" s="21">
        <f t="shared" si="4"/>
        <v>4770400</v>
      </c>
      <c r="Z61" s="11"/>
      <c r="AA61" s="70"/>
      <c r="AB61" s="69"/>
      <c r="AC61" s="69"/>
      <c r="AD61" s="69"/>
      <c r="AE61" s="104">
        <f t="shared" si="7"/>
        <v>0</v>
      </c>
      <c r="AF61" s="56">
        <f t="shared" si="8"/>
        <v>4770400</v>
      </c>
      <c r="AG61" s="12"/>
      <c r="AH61" s="13"/>
      <c r="AI61" s="66"/>
      <c r="AJ61" s="62"/>
      <c r="AK61" s="63"/>
    </row>
    <row r="62" spans="1:37" ht="18" customHeight="1" thickBot="1" x14ac:dyDescent="0.35">
      <c r="A62" s="23"/>
      <c r="B62" s="9">
        <v>57</v>
      </c>
      <c r="C62" s="8" t="s">
        <v>90</v>
      </c>
      <c r="D62" s="8">
        <v>401</v>
      </c>
      <c r="E62" s="8" t="s">
        <v>118</v>
      </c>
      <c r="F62" s="8">
        <v>1369</v>
      </c>
      <c r="G62" s="8">
        <v>1537</v>
      </c>
      <c r="H62" s="67">
        <f t="shared" si="0"/>
        <v>168</v>
      </c>
      <c r="I62" s="18">
        <v>3800</v>
      </c>
      <c r="J62" s="68">
        <v>55</v>
      </c>
      <c r="K62" s="68">
        <v>59</v>
      </c>
      <c r="L62" s="68">
        <f t="shared" si="1"/>
        <v>4</v>
      </c>
      <c r="M62" s="18">
        <v>32000</v>
      </c>
      <c r="N62" s="15">
        <v>2</v>
      </c>
      <c r="O62" s="69"/>
      <c r="P62" s="69">
        <v>3800000</v>
      </c>
      <c r="Q62" s="20">
        <f t="shared" si="2"/>
        <v>638400</v>
      </c>
      <c r="R62" s="20">
        <f t="shared" si="19"/>
        <v>128000</v>
      </c>
      <c r="S62" s="18">
        <v>100000</v>
      </c>
      <c r="T62" s="69">
        <f t="shared" si="3"/>
        <v>100000</v>
      </c>
      <c r="U62" s="22">
        <v>50000</v>
      </c>
      <c r="V62" s="69"/>
      <c r="W62" s="113"/>
      <c r="X62" s="22">
        <f t="shared" si="20"/>
        <v>100000</v>
      </c>
      <c r="Y62" s="21">
        <f t="shared" si="4"/>
        <v>4916400</v>
      </c>
      <c r="Z62" s="11"/>
      <c r="AA62" s="70"/>
      <c r="AB62" s="69"/>
      <c r="AC62" s="69"/>
      <c r="AD62" s="69"/>
      <c r="AE62" s="104">
        <f t="shared" si="7"/>
        <v>0</v>
      </c>
      <c r="AF62" s="56">
        <f t="shared" si="8"/>
        <v>4916400</v>
      </c>
      <c r="AG62" s="12"/>
      <c r="AH62" s="13"/>
      <c r="AI62" s="66"/>
      <c r="AJ62" s="62"/>
      <c r="AK62" s="63"/>
    </row>
    <row r="63" spans="1:37" ht="18" customHeight="1" thickBot="1" x14ac:dyDescent="0.35">
      <c r="A63" s="23"/>
      <c r="B63" s="9">
        <v>58</v>
      </c>
      <c r="C63" s="8" t="s">
        <v>90</v>
      </c>
      <c r="D63" s="8">
        <v>402</v>
      </c>
      <c r="E63" s="8" t="s">
        <v>119</v>
      </c>
      <c r="F63" s="8">
        <v>486</v>
      </c>
      <c r="G63" s="8">
        <v>487</v>
      </c>
      <c r="H63" s="67">
        <f t="shared" si="0"/>
        <v>1</v>
      </c>
      <c r="I63" s="18">
        <v>3800</v>
      </c>
      <c r="J63" s="68">
        <v>8</v>
      </c>
      <c r="K63" s="68">
        <v>8</v>
      </c>
      <c r="L63" s="68">
        <f t="shared" si="1"/>
        <v>0</v>
      </c>
      <c r="M63" s="18">
        <v>32000</v>
      </c>
      <c r="N63" s="15">
        <v>3</v>
      </c>
      <c r="O63" s="69"/>
      <c r="P63" s="69">
        <v>3700000</v>
      </c>
      <c r="Q63" s="20">
        <f t="shared" si="2"/>
        <v>3800</v>
      </c>
      <c r="R63" s="20">
        <f t="shared" si="19"/>
        <v>0</v>
      </c>
      <c r="S63" s="18">
        <v>100000</v>
      </c>
      <c r="T63" s="69">
        <v>100000</v>
      </c>
      <c r="U63" s="22"/>
      <c r="V63" s="69"/>
      <c r="W63" s="113"/>
      <c r="X63" s="22">
        <f t="shared" si="20"/>
        <v>150000</v>
      </c>
      <c r="Y63" s="21">
        <f>SUM(O63:X63)</f>
        <v>4053800</v>
      </c>
      <c r="Z63" s="11"/>
      <c r="AA63" s="70"/>
      <c r="AB63" s="69"/>
      <c r="AC63" s="69"/>
      <c r="AD63" s="69"/>
      <c r="AE63" s="104">
        <f t="shared" si="7"/>
        <v>0</v>
      </c>
      <c r="AF63" s="56">
        <f t="shared" si="8"/>
        <v>4053800</v>
      </c>
      <c r="AG63" s="12"/>
      <c r="AH63" s="13"/>
      <c r="AI63" s="66"/>
      <c r="AJ63" s="62"/>
      <c r="AK63" s="63"/>
    </row>
    <row r="64" spans="1:37" ht="18" customHeight="1" thickBot="1" x14ac:dyDescent="0.35">
      <c r="A64" s="23"/>
      <c r="B64" s="9">
        <v>59</v>
      </c>
      <c r="C64" s="8" t="s">
        <v>90</v>
      </c>
      <c r="D64" s="8">
        <v>501</v>
      </c>
      <c r="E64" s="8" t="s">
        <v>120</v>
      </c>
      <c r="F64" s="8">
        <v>2730</v>
      </c>
      <c r="G64" s="8">
        <v>2839</v>
      </c>
      <c r="H64" s="67">
        <f t="shared" si="0"/>
        <v>109</v>
      </c>
      <c r="I64" s="18">
        <v>3800</v>
      </c>
      <c r="J64" s="68">
        <v>119</v>
      </c>
      <c r="K64" s="68">
        <v>124</v>
      </c>
      <c r="L64" s="68">
        <f t="shared" si="1"/>
        <v>5</v>
      </c>
      <c r="M64" s="18">
        <v>32000</v>
      </c>
      <c r="N64" s="15">
        <v>2</v>
      </c>
      <c r="O64" s="69"/>
      <c r="P64" s="69">
        <v>3800000</v>
      </c>
      <c r="Q64" s="20">
        <f t="shared" si="2"/>
        <v>414200</v>
      </c>
      <c r="R64" s="20">
        <f t="shared" si="19"/>
        <v>160000</v>
      </c>
      <c r="S64" s="18">
        <v>100000</v>
      </c>
      <c r="T64" s="69">
        <f t="shared" si="3"/>
        <v>100000</v>
      </c>
      <c r="U64" s="22"/>
      <c r="V64" s="69"/>
      <c r="W64" s="113"/>
      <c r="X64" s="22">
        <f t="shared" si="20"/>
        <v>100000</v>
      </c>
      <c r="Y64" s="21">
        <f>SUM(O64:X64)</f>
        <v>4674200</v>
      </c>
      <c r="Z64" s="11"/>
      <c r="AA64" s="70"/>
      <c r="AB64" s="69"/>
      <c r="AC64" s="69"/>
      <c r="AD64" s="69"/>
      <c r="AE64" s="104">
        <f t="shared" si="7"/>
        <v>0</v>
      </c>
      <c r="AF64" s="56">
        <f t="shared" si="8"/>
        <v>4674200</v>
      </c>
      <c r="AG64" s="12"/>
      <c r="AH64" s="13"/>
      <c r="AI64" s="66"/>
      <c r="AJ64" s="62"/>
      <c r="AK64" s="63"/>
    </row>
    <row r="65" spans="1:37" ht="18" customHeight="1" thickBot="1" x14ac:dyDescent="0.35">
      <c r="A65" s="23"/>
      <c r="B65" s="9">
        <v>60</v>
      </c>
      <c r="C65" s="8" t="s">
        <v>90</v>
      </c>
      <c r="D65" s="8">
        <v>502</v>
      </c>
      <c r="E65" s="8" t="s">
        <v>121</v>
      </c>
      <c r="F65" s="8">
        <v>869</v>
      </c>
      <c r="G65" s="8">
        <v>1051</v>
      </c>
      <c r="H65" s="67">
        <f t="shared" si="0"/>
        <v>182</v>
      </c>
      <c r="I65" s="18">
        <v>3800</v>
      </c>
      <c r="J65" s="68">
        <v>30</v>
      </c>
      <c r="K65" s="68">
        <v>33</v>
      </c>
      <c r="L65" s="68">
        <f t="shared" si="1"/>
        <v>3</v>
      </c>
      <c r="M65" s="18">
        <v>32000</v>
      </c>
      <c r="N65" s="15">
        <v>2</v>
      </c>
      <c r="O65" s="69"/>
      <c r="P65" s="69">
        <v>3600000</v>
      </c>
      <c r="Q65" s="20">
        <f t="shared" si="2"/>
        <v>691600</v>
      </c>
      <c r="R65" s="20">
        <f t="shared" si="19"/>
        <v>96000</v>
      </c>
      <c r="S65" s="18">
        <v>100000</v>
      </c>
      <c r="T65" s="69">
        <f t="shared" si="3"/>
        <v>100000</v>
      </c>
      <c r="U65" s="22"/>
      <c r="V65" s="69">
        <v>300000</v>
      </c>
      <c r="W65" s="113"/>
      <c r="X65" s="22">
        <f t="shared" si="20"/>
        <v>100000</v>
      </c>
      <c r="Y65" s="21">
        <f>SUM(O65:X65)</f>
        <v>4987600</v>
      </c>
      <c r="Z65" s="11"/>
      <c r="AA65" s="70"/>
      <c r="AB65" s="69"/>
      <c r="AC65" s="69"/>
      <c r="AD65" s="69"/>
      <c r="AE65" s="104">
        <f t="shared" si="7"/>
        <v>0</v>
      </c>
      <c r="AF65" s="56">
        <f t="shared" si="8"/>
        <v>4987600</v>
      </c>
      <c r="AG65" s="12"/>
      <c r="AH65" s="13"/>
      <c r="AI65" s="66"/>
      <c r="AJ65" s="62"/>
      <c r="AK65" s="63"/>
    </row>
    <row r="66" spans="1:37" s="76" customFormat="1" ht="18" customHeight="1" thickBot="1" x14ac:dyDescent="0.35">
      <c r="A66" s="24"/>
      <c r="B66" s="25"/>
      <c r="C66" s="108"/>
      <c r="D66" s="108"/>
      <c r="E66" s="108"/>
      <c r="F66" s="25"/>
      <c r="G66" s="27"/>
      <c r="H66" s="71">
        <f t="shared" si="0"/>
        <v>0</v>
      </c>
      <c r="I66" s="28">
        <v>3800</v>
      </c>
      <c r="J66" s="72"/>
      <c r="K66" s="72"/>
      <c r="L66" s="72">
        <f t="shared" si="1"/>
        <v>0</v>
      </c>
      <c r="M66" s="28"/>
      <c r="N66" s="27"/>
      <c r="O66" s="73"/>
      <c r="P66" s="73"/>
      <c r="Q66" s="29">
        <f t="shared" si="2"/>
        <v>0</v>
      </c>
      <c r="R66" s="29"/>
      <c r="S66" s="28"/>
      <c r="T66" s="73">
        <f t="shared" si="3"/>
        <v>0</v>
      </c>
      <c r="U66" s="31"/>
      <c r="V66" s="73"/>
      <c r="W66" s="106"/>
      <c r="X66" s="31">
        <f t="shared" si="20"/>
        <v>0</v>
      </c>
      <c r="Y66" s="32">
        <f t="shared" si="4"/>
        <v>0</v>
      </c>
      <c r="Z66" s="33"/>
      <c r="AA66" s="74"/>
      <c r="AB66" s="69"/>
      <c r="AC66" s="73"/>
      <c r="AD66" s="73"/>
      <c r="AE66" s="106">
        <f t="shared" si="7"/>
        <v>0</v>
      </c>
      <c r="AF66" s="107">
        <f t="shared" si="8"/>
        <v>0</v>
      </c>
      <c r="AG66" s="30"/>
      <c r="AH66" s="30"/>
      <c r="AI66" s="74"/>
      <c r="AJ66" s="75"/>
      <c r="AK66" s="75"/>
    </row>
    <row r="67" spans="1:37" ht="18" customHeight="1" thickBot="1" x14ac:dyDescent="0.35">
      <c r="A67" s="139" t="s">
        <v>127</v>
      </c>
      <c r="B67" s="43"/>
      <c r="C67" s="45" t="s">
        <v>91</v>
      </c>
      <c r="D67" s="45">
        <v>101</v>
      </c>
      <c r="E67" s="45" t="s">
        <v>122</v>
      </c>
      <c r="F67" s="15">
        <v>2673</v>
      </c>
      <c r="G67" s="15">
        <v>3019</v>
      </c>
      <c r="H67" s="67">
        <v>246</v>
      </c>
      <c r="I67" s="18">
        <v>3800</v>
      </c>
      <c r="J67" s="68">
        <v>0</v>
      </c>
      <c r="K67" s="68">
        <v>1</v>
      </c>
      <c r="L67" s="68">
        <f t="shared" si="1"/>
        <v>1</v>
      </c>
      <c r="M67" s="18">
        <v>120000</v>
      </c>
      <c r="N67" s="15">
        <v>2.5</v>
      </c>
      <c r="O67" s="69"/>
      <c r="P67" s="69">
        <v>4800000</v>
      </c>
      <c r="Q67" s="20">
        <f t="shared" si="2"/>
        <v>934800</v>
      </c>
      <c r="R67" s="20">
        <f>N67*120000</f>
        <v>300000</v>
      </c>
      <c r="S67" s="18">
        <v>100000</v>
      </c>
      <c r="T67" s="69">
        <v>0</v>
      </c>
      <c r="U67" s="22"/>
      <c r="V67" s="69"/>
      <c r="W67" s="113"/>
      <c r="X67" s="22">
        <f t="shared" si="20"/>
        <v>125000</v>
      </c>
      <c r="Y67" s="21">
        <f t="shared" si="4"/>
        <v>6259800</v>
      </c>
      <c r="Z67" s="11"/>
      <c r="AA67" s="70"/>
      <c r="AB67" s="69"/>
      <c r="AC67" s="69"/>
      <c r="AD67" s="69"/>
      <c r="AE67" s="104">
        <f t="shared" si="7"/>
        <v>0</v>
      </c>
      <c r="AF67" s="56">
        <f t="shared" si="8"/>
        <v>6259800</v>
      </c>
      <c r="AG67" s="12"/>
      <c r="AH67" s="13"/>
      <c r="AI67" s="66"/>
      <c r="AJ67" s="62"/>
      <c r="AK67" s="63"/>
    </row>
    <row r="68" spans="1:37" ht="18" customHeight="1" thickBot="1" x14ac:dyDescent="0.35">
      <c r="A68" s="139"/>
      <c r="B68" s="43"/>
      <c r="C68" s="8" t="s">
        <v>91</v>
      </c>
      <c r="D68" s="8">
        <v>201</v>
      </c>
      <c r="E68" s="8" t="s">
        <v>123</v>
      </c>
      <c r="F68" s="15">
        <v>537</v>
      </c>
      <c r="G68" s="15">
        <v>805</v>
      </c>
      <c r="H68" s="67">
        <f t="shared" si="0"/>
        <v>268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3</v>
      </c>
      <c r="O68" s="69"/>
      <c r="P68" s="69">
        <v>4400000</v>
      </c>
      <c r="Q68" s="20">
        <f t="shared" si="2"/>
        <v>1018400</v>
      </c>
      <c r="R68" s="20">
        <f t="shared" ref="R68:R83" si="22">N68*120000</f>
        <v>360000</v>
      </c>
      <c r="S68" s="18">
        <v>100000</v>
      </c>
      <c r="T68" s="69">
        <f t="shared" si="3"/>
        <v>150000</v>
      </c>
      <c r="U68" s="22"/>
      <c r="V68" s="69"/>
      <c r="W68" s="113"/>
      <c r="X68" s="22">
        <f t="shared" si="20"/>
        <v>150000</v>
      </c>
      <c r="Y68" s="21">
        <f>SUM(O68:X68)</f>
        <v>6178400</v>
      </c>
      <c r="Z68" s="11"/>
      <c r="AA68" s="70"/>
      <c r="AB68" s="69"/>
      <c r="AC68" s="69"/>
      <c r="AD68" s="69"/>
      <c r="AE68" s="104">
        <f t="shared" si="7"/>
        <v>0</v>
      </c>
      <c r="AF68" s="56">
        <f t="shared" si="8"/>
        <v>6178400</v>
      </c>
      <c r="AG68" s="12"/>
      <c r="AH68" s="13"/>
      <c r="AI68" s="66"/>
      <c r="AJ68" s="62"/>
      <c r="AK68" s="63"/>
    </row>
    <row r="69" spans="1:37" ht="18" customHeight="1" thickBot="1" x14ac:dyDescent="0.35">
      <c r="A69" s="139"/>
      <c r="B69" s="43"/>
      <c r="C69" s="8" t="s">
        <v>91</v>
      </c>
      <c r="D69" s="8">
        <v>202</v>
      </c>
      <c r="E69" s="8" t="s">
        <v>124</v>
      </c>
      <c r="F69" s="15">
        <v>1597</v>
      </c>
      <c r="G69" s="15">
        <v>1883</v>
      </c>
      <c r="H69" s="67">
        <f t="shared" si="0"/>
        <v>286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4</v>
      </c>
      <c r="O69" s="69"/>
      <c r="P69" s="69">
        <v>5300000</v>
      </c>
      <c r="Q69" s="20">
        <f t="shared" si="2"/>
        <v>1086800</v>
      </c>
      <c r="R69" s="20">
        <f t="shared" si="22"/>
        <v>480000</v>
      </c>
      <c r="S69" s="18">
        <v>100000</v>
      </c>
      <c r="T69" s="69"/>
      <c r="U69" s="22"/>
      <c r="V69" s="69"/>
      <c r="W69" s="113"/>
      <c r="X69" s="22">
        <f t="shared" si="20"/>
        <v>200000</v>
      </c>
      <c r="Y69" s="21">
        <f>SUM(O69:X69)</f>
        <v>7166800</v>
      </c>
      <c r="Z69" s="11"/>
      <c r="AA69" s="70"/>
      <c r="AB69" s="69"/>
      <c r="AC69" s="69"/>
      <c r="AD69" s="69"/>
      <c r="AE69" s="104">
        <f t="shared" ref="AE69:AE130" si="23">SUM(AB69:AD69)</f>
        <v>0</v>
      </c>
      <c r="AF69" s="56">
        <f t="shared" ref="AF69:AF131" si="24">Y69-AE69</f>
        <v>7166800</v>
      </c>
      <c r="AG69" s="12"/>
      <c r="AH69" s="13"/>
      <c r="AI69" s="66"/>
      <c r="AJ69" s="62"/>
      <c r="AK69" s="63"/>
    </row>
    <row r="70" spans="1:37" ht="18" customHeight="1" thickBot="1" x14ac:dyDescent="0.35">
      <c r="A70" s="139"/>
      <c r="B70" s="43"/>
      <c r="C70" s="45" t="s">
        <v>91</v>
      </c>
      <c r="D70" s="45">
        <v>301</v>
      </c>
      <c r="E70" s="45" t="s">
        <v>125</v>
      </c>
      <c r="F70" s="15">
        <v>2185</v>
      </c>
      <c r="G70" s="15">
        <v>2407</v>
      </c>
      <c r="H70" s="67">
        <f t="shared" si="0"/>
        <v>222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3</v>
      </c>
      <c r="O70" s="69"/>
      <c r="P70" s="69">
        <v>4300000</v>
      </c>
      <c r="Q70" s="20">
        <f t="shared" si="2"/>
        <v>843600</v>
      </c>
      <c r="R70" s="20">
        <f t="shared" si="22"/>
        <v>360000</v>
      </c>
      <c r="S70" s="18">
        <v>100000</v>
      </c>
      <c r="T70" s="69">
        <f t="shared" si="3"/>
        <v>150000</v>
      </c>
      <c r="U70" s="22"/>
      <c r="V70" s="69"/>
      <c r="W70" s="113"/>
      <c r="X70" s="22">
        <f t="shared" si="20"/>
        <v>150000</v>
      </c>
      <c r="Y70" s="21">
        <f t="shared" si="4"/>
        <v>5903600</v>
      </c>
      <c r="Z70" s="11"/>
      <c r="AA70" s="70"/>
      <c r="AB70" s="69"/>
      <c r="AC70" s="69"/>
      <c r="AD70" s="69"/>
      <c r="AE70" s="104">
        <f t="shared" si="23"/>
        <v>0</v>
      </c>
      <c r="AF70" s="56">
        <f t="shared" si="24"/>
        <v>5903600</v>
      </c>
      <c r="AG70" s="12"/>
      <c r="AH70" s="13"/>
      <c r="AI70" s="66"/>
      <c r="AJ70" s="62"/>
      <c r="AK70" s="63"/>
    </row>
    <row r="71" spans="1:37" ht="18" customHeight="1" thickBot="1" x14ac:dyDescent="0.35">
      <c r="A71" s="139"/>
      <c r="B71" s="43"/>
      <c r="C71" s="45" t="s">
        <v>91</v>
      </c>
      <c r="D71" s="45">
        <v>302</v>
      </c>
      <c r="E71" s="45" t="s">
        <v>126</v>
      </c>
      <c r="F71" s="15">
        <v>1553</v>
      </c>
      <c r="G71" s="15">
        <v>1778</v>
      </c>
      <c r="H71" s="67">
        <f t="shared" si="0"/>
        <v>225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2</v>
      </c>
      <c r="O71" s="69"/>
      <c r="P71" s="69">
        <v>3600000</v>
      </c>
      <c r="Q71" s="20">
        <f t="shared" si="2"/>
        <v>855000</v>
      </c>
      <c r="R71" s="20">
        <f t="shared" si="22"/>
        <v>240000</v>
      </c>
      <c r="S71" s="18">
        <v>100000</v>
      </c>
      <c r="T71" s="69">
        <f t="shared" si="3"/>
        <v>100000</v>
      </c>
      <c r="U71" s="22"/>
      <c r="V71" s="69"/>
      <c r="W71" s="113"/>
      <c r="X71" s="22">
        <f t="shared" si="20"/>
        <v>100000</v>
      </c>
      <c r="Y71" s="21">
        <f t="shared" si="4"/>
        <v>4995000</v>
      </c>
      <c r="Z71" s="11"/>
      <c r="AA71" s="70"/>
      <c r="AB71" s="69"/>
      <c r="AC71" s="69"/>
      <c r="AD71" s="69"/>
      <c r="AE71" s="104">
        <f t="shared" si="23"/>
        <v>0</v>
      </c>
      <c r="AF71" s="56">
        <f t="shared" si="24"/>
        <v>4995000</v>
      </c>
      <c r="AG71" s="12"/>
      <c r="AH71" s="13"/>
      <c r="AI71" s="66"/>
      <c r="AJ71" s="62"/>
      <c r="AK71" s="63"/>
    </row>
    <row r="72" spans="1:37" s="76" customFormat="1" ht="18" customHeight="1" thickBot="1" x14ac:dyDescent="0.35">
      <c r="A72" s="139"/>
      <c r="B72" s="42"/>
      <c r="C72" s="108"/>
      <c r="D72" s="108"/>
      <c r="E72" s="108"/>
      <c r="F72" s="25"/>
      <c r="G72" s="27"/>
      <c r="H72" s="71"/>
      <c r="I72" s="28"/>
      <c r="J72" s="72"/>
      <c r="K72" s="72"/>
      <c r="L72" s="72"/>
      <c r="M72" s="28"/>
      <c r="N72" s="27"/>
      <c r="O72" s="73"/>
      <c r="P72" s="73"/>
      <c r="Q72" s="29"/>
      <c r="R72" s="29"/>
      <c r="S72" s="28"/>
      <c r="T72" s="73"/>
      <c r="U72" s="31"/>
      <c r="V72" s="73"/>
      <c r="W72" s="106"/>
      <c r="X72" s="31"/>
      <c r="Y72" s="32"/>
      <c r="Z72" s="33"/>
      <c r="AA72" s="74"/>
      <c r="AB72" s="69"/>
      <c r="AC72" s="73"/>
      <c r="AD72" s="73"/>
      <c r="AE72" s="106">
        <f t="shared" si="23"/>
        <v>0</v>
      </c>
      <c r="AF72" s="107">
        <f t="shared" si="24"/>
        <v>0</v>
      </c>
      <c r="AG72" s="30"/>
      <c r="AH72" s="30"/>
      <c r="AI72" s="74"/>
      <c r="AJ72" s="75"/>
      <c r="AK72" s="75"/>
    </row>
    <row r="73" spans="1:37" ht="18" customHeight="1" thickBot="1" x14ac:dyDescent="0.35">
      <c r="A73" s="23"/>
      <c r="B73" s="9"/>
      <c r="C73" s="34" t="s">
        <v>92</v>
      </c>
      <c r="D73" s="34">
        <v>101</v>
      </c>
      <c r="E73" s="34" t="s">
        <v>128</v>
      </c>
      <c r="F73" s="15">
        <v>2</v>
      </c>
      <c r="G73" s="15">
        <v>50</v>
      </c>
      <c r="H73" s="67">
        <f t="shared" si="0"/>
        <v>48</v>
      </c>
      <c r="I73" s="18">
        <v>3800</v>
      </c>
      <c r="J73" s="68">
        <v>0</v>
      </c>
      <c r="K73" s="68">
        <v>1</v>
      </c>
      <c r="L73" s="68">
        <f t="shared" si="1"/>
        <v>1</v>
      </c>
      <c r="M73" s="18">
        <v>120000</v>
      </c>
      <c r="N73" s="15">
        <v>1</v>
      </c>
      <c r="O73" s="69"/>
      <c r="P73" s="69">
        <v>3200000</v>
      </c>
      <c r="Q73" s="20">
        <f t="shared" si="2"/>
        <v>182400</v>
      </c>
      <c r="R73" s="20">
        <f t="shared" si="22"/>
        <v>120000</v>
      </c>
      <c r="S73" s="18">
        <v>100000</v>
      </c>
      <c r="T73" s="69">
        <f t="shared" si="3"/>
        <v>50000</v>
      </c>
      <c r="U73" s="22"/>
      <c r="V73" s="69"/>
      <c r="W73" s="113"/>
      <c r="X73" s="22">
        <f>N73*100000</f>
        <v>100000</v>
      </c>
      <c r="Y73" s="21">
        <f t="shared" si="4"/>
        <v>3752400</v>
      </c>
      <c r="Z73" s="11" t="s">
        <v>182</v>
      </c>
      <c r="AA73" s="70"/>
      <c r="AB73" s="69"/>
      <c r="AC73" s="69"/>
      <c r="AD73" s="69"/>
      <c r="AE73" s="104">
        <f t="shared" si="23"/>
        <v>0</v>
      </c>
      <c r="AF73" s="56">
        <f t="shared" si="24"/>
        <v>3752400</v>
      </c>
      <c r="AG73" s="12"/>
      <c r="AH73" s="13"/>
      <c r="AI73" s="66"/>
      <c r="AJ73" s="62"/>
      <c r="AK73" s="63"/>
    </row>
    <row r="74" spans="1:37" ht="18" customHeight="1" thickBot="1" x14ac:dyDescent="0.35">
      <c r="A74" s="23"/>
      <c r="B74" s="9"/>
      <c r="C74" s="45" t="s">
        <v>92</v>
      </c>
      <c r="D74" s="45">
        <v>201</v>
      </c>
      <c r="E74" s="45" t="s">
        <v>129</v>
      </c>
      <c r="F74" s="15">
        <v>810</v>
      </c>
      <c r="G74" s="15">
        <v>1026</v>
      </c>
      <c r="H74" s="67">
        <f t="shared" si="0"/>
        <v>216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>
        <v>2</v>
      </c>
      <c r="O74" s="69"/>
      <c r="P74" s="69">
        <v>4000000</v>
      </c>
      <c r="Q74" s="20">
        <f t="shared" si="2"/>
        <v>820800</v>
      </c>
      <c r="R74" s="20">
        <f t="shared" si="22"/>
        <v>240000</v>
      </c>
      <c r="S74" s="18">
        <v>100000</v>
      </c>
      <c r="T74" s="69">
        <f t="shared" si="3"/>
        <v>100000</v>
      </c>
      <c r="U74" s="22"/>
      <c r="V74" s="69">
        <v>270000</v>
      </c>
      <c r="W74" s="113"/>
      <c r="X74" s="22">
        <f t="shared" ref="X74:X83" si="25">N74*100000</f>
        <v>200000</v>
      </c>
      <c r="Y74" s="21">
        <f t="shared" si="4"/>
        <v>5730800</v>
      </c>
      <c r="Z74" s="11"/>
      <c r="AA74" s="70"/>
      <c r="AB74" s="69"/>
      <c r="AC74" s="69"/>
      <c r="AD74" s="69"/>
      <c r="AE74" s="104">
        <f t="shared" si="23"/>
        <v>0</v>
      </c>
      <c r="AF74" s="56">
        <f t="shared" si="24"/>
        <v>5730800</v>
      </c>
      <c r="AG74" s="12"/>
      <c r="AH74" s="13"/>
      <c r="AI74" s="66"/>
      <c r="AJ74" s="62"/>
      <c r="AK74" s="63"/>
    </row>
    <row r="75" spans="1:37" ht="18" customHeight="1" thickBot="1" x14ac:dyDescent="0.35">
      <c r="A75" s="23"/>
      <c r="B75" s="9"/>
      <c r="C75" s="45" t="s">
        <v>92</v>
      </c>
      <c r="D75" s="45">
        <v>202</v>
      </c>
      <c r="E75" s="45" t="s">
        <v>130</v>
      </c>
      <c r="F75" s="15">
        <v>970</v>
      </c>
      <c r="G75" s="15">
        <v>1000</v>
      </c>
      <c r="H75" s="67">
        <f t="shared" si="0"/>
        <v>30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/>
      <c r="P75" s="69"/>
      <c r="Q75" s="20">
        <f t="shared" si="2"/>
        <v>114000</v>
      </c>
      <c r="R75" s="20"/>
      <c r="S75" s="18">
        <v>100000</v>
      </c>
      <c r="T75" s="69"/>
      <c r="U75" s="22"/>
      <c r="V75" s="69">
        <v>278600</v>
      </c>
      <c r="W75" s="113"/>
      <c r="X75" s="22"/>
      <c r="Y75" s="21">
        <f>SUM(O75:X75)</f>
        <v>492600</v>
      </c>
      <c r="Z75" s="11" t="s">
        <v>183</v>
      </c>
      <c r="AA75" s="70"/>
      <c r="AB75" s="69"/>
      <c r="AC75" s="69"/>
      <c r="AD75" s="69"/>
      <c r="AE75" s="104">
        <f t="shared" si="23"/>
        <v>0</v>
      </c>
      <c r="AF75" s="56">
        <f t="shared" si="24"/>
        <v>492600</v>
      </c>
      <c r="AG75" s="12"/>
      <c r="AH75" s="13"/>
      <c r="AI75" s="66"/>
      <c r="AJ75" s="62"/>
      <c r="AK75" s="63"/>
    </row>
    <row r="76" spans="1:37" ht="18" customHeight="1" thickBot="1" x14ac:dyDescent="0.35">
      <c r="A76" s="23"/>
      <c r="B76" s="9"/>
      <c r="C76" s="45" t="s">
        <v>92</v>
      </c>
      <c r="D76" s="45">
        <v>301</v>
      </c>
      <c r="E76" s="45" t="s">
        <v>131</v>
      </c>
      <c r="F76" s="15">
        <v>1821</v>
      </c>
      <c r="G76" s="15">
        <v>1993</v>
      </c>
      <c r="H76" s="67">
        <f t="shared" si="0"/>
        <v>172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>
        <v>3800000</v>
      </c>
      <c r="Q76" s="20">
        <f t="shared" si="2"/>
        <v>653600</v>
      </c>
      <c r="R76" s="20">
        <f t="shared" si="22"/>
        <v>120000</v>
      </c>
      <c r="S76" s="18"/>
      <c r="T76" s="69">
        <f t="shared" si="3"/>
        <v>50000</v>
      </c>
      <c r="U76" s="22"/>
      <c r="V76" s="69"/>
      <c r="W76" s="113"/>
      <c r="X76" s="22">
        <f t="shared" si="25"/>
        <v>100000</v>
      </c>
      <c r="Y76" s="21">
        <f t="shared" si="4"/>
        <v>4723600</v>
      </c>
      <c r="Z76" s="11"/>
      <c r="AA76" s="70"/>
      <c r="AB76" s="69"/>
      <c r="AC76" s="69"/>
      <c r="AD76" s="69"/>
      <c r="AE76" s="104">
        <f t="shared" si="23"/>
        <v>0</v>
      </c>
      <c r="AF76" s="56">
        <f t="shared" si="24"/>
        <v>4723600</v>
      </c>
      <c r="AG76" s="12"/>
      <c r="AH76" s="13"/>
      <c r="AI76" s="66"/>
      <c r="AJ76" s="62"/>
      <c r="AK76" s="63"/>
    </row>
    <row r="77" spans="1:37" ht="18" customHeight="1" thickBot="1" x14ac:dyDescent="0.35">
      <c r="A77" s="23"/>
      <c r="B77" s="9"/>
      <c r="C77" s="8" t="s">
        <v>92</v>
      </c>
      <c r="D77" s="8">
        <v>302</v>
      </c>
      <c r="E77" s="8" t="s">
        <v>132</v>
      </c>
      <c r="F77" s="15">
        <v>573</v>
      </c>
      <c r="G77" s="15">
        <v>756</v>
      </c>
      <c r="H77" s="67">
        <f t="shared" si="0"/>
        <v>183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2</v>
      </c>
      <c r="O77" s="69"/>
      <c r="P77" s="69">
        <v>3800000</v>
      </c>
      <c r="Q77" s="20">
        <f t="shared" si="2"/>
        <v>695400</v>
      </c>
      <c r="R77" s="20">
        <f t="shared" si="22"/>
        <v>240000</v>
      </c>
      <c r="S77" s="18">
        <v>100000</v>
      </c>
      <c r="T77" s="69">
        <f t="shared" si="3"/>
        <v>100000</v>
      </c>
      <c r="U77" s="22"/>
      <c r="V77" s="69"/>
      <c r="W77" s="113"/>
      <c r="X77" s="22">
        <f t="shared" si="25"/>
        <v>200000</v>
      </c>
      <c r="Y77" s="21">
        <f t="shared" si="4"/>
        <v>5135400</v>
      </c>
      <c r="Z77" s="11" t="s">
        <v>182</v>
      </c>
      <c r="AA77" s="70"/>
      <c r="AB77" s="69"/>
      <c r="AC77" s="69"/>
      <c r="AD77" s="69"/>
      <c r="AE77" s="104">
        <f t="shared" si="23"/>
        <v>0</v>
      </c>
      <c r="AF77" s="56">
        <f t="shared" si="24"/>
        <v>5135400</v>
      </c>
      <c r="AG77" s="12"/>
      <c r="AH77" s="13"/>
      <c r="AI77" s="66"/>
      <c r="AJ77" s="62"/>
      <c r="AK77" s="63"/>
    </row>
    <row r="78" spans="1:37" ht="18" customHeight="1" thickBot="1" x14ac:dyDescent="0.35">
      <c r="A78" s="23"/>
      <c r="B78" s="9"/>
      <c r="C78" s="45" t="s">
        <v>92</v>
      </c>
      <c r="D78" s="45">
        <v>401</v>
      </c>
      <c r="E78" s="45" t="s">
        <v>133</v>
      </c>
      <c r="F78" s="15">
        <v>852</v>
      </c>
      <c r="G78" s="15">
        <v>965</v>
      </c>
      <c r="H78" s="67">
        <f t="shared" si="0"/>
        <v>113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1</v>
      </c>
      <c r="O78" s="69"/>
      <c r="P78" s="69">
        <v>3800000</v>
      </c>
      <c r="Q78" s="20">
        <f t="shared" si="2"/>
        <v>429400</v>
      </c>
      <c r="R78" s="20">
        <f t="shared" si="22"/>
        <v>120000</v>
      </c>
      <c r="S78" s="18">
        <v>100000</v>
      </c>
      <c r="T78" s="69">
        <f t="shared" si="3"/>
        <v>50000</v>
      </c>
      <c r="U78" s="22"/>
      <c r="V78" s="69"/>
      <c r="W78" s="113"/>
      <c r="X78" s="22">
        <f t="shared" si="25"/>
        <v>100000</v>
      </c>
      <c r="Y78" s="21">
        <f t="shared" si="4"/>
        <v>4599400</v>
      </c>
      <c r="Z78" s="11"/>
      <c r="AA78" s="70"/>
      <c r="AB78" s="69"/>
      <c r="AC78" s="69"/>
      <c r="AD78" s="69"/>
      <c r="AE78" s="104">
        <f t="shared" si="23"/>
        <v>0</v>
      </c>
      <c r="AF78" s="56">
        <f t="shared" si="24"/>
        <v>4599400</v>
      </c>
      <c r="AG78" s="12"/>
      <c r="AH78" s="13"/>
      <c r="AI78" s="66"/>
      <c r="AJ78" s="62"/>
      <c r="AK78" s="63"/>
    </row>
    <row r="79" spans="1:37" ht="18" customHeight="1" thickBot="1" x14ac:dyDescent="0.35">
      <c r="A79" s="23"/>
      <c r="B79" s="9"/>
      <c r="C79" s="8" t="s">
        <v>92</v>
      </c>
      <c r="D79" s="8">
        <v>402</v>
      </c>
      <c r="E79" s="8" t="s">
        <v>134</v>
      </c>
      <c r="F79" s="15">
        <v>67</v>
      </c>
      <c r="G79" s="15">
        <v>280</v>
      </c>
      <c r="H79" s="67">
        <f t="shared" si="0"/>
        <v>213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2</v>
      </c>
      <c r="O79" s="69"/>
      <c r="P79" s="69">
        <v>3700000</v>
      </c>
      <c r="Q79" s="20">
        <f t="shared" si="2"/>
        <v>809400</v>
      </c>
      <c r="R79" s="20">
        <v>240000</v>
      </c>
      <c r="S79" s="18">
        <v>100000</v>
      </c>
      <c r="T79" s="69">
        <f t="shared" si="3"/>
        <v>100000</v>
      </c>
      <c r="U79" s="22"/>
      <c r="V79" s="69"/>
      <c r="W79" s="113"/>
      <c r="X79" s="22">
        <f t="shared" si="25"/>
        <v>200000</v>
      </c>
      <c r="Y79" s="21">
        <f>SUM(O79:X79)</f>
        <v>5149400</v>
      </c>
      <c r="Z79" s="11" t="s">
        <v>189</v>
      </c>
      <c r="AA79" s="70"/>
      <c r="AB79" s="69"/>
      <c r="AC79" s="69"/>
      <c r="AD79" s="69"/>
      <c r="AE79" s="104">
        <f t="shared" si="23"/>
        <v>0</v>
      </c>
      <c r="AF79" s="56">
        <f t="shared" si="24"/>
        <v>5149400</v>
      </c>
      <c r="AG79" s="12"/>
      <c r="AH79" s="13"/>
      <c r="AI79" s="66"/>
      <c r="AJ79" s="62"/>
      <c r="AK79" s="63"/>
    </row>
    <row r="80" spans="1:37" ht="18" customHeight="1" thickBot="1" x14ac:dyDescent="0.35">
      <c r="A80" s="23"/>
      <c r="B80" s="9"/>
      <c r="C80" s="45" t="s">
        <v>92</v>
      </c>
      <c r="D80" s="45">
        <v>501</v>
      </c>
      <c r="E80" s="45" t="s">
        <v>135</v>
      </c>
      <c r="F80" s="15">
        <v>1079</v>
      </c>
      <c r="G80" s="15">
        <v>1259</v>
      </c>
      <c r="H80" s="67">
        <f t="shared" si="0"/>
        <v>180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1</v>
      </c>
      <c r="O80" s="69"/>
      <c r="P80" s="69">
        <v>3800000</v>
      </c>
      <c r="Q80" s="20">
        <f t="shared" si="2"/>
        <v>684000</v>
      </c>
      <c r="R80" s="20">
        <f t="shared" si="22"/>
        <v>120000</v>
      </c>
      <c r="S80" s="18">
        <v>100000</v>
      </c>
      <c r="T80" s="69">
        <f t="shared" si="3"/>
        <v>50000</v>
      </c>
      <c r="U80" s="22"/>
      <c r="V80" s="69"/>
      <c r="W80" s="113"/>
      <c r="X80" s="22">
        <f t="shared" si="25"/>
        <v>100000</v>
      </c>
      <c r="Y80" s="21">
        <f t="shared" si="4"/>
        <v>4854000</v>
      </c>
      <c r="Z80" s="11"/>
      <c r="AA80" s="70"/>
      <c r="AB80" s="69"/>
      <c r="AC80" s="69"/>
      <c r="AD80" s="69"/>
      <c r="AE80" s="104">
        <f t="shared" si="23"/>
        <v>0</v>
      </c>
      <c r="AF80" s="56">
        <f t="shared" si="24"/>
        <v>4854000</v>
      </c>
      <c r="AG80" s="12"/>
      <c r="AH80" s="13"/>
      <c r="AI80" s="66"/>
      <c r="AJ80" s="62"/>
      <c r="AK80" s="63"/>
    </row>
    <row r="81" spans="1:37" ht="18" customHeight="1" thickBot="1" x14ac:dyDescent="0.35">
      <c r="A81" s="23"/>
      <c r="B81" s="9"/>
      <c r="C81" s="8" t="s">
        <v>92</v>
      </c>
      <c r="D81" s="8">
        <v>502</v>
      </c>
      <c r="E81" s="8" t="s">
        <v>136</v>
      </c>
      <c r="F81" s="15">
        <v>414</v>
      </c>
      <c r="G81" s="15">
        <v>506</v>
      </c>
      <c r="H81" s="67">
        <f t="shared" si="0"/>
        <v>92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3</v>
      </c>
      <c r="O81" s="69"/>
      <c r="P81" s="69">
        <v>3700000</v>
      </c>
      <c r="Q81" s="20">
        <f t="shared" si="2"/>
        <v>349600</v>
      </c>
      <c r="R81" s="20">
        <f t="shared" si="22"/>
        <v>360000</v>
      </c>
      <c r="S81" s="18">
        <v>100000</v>
      </c>
      <c r="T81" s="69">
        <f t="shared" si="3"/>
        <v>150000</v>
      </c>
      <c r="U81" s="22"/>
      <c r="V81" s="69"/>
      <c r="W81" s="113"/>
      <c r="X81" s="22">
        <f t="shared" si="25"/>
        <v>300000</v>
      </c>
      <c r="Y81" s="21">
        <f t="shared" si="4"/>
        <v>4959600</v>
      </c>
      <c r="Z81" s="11" t="s">
        <v>182</v>
      </c>
      <c r="AA81" s="70"/>
      <c r="AB81" s="69"/>
      <c r="AC81" s="69"/>
      <c r="AD81" s="69"/>
      <c r="AE81" s="104">
        <f t="shared" si="23"/>
        <v>0</v>
      </c>
      <c r="AF81" s="56">
        <f t="shared" si="24"/>
        <v>4959600</v>
      </c>
      <c r="AG81" s="12"/>
      <c r="AH81" s="13"/>
      <c r="AI81" s="66"/>
      <c r="AJ81" s="62"/>
      <c r="AK81" s="63"/>
    </row>
    <row r="82" spans="1:37" ht="18" customHeight="1" thickBot="1" x14ac:dyDescent="0.35">
      <c r="A82" s="23"/>
      <c r="B82" s="9"/>
      <c r="C82" s="45" t="s">
        <v>92</v>
      </c>
      <c r="D82" s="45">
        <v>601</v>
      </c>
      <c r="E82" s="45" t="s">
        <v>137</v>
      </c>
      <c r="F82" s="15">
        <v>1433</v>
      </c>
      <c r="G82" s="15">
        <v>1686</v>
      </c>
      <c r="H82" s="67">
        <f t="shared" si="0"/>
        <v>253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3800000</v>
      </c>
      <c r="Q82" s="20">
        <f t="shared" si="2"/>
        <v>961400</v>
      </c>
      <c r="R82" s="20">
        <f t="shared" si="22"/>
        <v>240000</v>
      </c>
      <c r="S82" s="18">
        <v>0</v>
      </c>
      <c r="T82" s="69">
        <f t="shared" si="3"/>
        <v>100000</v>
      </c>
      <c r="U82" s="22"/>
      <c r="V82" s="69"/>
      <c r="W82" s="113"/>
      <c r="X82" s="22">
        <f t="shared" si="25"/>
        <v>200000</v>
      </c>
      <c r="Y82" s="21">
        <f t="shared" si="4"/>
        <v>5301400</v>
      </c>
      <c r="Z82" s="11"/>
      <c r="AA82" s="70"/>
      <c r="AB82" s="69"/>
      <c r="AC82" s="69"/>
      <c r="AD82" s="69"/>
      <c r="AE82" s="104">
        <f t="shared" si="23"/>
        <v>0</v>
      </c>
      <c r="AF82" s="56">
        <f t="shared" si="24"/>
        <v>5301400</v>
      </c>
      <c r="AG82" s="12"/>
      <c r="AH82" s="13"/>
      <c r="AI82" s="66"/>
      <c r="AJ82" s="62"/>
      <c r="AK82" s="63"/>
    </row>
    <row r="83" spans="1:37" ht="18" customHeight="1" thickBot="1" x14ac:dyDescent="0.35">
      <c r="A83" s="23"/>
      <c r="B83" s="9"/>
      <c r="C83" s="45" t="s">
        <v>92</v>
      </c>
      <c r="D83" s="45">
        <v>602</v>
      </c>
      <c r="E83" s="45" t="s">
        <v>138</v>
      </c>
      <c r="F83" s="15">
        <v>852</v>
      </c>
      <c r="G83" s="15">
        <v>965</v>
      </c>
      <c r="H83" s="67">
        <f t="shared" si="0"/>
        <v>113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1</v>
      </c>
      <c r="O83" s="69"/>
      <c r="P83" s="69">
        <v>3800000</v>
      </c>
      <c r="Q83" s="20">
        <f t="shared" si="2"/>
        <v>429400</v>
      </c>
      <c r="R83" s="20">
        <f t="shared" si="22"/>
        <v>120000</v>
      </c>
      <c r="S83" s="18">
        <v>100000</v>
      </c>
      <c r="T83" s="69">
        <f t="shared" si="3"/>
        <v>50000</v>
      </c>
      <c r="U83" s="22"/>
      <c r="V83" s="69"/>
      <c r="W83" s="113"/>
      <c r="X83" s="22">
        <f t="shared" si="25"/>
        <v>100000</v>
      </c>
      <c r="Y83" s="21">
        <f t="shared" si="4"/>
        <v>4599400</v>
      </c>
      <c r="Z83" s="11"/>
      <c r="AA83" s="70"/>
      <c r="AB83" s="69"/>
      <c r="AC83" s="69"/>
      <c r="AD83" s="69"/>
      <c r="AE83" s="104">
        <f t="shared" si="23"/>
        <v>0</v>
      </c>
      <c r="AF83" s="56">
        <f t="shared" si="24"/>
        <v>4599400</v>
      </c>
      <c r="AG83" s="12"/>
      <c r="AH83" s="13"/>
      <c r="AI83" s="66"/>
      <c r="AJ83" s="62"/>
      <c r="AK83" s="63"/>
    </row>
    <row r="84" spans="1:37" s="76" customFormat="1" ht="18" customHeight="1" thickBot="1" x14ac:dyDescent="0.35">
      <c r="A84" s="24"/>
      <c r="B84" s="25"/>
      <c r="C84" s="109"/>
      <c r="D84" s="109"/>
      <c r="E84" s="109"/>
      <c r="F84" s="27"/>
      <c r="G84" s="27"/>
      <c r="H84" s="71"/>
      <c r="I84" s="28"/>
      <c r="J84" s="72"/>
      <c r="K84" s="72"/>
      <c r="L84" s="72"/>
      <c r="M84" s="28"/>
      <c r="N84" s="27"/>
      <c r="O84" s="73"/>
      <c r="P84" s="73"/>
      <c r="Q84" s="29"/>
      <c r="R84" s="29"/>
      <c r="S84" s="28"/>
      <c r="T84" s="73"/>
      <c r="U84" s="31"/>
      <c r="V84" s="73"/>
      <c r="W84" s="106"/>
      <c r="X84" s="31"/>
      <c r="Y84" s="32"/>
      <c r="Z84" s="33"/>
      <c r="AA84" s="74"/>
      <c r="AB84" s="69"/>
      <c r="AC84" s="73"/>
      <c r="AD84" s="73"/>
      <c r="AE84" s="106">
        <f t="shared" si="23"/>
        <v>0</v>
      </c>
      <c r="AF84" s="107">
        <f t="shared" si="24"/>
        <v>0</v>
      </c>
      <c r="AG84" s="30"/>
      <c r="AH84" s="30"/>
      <c r="AI84" s="74"/>
      <c r="AJ84" s="75"/>
      <c r="AK84" s="75"/>
    </row>
    <row r="85" spans="1:37" ht="18" customHeight="1" thickBot="1" x14ac:dyDescent="0.35">
      <c r="A85" s="23"/>
      <c r="B85" s="9">
        <v>70</v>
      </c>
      <c r="C85" s="8" t="s">
        <v>40</v>
      </c>
      <c r="D85" s="8">
        <v>101</v>
      </c>
      <c r="E85" s="116" t="s">
        <v>41</v>
      </c>
      <c r="F85" s="15"/>
      <c r="G85" s="15"/>
      <c r="H85" s="67">
        <f t="shared" ref="H85:H128" si="26">G85-F85</f>
        <v>0</v>
      </c>
      <c r="I85" s="18">
        <v>3800</v>
      </c>
      <c r="J85" s="68">
        <v>0</v>
      </c>
      <c r="K85" s="68"/>
      <c r="L85" s="68">
        <f t="shared" ref="L85:L120" si="27">K85-J85</f>
        <v>0</v>
      </c>
      <c r="M85" s="18">
        <v>32000</v>
      </c>
      <c r="N85" s="15">
        <v>0</v>
      </c>
      <c r="O85" s="69"/>
      <c r="P85" s="69"/>
      <c r="Q85" s="20">
        <f t="shared" ref="Q85:Q95" si="28">H85*I85</f>
        <v>0</v>
      </c>
      <c r="R85" s="20">
        <f t="shared" ref="R85:R95" si="29">L85*M85</f>
        <v>0</v>
      </c>
      <c r="S85" s="18"/>
      <c r="T85" s="69">
        <f t="shared" ref="T85:T95" si="30">N85*50000</f>
        <v>0</v>
      </c>
      <c r="U85" s="22"/>
      <c r="V85" s="69"/>
      <c r="W85" s="113"/>
      <c r="X85" s="22">
        <f t="shared" ref="X85:X95" si="31">N85*100000</f>
        <v>0</v>
      </c>
      <c r="Y85" s="21">
        <v>0</v>
      </c>
      <c r="Z85" s="11"/>
      <c r="AA85" s="70"/>
      <c r="AB85" s="69"/>
      <c r="AC85" s="69"/>
      <c r="AD85" s="69"/>
      <c r="AE85" s="104">
        <f t="shared" si="23"/>
        <v>0</v>
      </c>
      <c r="AF85" s="56">
        <f t="shared" si="24"/>
        <v>0</v>
      </c>
      <c r="AG85" s="12"/>
      <c r="AH85" s="13" t="s">
        <v>34</v>
      </c>
      <c r="AI85" s="66"/>
      <c r="AJ85" s="62"/>
      <c r="AK85" s="63"/>
    </row>
    <row r="86" spans="1:37" ht="18" customHeight="1" thickBot="1" x14ac:dyDescent="0.35">
      <c r="A86" s="23"/>
      <c r="B86" s="9">
        <v>71</v>
      </c>
      <c r="C86" s="8" t="s">
        <v>40</v>
      </c>
      <c r="D86" s="8">
        <v>201</v>
      </c>
      <c r="E86" s="8" t="s">
        <v>42</v>
      </c>
      <c r="F86" s="15">
        <v>571</v>
      </c>
      <c r="G86" s="15">
        <v>720</v>
      </c>
      <c r="H86" s="67">
        <f t="shared" si="26"/>
        <v>149</v>
      </c>
      <c r="I86" s="18">
        <v>3800</v>
      </c>
      <c r="J86" s="89">
        <v>15</v>
      </c>
      <c r="K86" s="68">
        <v>18</v>
      </c>
      <c r="L86" s="68">
        <f t="shared" si="27"/>
        <v>3</v>
      </c>
      <c r="M86" s="18">
        <v>32000</v>
      </c>
      <c r="N86" s="88">
        <v>1</v>
      </c>
      <c r="O86" s="69"/>
      <c r="P86" s="69">
        <v>3800000</v>
      </c>
      <c r="Q86" s="20">
        <f t="shared" si="28"/>
        <v>566200</v>
      </c>
      <c r="R86" s="20">
        <f t="shared" si="29"/>
        <v>96000</v>
      </c>
      <c r="S86" s="18">
        <v>100000</v>
      </c>
      <c r="T86" s="69">
        <f t="shared" si="30"/>
        <v>50000</v>
      </c>
      <c r="U86" s="69"/>
      <c r="V86" s="22"/>
      <c r="W86" s="69"/>
      <c r="X86" s="22">
        <f t="shared" si="31"/>
        <v>100000</v>
      </c>
      <c r="Y86" s="21">
        <f t="shared" ref="Y86:Y93" si="32">SUM(P86:X86)</f>
        <v>4712200</v>
      </c>
      <c r="Z86" s="11"/>
      <c r="AA86" s="70"/>
      <c r="AB86" s="69"/>
      <c r="AC86" s="69"/>
      <c r="AD86" s="69"/>
      <c r="AE86" s="104">
        <f t="shared" si="23"/>
        <v>0</v>
      </c>
      <c r="AF86" s="56">
        <f t="shared" si="24"/>
        <v>4712200</v>
      </c>
      <c r="AG86" s="90"/>
      <c r="AH86" s="66"/>
      <c r="AI86" s="66"/>
      <c r="AJ86" s="62"/>
      <c r="AK86" s="63"/>
    </row>
    <row r="87" spans="1:37" ht="18" customHeight="1" thickBot="1" x14ac:dyDescent="0.35">
      <c r="A87" s="23"/>
      <c r="B87" s="9">
        <v>72</v>
      </c>
      <c r="C87" s="8" t="s">
        <v>40</v>
      </c>
      <c r="D87" s="8">
        <v>202</v>
      </c>
      <c r="E87" s="8" t="s">
        <v>43</v>
      </c>
      <c r="F87" s="15">
        <v>556</v>
      </c>
      <c r="G87" s="15">
        <v>622</v>
      </c>
      <c r="H87" s="67">
        <f t="shared" si="26"/>
        <v>66</v>
      </c>
      <c r="I87" s="18">
        <v>3800</v>
      </c>
      <c r="J87" s="89">
        <v>15</v>
      </c>
      <c r="K87" s="68">
        <v>17</v>
      </c>
      <c r="L87" s="68">
        <f t="shared" si="27"/>
        <v>2</v>
      </c>
      <c r="M87" s="18">
        <v>32000</v>
      </c>
      <c r="N87" s="15">
        <v>1</v>
      </c>
      <c r="O87" s="69"/>
      <c r="P87" s="69">
        <v>2900000</v>
      </c>
      <c r="Q87" s="20">
        <f t="shared" si="28"/>
        <v>250800</v>
      </c>
      <c r="R87" s="20">
        <f t="shared" si="29"/>
        <v>64000</v>
      </c>
      <c r="S87" s="18">
        <v>100000</v>
      </c>
      <c r="T87" s="69">
        <f t="shared" si="30"/>
        <v>50000</v>
      </c>
      <c r="U87" s="22"/>
      <c r="V87" s="69"/>
      <c r="W87" s="22"/>
      <c r="X87" s="22">
        <f t="shared" si="31"/>
        <v>100000</v>
      </c>
      <c r="Y87" s="21">
        <f t="shared" si="32"/>
        <v>3464800</v>
      </c>
      <c r="Z87" s="11"/>
      <c r="AA87" s="70"/>
      <c r="AB87" s="69"/>
      <c r="AC87" s="69"/>
      <c r="AD87" s="69"/>
      <c r="AE87" s="104">
        <f t="shared" si="23"/>
        <v>0</v>
      </c>
      <c r="AF87" s="56">
        <f t="shared" si="24"/>
        <v>3464800</v>
      </c>
      <c r="AG87" s="12"/>
      <c r="AH87" s="13" t="s">
        <v>33</v>
      </c>
      <c r="AI87" s="66"/>
      <c r="AJ87" s="62"/>
      <c r="AK87" s="63"/>
    </row>
    <row r="88" spans="1:37" ht="18" customHeight="1" thickBot="1" x14ac:dyDescent="0.35">
      <c r="A88" s="23"/>
      <c r="B88" s="9">
        <v>73</v>
      </c>
      <c r="C88" s="8" t="s">
        <v>40</v>
      </c>
      <c r="D88" s="8">
        <v>301</v>
      </c>
      <c r="E88" s="8" t="s">
        <v>44</v>
      </c>
      <c r="F88" s="15">
        <v>1154</v>
      </c>
      <c r="G88" s="15">
        <v>1199</v>
      </c>
      <c r="H88" s="67">
        <f t="shared" si="26"/>
        <v>45</v>
      </c>
      <c r="I88" s="18">
        <v>3800</v>
      </c>
      <c r="J88" s="89">
        <v>34</v>
      </c>
      <c r="K88" s="68">
        <v>36</v>
      </c>
      <c r="L88" s="68">
        <f t="shared" si="27"/>
        <v>2</v>
      </c>
      <c r="M88" s="18">
        <v>32000</v>
      </c>
      <c r="N88" s="15">
        <v>2</v>
      </c>
      <c r="O88" s="69"/>
      <c r="P88" s="69">
        <v>4200000</v>
      </c>
      <c r="Q88" s="20">
        <f t="shared" si="28"/>
        <v>171000</v>
      </c>
      <c r="R88" s="20">
        <f t="shared" si="29"/>
        <v>64000</v>
      </c>
      <c r="S88" s="18">
        <v>100000</v>
      </c>
      <c r="T88" s="69">
        <f t="shared" si="30"/>
        <v>100000</v>
      </c>
      <c r="U88" s="22"/>
      <c r="V88" s="69"/>
      <c r="W88" s="113"/>
      <c r="X88" s="22">
        <f t="shared" si="31"/>
        <v>200000</v>
      </c>
      <c r="Y88" s="21">
        <f>SUM(O88:X88)</f>
        <v>4835000</v>
      </c>
      <c r="Z88" s="11"/>
      <c r="AA88" s="70"/>
      <c r="AB88" s="69"/>
      <c r="AC88" s="69"/>
      <c r="AD88" s="69"/>
      <c r="AE88" s="104">
        <f t="shared" si="23"/>
        <v>0</v>
      </c>
      <c r="AF88" s="56">
        <f t="shared" si="24"/>
        <v>4835000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5">
      <c r="A89" s="23"/>
      <c r="B89" s="9">
        <v>74</v>
      </c>
      <c r="C89" s="8" t="s">
        <v>40</v>
      </c>
      <c r="D89" s="8">
        <v>302</v>
      </c>
      <c r="E89" s="8" t="s">
        <v>45</v>
      </c>
      <c r="F89" s="15">
        <v>483</v>
      </c>
      <c r="G89" s="15">
        <v>577</v>
      </c>
      <c r="H89" s="67">
        <f t="shared" si="26"/>
        <v>94</v>
      </c>
      <c r="I89" s="18">
        <v>3800</v>
      </c>
      <c r="J89" s="89">
        <v>20</v>
      </c>
      <c r="K89" s="68">
        <v>23</v>
      </c>
      <c r="L89" s="68">
        <f t="shared" si="27"/>
        <v>3</v>
      </c>
      <c r="M89" s="18">
        <v>32000</v>
      </c>
      <c r="N89" s="88">
        <v>2</v>
      </c>
      <c r="O89" s="69"/>
      <c r="P89" s="69">
        <v>966000</v>
      </c>
      <c r="Q89" s="20">
        <f t="shared" si="28"/>
        <v>357200</v>
      </c>
      <c r="R89" s="20">
        <f t="shared" si="29"/>
        <v>96000</v>
      </c>
      <c r="S89" s="18">
        <v>33000</v>
      </c>
      <c r="T89" s="18">
        <v>33000</v>
      </c>
      <c r="U89" s="69"/>
      <c r="V89" s="22"/>
      <c r="W89" s="69"/>
      <c r="X89" s="22">
        <v>66000</v>
      </c>
      <c r="Y89" s="21">
        <f t="shared" si="32"/>
        <v>1551200</v>
      </c>
      <c r="Z89" s="11" t="s">
        <v>184</v>
      </c>
      <c r="AA89" s="70"/>
      <c r="AB89" s="69"/>
      <c r="AC89" s="69"/>
      <c r="AD89" s="69"/>
      <c r="AE89" s="104">
        <f t="shared" si="23"/>
        <v>0</v>
      </c>
      <c r="AF89" s="56">
        <f t="shared" si="24"/>
        <v>1551200</v>
      </c>
      <c r="AG89" s="90"/>
      <c r="AH89" s="66"/>
      <c r="AI89" s="66"/>
      <c r="AJ89" s="62"/>
      <c r="AK89" s="63"/>
    </row>
    <row r="90" spans="1:37" ht="18" customHeight="1" thickBot="1" x14ac:dyDescent="0.35">
      <c r="A90" s="23"/>
      <c r="B90" s="9">
        <v>75</v>
      </c>
      <c r="C90" s="8" t="s">
        <v>40</v>
      </c>
      <c r="D90" s="8">
        <v>401</v>
      </c>
      <c r="E90" s="8" t="s">
        <v>46</v>
      </c>
      <c r="F90" s="15">
        <v>671</v>
      </c>
      <c r="G90" s="15">
        <v>1004</v>
      </c>
      <c r="H90" s="67">
        <f t="shared" si="26"/>
        <v>333</v>
      </c>
      <c r="I90" s="18">
        <v>3800</v>
      </c>
      <c r="J90" s="89">
        <v>24</v>
      </c>
      <c r="K90" s="68">
        <v>28</v>
      </c>
      <c r="L90" s="68">
        <f t="shared" si="27"/>
        <v>4</v>
      </c>
      <c r="M90" s="18">
        <v>32000</v>
      </c>
      <c r="N90" s="15">
        <v>2</v>
      </c>
      <c r="O90" s="69"/>
      <c r="P90" s="69">
        <v>4200000</v>
      </c>
      <c r="Q90" s="20">
        <f t="shared" si="28"/>
        <v>1265400</v>
      </c>
      <c r="R90" s="20">
        <f t="shared" si="29"/>
        <v>128000</v>
      </c>
      <c r="S90" s="18">
        <v>100000</v>
      </c>
      <c r="T90" s="69">
        <v>100000</v>
      </c>
      <c r="U90" s="22">
        <v>70000</v>
      </c>
      <c r="V90" s="69"/>
      <c r="W90" s="22"/>
      <c r="X90" s="22">
        <f t="shared" si="31"/>
        <v>200000</v>
      </c>
      <c r="Y90" s="21">
        <f>SUM(O90:X90)</f>
        <v>6063400</v>
      </c>
      <c r="Z90" s="14" t="s">
        <v>182</v>
      </c>
      <c r="AA90" s="70"/>
      <c r="AB90" s="69"/>
      <c r="AC90" s="69"/>
      <c r="AD90" s="69"/>
      <c r="AE90" s="104">
        <f t="shared" si="23"/>
        <v>0</v>
      </c>
      <c r="AF90" s="56">
        <f t="shared" si="24"/>
        <v>6063400</v>
      </c>
      <c r="AG90" s="12"/>
      <c r="AH90" s="13" t="s">
        <v>33</v>
      </c>
      <c r="AI90" s="66"/>
      <c r="AJ90" s="62"/>
      <c r="AK90" s="63"/>
    </row>
    <row r="91" spans="1:37" ht="18" customHeight="1" thickBot="1" x14ac:dyDescent="0.35">
      <c r="A91" s="23"/>
      <c r="B91" s="9">
        <v>76</v>
      </c>
      <c r="C91" s="8" t="s">
        <v>40</v>
      </c>
      <c r="D91" s="8">
        <v>402</v>
      </c>
      <c r="E91" s="8" t="s">
        <v>47</v>
      </c>
      <c r="F91" s="15">
        <v>457</v>
      </c>
      <c r="G91" s="15">
        <v>531</v>
      </c>
      <c r="H91" s="67">
        <f t="shared" si="26"/>
        <v>74</v>
      </c>
      <c r="I91" s="18">
        <v>3800</v>
      </c>
      <c r="J91" s="89">
        <v>8</v>
      </c>
      <c r="K91" s="68">
        <v>10</v>
      </c>
      <c r="L91" s="68">
        <f t="shared" si="27"/>
        <v>2</v>
      </c>
      <c r="M91" s="18">
        <v>32000</v>
      </c>
      <c r="N91" s="15">
        <v>2</v>
      </c>
      <c r="O91" s="69"/>
      <c r="P91" s="69">
        <v>3200000</v>
      </c>
      <c r="Q91" s="20">
        <f t="shared" si="28"/>
        <v>281200</v>
      </c>
      <c r="R91" s="20">
        <f t="shared" si="29"/>
        <v>64000</v>
      </c>
      <c r="S91" s="18">
        <v>100000</v>
      </c>
      <c r="T91" s="69">
        <f t="shared" si="30"/>
        <v>100000</v>
      </c>
      <c r="U91" s="22"/>
      <c r="V91" s="69">
        <v>-100000</v>
      </c>
      <c r="W91" s="113"/>
      <c r="X91" s="22">
        <f t="shared" si="31"/>
        <v>200000</v>
      </c>
      <c r="Y91" s="21">
        <f>SUM(O91:X91)</f>
        <v>3845200</v>
      </c>
      <c r="Z91" s="14"/>
      <c r="AA91" s="70"/>
      <c r="AB91" s="69"/>
      <c r="AC91" s="69"/>
      <c r="AD91" s="69"/>
      <c r="AE91" s="104">
        <f t="shared" si="23"/>
        <v>0</v>
      </c>
      <c r="AF91" s="56">
        <f t="shared" si="24"/>
        <v>3845200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5">
      <c r="A92" s="23"/>
      <c r="B92" s="9">
        <v>77</v>
      </c>
      <c r="C92" s="8" t="s">
        <v>40</v>
      </c>
      <c r="D92" s="8">
        <v>501</v>
      </c>
      <c r="E92" s="8" t="s">
        <v>48</v>
      </c>
      <c r="F92" s="15">
        <v>1212</v>
      </c>
      <c r="G92" s="15">
        <v>1446</v>
      </c>
      <c r="H92" s="67">
        <f t="shared" si="26"/>
        <v>234</v>
      </c>
      <c r="I92" s="18">
        <v>3800</v>
      </c>
      <c r="J92" s="89">
        <v>10</v>
      </c>
      <c r="K92" s="68">
        <v>11</v>
      </c>
      <c r="L92" s="68">
        <f t="shared" si="27"/>
        <v>1</v>
      </c>
      <c r="M92" s="18">
        <v>32000</v>
      </c>
      <c r="N92" s="15">
        <v>1</v>
      </c>
      <c r="O92" s="69"/>
      <c r="P92" s="69">
        <v>3800000</v>
      </c>
      <c r="Q92" s="20">
        <f t="shared" si="28"/>
        <v>889200</v>
      </c>
      <c r="R92" s="20">
        <f t="shared" si="29"/>
        <v>32000</v>
      </c>
      <c r="S92" s="18">
        <v>100000</v>
      </c>
      <c r="T92" s="69">
        <f t="shared" si="30"/>
        <v>50000</v>
      </c>
      <c r="U92" s="22"/>
      <c r="V92" s="69"/>
      <c r="W92" s="22"/>
      <c r="X92" s="22">
        <f t="shared" si="31"/>
        <v>100000</v>
      </c>
      <c r="Y92" s="21">
        <f t="shared" si="32"/>
        <v>4971200</v>
      </c>
      <c r="Z92" s="14"/>
      <c r="AA92" s="70"/>
      <c r="AB92" s="69"/>
      <c r="AC92" s="69"/>
      <c r="AD92" s="69"/>
      <c r="AE92" s="104">
        <f t="shared" si="23"/>
        <v>0</v>
      </c>
      <c r="AF92" s="56">
        <f t="shared" si="24"/>
        <v>4971200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5">
      <c r="A93" s="23"/>
      <c r="B93" s="9">
        <v>78</v>
      </c>
      <c r="C93" s="8" t="s">
        <v>40</v>
      </c>
      <c r="D93" s="8">
        <v>502</v>
      </c>
      <c r="E93" s="8" t="s">
        <v>49</v>
      </c>
      <c r="F93" s="15">
        <v>615</v>
      </c>
      <c r="G93" s="15">
        <v>811</v>
      </c>
      <c r="H93" s="67">
        <f t="shared" si="26"/>
        <v>196</v>
      </c>
      <c r="I93" s="18">
        <v>3800</v>
      </c>
      <c r="J93" s="89">
        <v>18</v>
      </c>
      <c r="K93" s="68">
        <v>23</v>
      </c>
      <c r="L93" s="68">
        <f t="shared" si="27"/>
        <v>5</v>
      </c>
      <c r="M93" s="18">
        <v>32000</v>
      </c>
      <c r="N93" s="15">
        <v>2</v>
      </c>
      <c r="O93" s="69"/>
      <c r="P93" s="69">
        <v>2900000</v>
      </c>
      <c r="Q93" s="20">
        <f t="shared" si="28"/>
        <v>744800</v>
      </c>
      <c r="R93" s="20">
        <f t="shared" si="29"/>
        <v>160000</v>
      </c>
      <c r="S93" s="18">
        <v>100000</v>
      </c>
      <c r="T93" s="69">
        <f t="shared" si="30"/>
        <v>100000</v>
      </c>
      <c r="U93" s="22"/>
      <c r="V93" s="69"/>
      <c r="W93" s="69"/>
      <c r="X93" s="22">
        <f t="shared" si="31"/>
        <v>200000</v>
      </c>
      <c r="Y93" s="21">
        <f t="shared" si="32"/>
        <v>4204800</v>
      </c>
      <c r="Z93" s="70"/>
      <c r="AA93" s="70"/>
      <c r="AB93" s="69"/>
      <c r="AC93" s="69"/>
      <c r="AD93" s="69"/>
      <c r="AE93" s="104">
        <f t="shared" si="23"/>
        <v>0</v>
      </c>
      <c r="AF93" s="56">
        <f t="shared" si="24"/>
        <v>4204800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5">
      <c r="A94" s="23"/>
      <c r="B94" s="9">
        <v>79</v>
      </c>
      <c r="C94" s="8" t="s">
        <v>40</v>
      </c>
      <c r="D94" s="8">
        <v>601</v>
      </c>
      <c r="E94" s="8" t="s">
        <v>50</v>
      </c>
      <c r="F94" s="15">
        <v>1112</v>
      </c>
      <c r="G94" s="15">
        <v>1278</v>
      </c>
      <c r="H94" s="67">
        <f t="shared" si="26"/>
        <v>166</v>
      </c>
      <c r="I94" s="18">
        <v>3800</v>
      </c>
      <c r="J94" s="89">
        <v>49</v>
      </c>
      <c r="K94" s="68">
        <v>50</v>
      </c>
      <c r="L94" s="68">
        <f t="shared" si="27"/>
        <v>1</v>
      </c>
      <c r="M94" s="18">
        <v>32000</v>
      </c>
      <c r="N94" s="15">
        <v>1</v>
      </c>
      <c r="O94" s="69"/>
      <c r="P94" s="69">
        <v>4100000</v>
      </c>
      <c r="Q94" s="20">
        <f t="shared" si="28"/>
        <v>630800</v>
      </c>
      <c r="R94" s="20">
        <f t="shared" si="29"/>
        <v>32000</v>
      </c>
      <c r="S94" s="18"/>
      <c r="T94" s="69">
        <f t="shared" si="30"/>
        <v>50000</v>
      </c>
      <c r="U94" s="22">
        <v>70000</v>
      </c>
      <c r="V94" s="69">
        <v>70000</v>
      </c>
      <c r="W94" s="22"/>
      <c r="X94" s="22">
        <f t="shared" si="31"/>
        <v>100000</v>
      </c>
      <c r="Y94" s="21">
        <f>SUM(O94:X94)</f>
        <v>5052800</v>
      </c>
      <c r="Z94" s="14" t="s">
        <v>186</v>
      </c>
      <c r="AA94" s="70"/>
      <c r="AB94" s="69"/>
      <c r="AC94" s="69"/>
      <c r="AD94" s="69"/>
      <c r="AE94" s="104">
        <f t="shared" si="23"/>
        <v>0</v>
      </c>
      <c r="AF94" s="56">
        <f t="shared" si="24"/>
        <v>5052800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5">
      <c r="A95" s="23"/>
      <c r="B95" s="9">
        <v>80</v>
      </c>
      <c r="C95" s="8" t="s">
        <v>40</v>
      </c>
      <c r="D95" s="8">
        <v>602</v>
      </c>
      <c r="E95" s="8" t="s">
        <v>51</v>
      </c>
      <c r="F95" s="15">
        <v>783</v>
      </c>
      <c r="G95" s="15">
        <v>959</v>
      </c>
      <c r="H95" s="67">
        <f t="shared" si="26"/>
        <v>176</v>
      </c>
      <c r="I95" s="18">
        <v>3800</v>
      </c>
      <c r="J95" s="89">
        <v>13</v>
      </c>
      <c r="K95" s="68">
        <v>18</v>
      </c>
      <c r="L95" s="68">
        <f t="shared" si="27"/>
        <v>5</v>
      </c>
      <c r="M95" s="18">
        <v>32000</v>
      </c>
      <c r="N95" s="15">
        <v>3</v>
      </c>
      <c r="O95" s="69"/>
      <c r="P95" s="69">
        <v>3100000</v>
      </c>
      <c r="Q95" s="20">
        <f t="shared" si="28"/>
        <v>668800</v>
      </c>
      <c r="R95" s="20">
        <f t="shared" si="29"/>
        <v>160000</v>
      </c>
      <c r="S95" s="18">
        <v>100000</v>
      </c>
      <c r="T95" s="69">
        <f t="shared" si="30"/>
        <v>150000</v>
      </c>
      <c r="U95" s="22"/>
      <c r="V95" s="69"/>
      <c r="W95" s="22"/>
      <c r="X95" s="22">
        <f t="shared" si="31"/>
        <v>300000</v>
      </c>
      <c r="Y95" s="21">
        <f>SUM(O95:X95)</f>
        <v>4478800</v>
      </c>
      <c r="Z95" s="14" t="s">
        <v>182</v>
      </c>
      <c r="AA95" s="70"/>
      <c r="AB95" s="69"/>
      <c r="AC95" s="69"/>
      <c r="AD95" s="69"/>
      <c r="AE95" s="104">
        <f t="shared" si="23"/>
        <v>0</v>
      </c>
      <c r="AF95" s="56">
        <f t="shared" si="24"/>
        <v>4478800</v>
      </c>
      <c r="AG95" s="12"/>
      <c r="AH95" s="13" t="s">
        <v>33</v>
      </c>
      <c r="AI95" s="66"/>
      <c r="AJ95" s="62"/>
      <c r="AK95" s="63"/>
    </row>
    <row r="96" spans="1:37" s="76" customFormat="1" ht="18" customHeight="1" thickBot="1" x14ac:dyDescent="0.35">
      <c r="A96" s="24"/>
      <c r="B96" s="25"/>
      <c r="C96" s="26"/>
      <c r="D96" s="26"/>
      <c r="E96" s="26"/>
      <c r="F96" s="26"/>
      <c r="G96" s="27"/>
      <c r="H96" s="71">
        <f t="shared" si="26"/>
        <v>0</v>
      </c>
      <c r="I96" s="28">
        <v>3800</v>
      </c>
      <c r="J96" s="72"/>
      <c r="K96" s="72"/>
      <c r="L96" s="72">
        <f t="shared" si="27"/>
        <v>0</v>
      </c>
      <c r="M96" s="28"/>
      <c r="N96" s="27"/>
      <c r="O96" s="73"/>
      <c r="P96" s="73"/>
      <c r="Q96" s="29"/>
      <c r="R96" s="29"/>
      <c r="S96" s="28"/>
      <c r="T96" s="73"/>
      <c r="U96" s="31"/>
      <c r="V96" s="73"/>
      <c r="W96" s="31"/>
      <c r="X96" s="31"/>
      <c r="Y96" s="32"/>
      <c r="Z96" s="74"/>
      <c r="AA96" s="74"/>
      <c r="AB96" s="69"/>
      <c r="AC96" s="73"/>
      <c r="AD96" s="73"/>
      <c r="AE96" s="106">
        <f t="shared" si="23"/>
        <v>0</v>
      </c>
      <c r="AF96" s="107">
        <f t="shared" si="24"/>
        <v>0</v>
      </c>
      <c r="AG96" s="30"/>
      <c r="AH96" s="30"/>
      <c r="AI96" s="74"/>
      <c r="AJ96" s="75"/>
      <c r="AK96" s="75"/>
    </row>
    <row r="97" spans="1:37" ht="18" customHeight="1" thickBot="1" x14ac:dyDescent="0.35">
      <c r="A97" s="23"/>
      <c r="B97" s="46"/>
      <c r="C97" s="47" t="s">
        <v>140</v>
      </c>
      <c r="D97" s="47">
        <v>101</v>
      </c>
      <c r="E97" s="47" t="s">
        <v>141</v>
      </c>
      <c r="F97" s="48">
        <v>5603</v>
      </c>
      <c r="G97" s="48">
        <v>5877</v>
      </c>
      <c r="H97" s="91">
        <f t="shared" si="26"/>
        <v>274</v>
      </c>
      <c r="I97" s="92">
        <v>3800</v>
      </c>
      <c r="J97" s="93">
        <v>0</v>
      </c>
      <c r="K97" s="93">
        <v>1</v>
      </c>
      <c r="L97" s="93">
        <f t="shared" si="27"/>
        <v>1</v>
      </c>
      <c r="M97" s="49">
        <v>200000</v>
      </c>
      <c r="N97" s="48">
        <v>1</v>
      </c>
      <c r="O97" s="94"/>
      <c r="P97" s="94"/>
      <c r="Q97" s="50">
        <f>I97*H97</f>
        <v>1041200</v>
      </c>
      <c r="R97" s="50"/>
      <c r="S97" s="49"/>
      <c r="T97" s="94"/>
      <c r="U97" s="52"/>
      <c r="V97" s="94"/>
      <c r="W97" s="52"/>
      <c r="X97" s="52"/>
      <c r="Y97" s="21">
        <f>SUM(O97:X97)</f>
        <v>1041200</v>
      </c>
      <c r="Z97" s="70" t="s">
        <v>197</v>
      </c>
      <c r="AA97" s="70" t="s">
        <v>198</v>
      </c>
      <c r="AB97" s="69"/>
      <c r="AC97" s="69"/>
      <c r="AD97" s="69"/>
      <c r="AE97" s="104">
        <f t="shared" si="23"/>
        <v>0</v>
      </c>
      <c r="AF97" s="56">
        <f t="shared" si="24"/>
        <v>1041200</v>
      </c>
      <c r="AG97" s="12"/>
      <c r="AH97" s="13"/>
      <c r="AI97" s="66"/>
      <c r="AJ97" s="62"/>
      <c r="AK97" s="63"/>
    </row>
    <row r="98" spans="1:37" ht="18" customHeight="1" thickBot="1" x14ac:dyDescent="0.35">
      <c r="A98" s="23"/>
      <c r="B98" s="46"/>
      <c r="C98" s="47" t="s">
        <v>140</v>
      </c>
      <c r="D98" s="47">
        <v>201</v>
      </c>
      <c r="E98" s="47" t="s">
        <v>142</v>
      </c>
      <c r="F98" s="48">
        <v>267</v>
      </c>
      <c r="G98" s="48">
        <v>414</v>
      </c>
      <c r="H98" s="91">
        <f t="shared" si="26"/>
        <v>147</v>
      </c>
      <c r="I98" s="92">
        <v>3800</v>
      </c>
      <c r="J98" s="93">
        <v>0</v>
      </c>
      <c r="K98" s="93">
        <v>1</v>
      </c>
      <c r="L98" s="93">
        <f t="shared" si="27"/>
        <v>1</v>
      </c>
      <c r="M98" s="49">
        <v>120000</v>
      </c>
      <c r="N98" s="48">
        <v>2</v>
      </c>
      <c r="O98" s="94"/>
      <c r="P98" s="94">
        <v>3800000</v>
      </c>
      <c r="Q98" s="50">
        <f t="shared" ref="Q98:Q128" si="33">I98*H98</f>
        <v>558600</v>
      </c>
      <c r="R98" s="50">
        <f t="shared" ref="R98:R128" si="34">N98*M98</f>
        <v>240000</v>
      </c>
      <c r="S98" s="49">
        <v>100000</v>
      </c>
      <c r="T98" s="94">
        <f>N98*50000</f>
        <v>100000</v>
      </c>
      <c r="U98" s="52"/>
      <c r="V98" s="94"/>
      <c r="W98" s="52"/>
      <c r="X98" s="52">
        <f>N98*100000</f>
        <v>200000</v>
      </c>
      <c r="Y98" s="21">
        <f t="shared" ref="Y98:Y116" si="35">SUM(P98:X98)</f>
        <v>4998600</v>
      </c>
      <c r="Z98" s="70"/>
      <c r="AA98" s="70"/>
      <c r="AB98" s="69"/>
      <c r="AC98" s="69"/>
      <c r="AD98" s="69"/>
      <c r="AE98" s="104">
        <f t="shared" si="23"/>
        <v>0</v>
      </c>
      <c r="AF98" s="56">
        <f t="shared" si="24"/>
        <v>4998600</v>
      </c>
      <c r="AG98" s="12"/>
      <c r="AH98" s="13"/>
      <c r="AI98" s="66"/>
      <c r="AJ98" s="62"/>
      <c r="AK98" s="63"/>
    </row>
    <row r="99" spans="1:37" ht="18" customHeight="1" thickBot="1" x14ac:dyDescent="0.35">
      <c r="A99" s="23"/>
      <c r="B99" s="46"/>
      <c r="C99" s="47" t="s">
        <v>140</v>
      </c>
      <c r="D99" s="47">
        <v>202</v>
      </c>
      <c r="E99" s="47" t="s">
        <v>143</v>
      </c>
      <c r="F99" s="48">
        <v>501</v>
      </c>
      <c r="G99" s="48">
        <v>741</v>
      </c>
      <c r="H99" s="91">
        <f t="shared" si="26"/>
        <v>240</v>
      </c>
      <c r="I99" s="92">
        <v>3800</v>
      </c>
      <c r="J99" s="93">
        <v>0</v>
      </c>
      <c r="K99" s="93">
        <v>1</v>
      </c>
      <c r="L99" s="93">
        <f t="shared" si="27"/>
        <v>1</v>
      </c>
      <c r="M99" s="49">
        <v>120000</v>
      </c>
      <c r="N99" s="48">
        <v>3</v>
      </c>
      <c r="O99" s="94"/>
      <c r="P99" s="94">
        <v>3800000</v>
      </c>
      <c r="Q99" s="50">
        <f t="shared" si="33"/>
        <v>912000</v>
      </c>
      <c r="R99" s="50">
        <f t="shared" si="34"/>
        <v>360000</v>
      </c>
      <c r="S99" s="49">
        <v>100000</v>
      </c>
      <c r="T99" s="94">
        <f t="shared" ref="T99:T127" si="36">N99*50000</f>
        <v>150000</v>
      </c>
      <c r="U99" s="52"/>
      <c r="V99" s="94"/>
      <c r="W99" s="52"/>
      <c r="X99" s="52">
        <f t="shared" ref="X99:X128" si="37">N99*100000</f>
        <v>300000</v>
      </c>
      <c r="Y99" s="21">
        <f t="shared" si="35"/>
        <v>5622000</v>
      </c>
      <c r="Z99" s="70"/>
      <c r="AA99" s="70"/>
      <c r="AB99" s="69"/>
      <c r="AC99" s="69"/>
      <c r="AD99" s="69"/>
      <c r="AE99" s="104">
        <f t="shared" si="23"/>
        <v>0</v>
      </c>
      <c r="AF99" s="56">
        <f t="shared" si="24"/>
        <v>5622000</v>
      </c>
      <c r="AG99" s="12"/>
      <c r="AH99" s="13"/>
      <c r="AI99" s="66"/>
      <c r="AJ99" s="62"/>
      <c r="AK99" s="63"/>
    </row>
    <row r="100" spans="1:37" ht="18" customHeight="1" thickBot="1" x14ac:dyDescent="0.35">
      <c r="A100" s="23"/>
      <c r="B100" s="46"/>
      <c r="C100" s="53" t="s">
        <v>140</v>
      </c>
      <c r="D100" s="53">
        <v>203</v>
      </c>
      <c r="E100" s="53" t="s">
        <v>144</v>
      </c>
      <c r="F100" s="48">
        <v>129</v>
      </c>
      <c r="G100" s="48">
        <v>224</v>
      </c>
      <c r="H100" s="91">
        <f t="shared" si="26"/>
        <v>95</v>
      </c>
      <c r="I100" s="92">
        <v>3800</v>
      </c>
      <c r="J100" s="93">
        <v>0</v>
      </c>
      <c r="K100" s="93">
        <v>1</v>
      </c>
      <c r="L100" s="93">
        <f t="shared" si="27"/>
        <v>1</v>
      </c>
      <c r="M100" s="49">
        <v>120000</v>
      </c>
      <c r="N100" s="48">
        <v>2</v>
      </c>
      <c r="O100" s="94"/>
      <c r="P100" s="94"/>
      <c r="Q100" s="50"/>
      <c r="R100" s="50"/>
      <c r="S100" s="49"/>
      <c r="T100" s="94"/>
      <c r="U100" s="52"/>
      <c r="V100" s="94"/>
      <c r="W100" s="52"/>
      <c r="X100" s="52"/>
      <c r="Y100" s="21">
        <f>SUM(O100:X100)</f>
        <v>0</v>
      </c>
      <c r="Z100" s="70" t="s">
        <v>196</v>
      </c>
      <c r="AA100" s="70"/>
      <c r="AB100" s="69"/>
      <c r="AC100" s="69"/>
      <c r="AD100" s="69"/>
      <c r="AE100" s="104">
        <f t="shared" si="23"/>
        <v>0</v>
      </c>
      <c r="AF100" s="56">
        <f t="shared" si="24"/>
        <v>0</v>
      </c>
      <c r="AG100" s="12"/>
      <c r="AH100" s="13"/>
      <c r="AI100" s="66"/>
      <c r="AJ100" s="62"/>
      <c r="AK100" s="63"/>
    </row>
    <row r="101" spans="1:37" ht="18" customHeight="1" thickBot="1" x14ac:dyDescent="0.35">
      <c r="A101" s="23"/>
      <c r="B101" s="46"/>
      <c r="C101" s="47" t="s">
        <v>140</v>
      </c>
      <c r="D101" s="47">
        <v>204</v>
      </c>
      <c r="E101" s="47" t="s">
        <v>145</v>
      </c>
      <c r="F101" s="48">
        <v>20</v>
      </c>
      <c r="G101" s="48">
        <v>207</v>
      </c>
      <c r="H101" s="91">
        <f t="shared" si="26"/>
        <v>187</v>
      </c>
      <c r="I101" s="92">
        <v>3800</v>
      </c>
      <c r="J101" s="93">
        <v>0</v>
      </c>
      <c r="K101" s="93">
        <v>1</v>
      </c>
      <c r="L101" s="93">
        <f t="shared" si="27"/>
        <v>1</v>
      </c>
      <c r="M101" s="49">
        <v>120000</v>
      </c>
      <c r="N101" s="48">
        <v>2</v>
      </c>
      <c r="O101" s="94"/>
      <c r="P101" s="94">
        <v>3400000</v>
      </c>
      <c r="Q101" s="50">
        <f t="shared" si="33"/>
        <v>710600</v>
      </c>
      <c r="R101" s="50">
        <f t="shared" si="34"/>
        <v>240000</v>
      </c>
      <c r="S101" s="49">
        <v>100000</v>
      </c>
      <c r="T101" s="94">
        <f t="shared" si="36"/>
        <v>100000</v>
      </c>
      <c r="U101" s="52">
        <v>300000</v>
      </c>
      <c r="V101" s="94">
        <v>300000</v>
      </c>
      <c r="W101" s="52"/>
      <c r="X101" s="52">
        <f t="shared" si="37"/>
        <v>200000</v>
      </c>
      <c r="Y101" s="21">
        <f>SUM(O101:X101)</f>
        <v>5350600</v>
      </c>
      <c r="Z101" s="70"/>
      <c r="AA101" s="70"/>
      <c r="AB101" s="69"/>
      <c r="AC101" s="69"/>
      <c r="AD101" s="69"/>
      <c r="AE101" s="104">
        <f t="shared" si="23"/>
        <v>0</v>
      </c>
      <c r="AF101" s="56">
        <f t="shared" si="24"/>
        <v>5350600</v>
      </c>
      <c r="AG101" s="12"/>
      <c r="AH101" s="13"/>
      <c r="AI101" s="66"/>
      <c r="AJ101" s="62"/>
      <c r="AK101" s="63"/>
    </row>
    <row r="102" spans="1:37" ht="18" customHeight="1" thickBot="1" x14ac:dyDescent="0.35">
      <c r="A102" s="23"/>
      <c r="B102" s="46"/>
      <c r="C102" s="47" t="s">
        <v>140</v>
      </c>
      <c r="D102" s="47">
        <v>301</v>
      </c>
      <c r="E102" s="47" t="s">
        <v>146</v>
      </c>
      <c r="F102" s="48">
        <v>390</v>
      </c>
      <c r="G102" s="48">
        <v>549</v>
      </c>
      <c r="H102" s="91">
        <f t="shared" si="26"/>
        <v>159</v>
      </c>
      <c r="I102" s="92">
        <v>3800</v>
      </c>
      <c r="J102" s="93">
        <v>0</v>
      </c>
      <c r="K102" s="93">
        <v>1</v>
      </c>
      <c r="L102" s="93">
        <f t="shared" si="27"/>
        <v>1</v>
      </c>
      <c r="M102" s="49">
        <v>120000</v>
      </c>
      <c r="N102" s="48">
        <v>3</v>
      </c>
      <c r="O102" s="94"/>
      <c r="P102" s="94">
        <v>3800000</v>
      </c>
      <c r="Q102" s="50">
        <f t="shared" si="33"/>
        <v>604200</v>
      </c>
      <c r="R102" s="50">
        <f t="shared" si="34"/>
        <v>360000</v>
      </c>
      <c r="S102" s="49">
        <v>100000</v>
      </c>
      <c r="T102" s="94">
        <f t="shared" si="36"/>
        <v>150000</v>
      </c>
      <c r="U102" s="52">
        <v>70000</v>
      </c>
      <c r="V102" s="94"/>
      <c r="W102" s="52"/>
      <c r="X102" s="52">
        <f t="shared" si="37"/>
        <v>300000</v>
      </c>
      <c r="Y102" s="21">
        <f t="shared" si="35"/>
        <v>5384200</v>
      </c>
      <c r="Z102" s="70"/>
      <c r="AA102" s="70"/>
      <c r="AB102" s="69"/>
      <c r="AC102" s="69"/>
      <c r="AD102" s="69"/>
      <c r="AE102" s="104">
        <f t="shared" si="23"/>
        <v>0</v>
      </c>
      <c r="AF102" s="56">
        <f t="shared" si="24"/>
        <v>5384200</v>
      </c>
      <c r="AG102" s="12"/>
      <c r="AH102" s="13"/>
      <c r="AI102" s="66"/>
      <c r="AJ102" s="62"/>
      <c r="AK102" s="63"/>
    </row>
    <row r="103" spans="1:37" ht="18" customHeight="1" thickBot="1" x14ac:dyDescent="0.35">
      <c r="A103" s="23"/>
      <c r="B103" s="46"/>
      <c r="C103" s="47" t="s">
        <v>140</v>
      </c>
      <c r="D103" s="47">
        <v>302</v>
      </c>
      <c r="E103" s="47" t="s">
        <v>147</v>
      </c>
      <c r="F103" s="48">
        <v>359</v>
      </c>
      <c r="G103" s="48">
        <v>600</v>
      </c>
      <c r="H103" s="91">
        <f t="shared" si="26"/>
        <v>241</v>
      </c>
      <c r="I103" s="92">
        <v>3800</v>
      </c>
      <c r="J103" s="93">
        <v>0</v>
      </c>
      <c r="K103" s="93">
        <v>1</v>
      </c>
      <c r="L103" s="93">
        <f t="shared" si="27"/>
        <v>1</v>
      </c>
      <c r="M103" s="49">
        <v>120000</v>
      </c>
      <c r="N103" s="48">
        <v>2</v>
      </c>
      <c r="O103" s="94"/>
      <c r="P103" s="94">
        <v>3800000</v>
      </c>
      <c r="Q103" s="50">
        <f t="shared" si="33"/>
        <v>915800</v>
      </c>
      <c r="R103" s="50">
        <f t="shared" si="34"/>
        <v>240000</v>
      </c>
      <c r="S103" s="49">
        <v>100000</v>
      </c>
      <c r="T103" s="94">
        <f t="shared" si="36"/>
        <v>100000</v>
      </c>
      <c r="U103" s="52"/>
      <c r="V103" s="94"/>
      <c r="W103" s="52"/>
      <c r="X103" s="52">
        <f t="shared" si="37"/>
        <v>200000</v>
      </c>
      <c r="Y103" s="21">
        <f t="shared" si="35"/>
        <v>5355800</v>
      </c>
      <c r="Z103" s="70"/>
      <c r="AA103" s="70"/>
      <c r="AB103" s="69"/>
      <c r="AC103" s="69"/>
      <c r="AD103" s="69"/>
      <c r="AE103" s="104">
        <f t="shared" si="23"/>
        <v>0</v>
      </c>
      <c r="AF103" s="56">
        <f t="shared" si="24"/>
        <v>5355800</v>
      </c>
      <c r="AG103" s="12"/>
      <c r="AH103" s="13"/>
      <c r="AI103" s="66"/>
      <c r="AJ103" s="62"/>
      <c r="AK103" s="63"/>
    </row>
    <row r="104" spans="1:37" ht="18" customHeight="1" thickBot="1" x14ac:dyDescent="0.35">
      <c r="A104" s="23"/>
      <c r="B104" s="46"/>
      <c r="C104" s="47" t="s">
        <v>140</v>
      </c>
      <c r="D104" s="47">
        <v>303</v>
      </c>
      <c r="E104" s="47" t="s">
        <v>148</v>
      </c>
      <c r="F104" s="48">
        <v>283</v>
      </c>
      <c r="G104" s="48">
        <v>451</v>
      </c>
      <c r="H104" s="91">
        <f t="shared" si="26"/>
        <v>168</v>
      </c>
      <c r="I104" s="92">
        <v>3800</v>
      </c>
      <c r="J104" s="93">
        <v>0</v>
      </c>
      <c r="K104" s="93">
        <v>1</v>
      </c>
      <c r="L104" s="93">
        <f t="shared" si="27"/>
        <v>1</v>
      </c>
      <c r="M104" s="49">
        <v>120000</v>
      </c>
      <c r="N104" s="48">
        <v>2</v>
      </c>
      <c r="O104" s="94"/>
      <c r="P104" s="94">
        <v>3800000</v>
      </c>
      <c r="Q104" s="50">
        <f t="shared" si="33"/>
        <v>638400</v>
      </c>
      <c r="R104" s="50">
        <f t="shared" si="34"/>
        <v>240000</v>
      </c>
      <c r="S104" s="49">
        <v>100000</v>
      </c>
      <c r="T104" s="94">
        <f t="shared" si="36"/>
        <v>100000</v>
      </c>
      <c r="U104" s="52"/>
      <c r="V104" s="94"/>
      <c r="W104" s="52"/>
      <c r="X104" s="52">
        <f t="shared" si="37"/>
        <v>200000</v>
      </c>
      <c r="Y104" s="21">
        <f t="shared" ref="Y104:Y109" si="38">SUM(O104:X104)</f>
        <v>5078400</v>
      </c>
      <c r="Z104" s="70"/>
      <c r="AA104" s="70"/>
      <c r="AB104" s="69"/>
      <c r="AC104" s="69"/>
      <c r="AD104" s="69"/>
      <c r="AE104" s="104">
        <f t="shared" si="23"/>
        <v>0</v>
      </c>
      <c r="AF104" s="56">
        <f t="shared" si="24"/>
        <v>5078400</v>
      </c>
      <c r="AG104" s="12"/>
      <c r="AH104" s="13"/>
      <c r="AI104" s="66"/>
      <c r="AJ104" s="62"/>
      <c r="AK104" s="63"/>
    </row>
    <row r="105" spans="1:37" ht="18" customHeight="1" thickBot="1" x14ac:dyDescent="0.35">
      <c r="A105" s="23"/>
      <c r="B105" s="46"/>
      <c r="C105" s="47" t="s">
        <v>140</v>
      </c>
      <c r="D105" s="47">
        <v>304</v>
      </c>
      <c r="E105" s="47" t="s">
        <v>149</v>
      </c>
      <c r="F105" s="48">
        <v>168</v>
      </c>
      <c r="G105" s="48">
        <v>382</v>
      </c>
      <c r="H105" s="91">
        <f t="shared" si="26"/>
        <v>214</v>
      </c>
      <c r="I105" s="92">
        <v>3800</v>
      </c>
      <c r="J105" s="93">
        <v>0</v>
      </c>
      <c r="K105" s="93">
        <v>1</v>
      </c>
      <c r="L105" s="93">
        <f t="shared" si="27"/>
        <v>1</v>
      </c>
      <c r="M105" s="49">
        <v>120000</v>
      </c>
      <c r="N105" s="48">
        <v>2</v>
      </c>
      <c r="O105" s="94"/>
      <c r="P105" s="94">
        <v>3300000</v>
      </c>
      <c r="Q105" s="50">
        <f t="shared" si="33"/>
        <v>813200</v>
      </c>
      <c r="R105" s="50">
        <f t="shared" si="34"/>
        <v>240000</v>
      </c>
      <c r="S105" s="49">
        <v>100000</v>
      </c>
      <c r="T105" s="94">
        <f t="shared" si="36"/>
        <v>100000</v>
      </c>
      <c r="U105" s="52"/>
      <c r="V105" s="94"/>
      <c r="W105" s="52"/>
      <c r="X105" s="52">
        <f t="shared" si="37"/>
        <v>200000</v>
      </c>
      <c r="Y105" s="21">
        <f t="shared" si="38"/>
        <v>4753200</v>
      </c>
      <c r="Z105" s="70"/>
      <c r="AA105" s="70"/>
      <c r="AB105" s="69"/>
      <c r="AC105" s="69"/>
      <c r="AD105" s="69"/>
      <c r="AE105" s="104">
        <f t="shared" si="23"/>
        <v>0</v>
      </c>
      <c r="AF105" s="56">
        <f t="shared" si="24"/>
        <v>4753200</v>
      </c>
      <c r="AG105" s="12"/>
      <c r="AH105" s="13"/>
      <c r="AI105" s="66"/>
      <c r="AJ105" s="62"/>
      <c r="AK105" s="63"/>
    </row>
    <row r="106" spans="1:37" ht="18" customHeight="1" thickBot="1" x14ac:dyDescent="0.35">
      <c r="A106" s="23"/>
      <c r="B106" s="46"/>
      <c r="C106" s="47" t="s">
        <v>140</v>
      </c>
      <c r="D106" s="47">
        <v>401</v>
      </c>
      <c r="E106" s="47" t="s">
        <v>150</v>
      </c>
      <c r="F106" s="48">
        <v>21</v>
      </c>
      <c r="G106" s="48">
        <v>169</v>
      </c>
      <c r="H106" s="91">
        <f t="shared" si="26"/>
        <v>148</v>
      </c>
      <c r="I106" s="92">
        <v>3800</v>
      </c>
      <c r="J106" s="93">
        <v>0</v>
      </c>
      <c r="K106" s="93">
        <v>1</v>
      </c>
      <c r="L106" s="93">
        <f t="shared" si="27"/>
        <v>1</v>
      </c>
      <c r="M106" s="49">
        <v>120000</v>
      </c>
      <c r="N106" s="48">
        <v>2</v>
      </c>
      <c r="O106" s="94"/>
      <c r="P106" s="94">
        <v>3800000</v>
      </c>
      <c r="Q106" s="50">
        <f t="shared" si="33"/>
        <v>562400</v>
      </c>
      <c r="R106" s="50">
        <f t="shared" si="34"/>
        <v>240000</v>
      </c>
      <c r="S106" s="49">
        <v>100000</v>
      </c>
      <c r="T106" s="94">
        <f t="shared" si="36"/>
        <v>100000</v>
      </c>
      <c r="U106" s="52">
        <v>140000</v>
      </c>
      <c r="V106" s="94"/>
      <c r="W106" s="52"/>
      <c r="X106" s="52">
        <f t="shared" si="37"/>
        <v>200000</v>
      </c>
      <c r="Y106" s="21">
        <f t="shared" si="38"/>
        <v>5142400</v>
      </c>
      <c r="Z106" s="70"/>
      <c r="AA106" s="70"/>
      <c r="AB106" s="69"/>
      <c r="AC106" s="69"/>
      <c r="AD106" s="69"/>
      <c r="AE106" s="104">
        <f t="shared" si="23"/>
        <v>0</v>
      </c>
      <c r="AF106" s="56">
        <f t="shared" si="24"/>
        <v>5142400</v>
      </c>
      <c r="AG106" s="12"/>
      <c r="AH106" s="13"/>
      <c r="AI106" s="66"/>
      <c r="AJ106" s="62"/>
      <c r="AK106" s="63"/>
    </row>
    <row r="107" spans="1:37" ht="18" customHeight="1" thickBot="1" x14ac:dyDescent="0.35">
      <c r="A107" s="23"/>
      <c r="B107" s="46"/>
      <c r="C107" s="47" t="s">
        <v>140</v>
      </c>
      <c r="D107" s="47">
        <v>402</v>
      </c>
      <c r="E107" s="47" t="s">
        <v>151</v>
      </c>
      <c r="F107" s="48">
        <v>41</v>
      </c>
      <c r="G107" s="48">
        <v>121</v>
      </c>
      <c r="H107" s="91">
        <f t="shared" si="26"/>
        <v>80</v>
      </c>
      <c r="I107" s="92">
        <v>3800</v>
      </c>
      <c r="J107" s="93">
        <v>0</v>
      </c>
      <c r="K107" s="93">
        <v>1</v>
      </c>
      <c r="L107" s="93">
        <f t="shared" si="27"/>
        <v>1</v>
      </c>
      <c r="M107" s="49">
        <v>120000</v>
      </c>
      <c r="N107" s="48">
        <v>2</v>
      </c>
      <c r="O107" s="94"/>
      <c r="P107" s="94">
        <v>3800000</v>
      </c>
      <c r="Q107" s="50">
        <f t="shared" si="33"/>
        <v>304000</v>
      </c>
      <c r="R107" s="50">
        <f t="shared" si="34"/>
        <v>240000</v>
      </c>
      <c r="S107" s="49">
        <v>100000</v>
      </c>
      <c r="T107" s="94">
        <f t="shared" si="36"/>
        <v>100000</v>
      </c>
      <c r="U107" s="52"/>
      <c r="V107" s="94"/>
      <c r="W107" s="52"/>
      <c r="X107" s="52">
        <f t="shared" si="37"/>
        <v>200000</v>
      </c>
      <c r="Y107" s="21">
        <f t="shared" si="38"/>
        <v>4744000</v>
      </c>
      <c r="Z107" s="70"/>
      <c r="AA107" s="70"/>
      <c r="AB107" s="69"/>
      <c r="AC107" s="69"/>
      <c r="AD107" s="69"/>
      <c r="AE107" s="104">
        <f t="shared" si="23"/>
        <v>0</v>
      </c>
      <c r="AF107" s="56">
        <f t="shared" si="24"/>
        <v>4744000</v>
      </c>
      <c r="AG107" s="12"/>
      <c r="AH107" s="13"/>
      <c r="AI107" s="66"/>
      <c r="AJ107" s="62"/>
      <c r="AK107" s="63"/>
    </row>
    <row r="108" spans="1:37" ht="18" customHeight="1" thickBot="1" x14ac:dyDescent="0.35">
      <c r="A108" s="23"/>
      <c r="B108" s="46"/>
      <c r="C108" s="47" t="s">
        <v>140</v>
      </c>
      <c r="D108" s="47">
        <v>403</v>
      </c>
      <c r="E108" s="47" t="s">
        <v>152</v>
      </c>
      <c r="F108" s="48">
        <v>43</v>
      </c>
      <c r="G108" s="48">
        <v>155</v>
      </c>
      <c r="H108" s="91">
        <f t="shared" si="26"/>
        <v>112</v>
      </c>
      <c r="I108" s="92">
        <v>3800</v>
      </c>
      <c r="J108" s="93">
        <v>0</v>
      </c>
      <c r="K108" s="93">
        <v>1</v>
      </c>
      <c r="L108" s="93">
        <f t="shared" si="27"/>
        <v>1</v>
      </c>
      <c r="M108" s="49">
        <v>120000</v>
      </c>
      <c r="N108" s="48">
        <v>2</v>
      </c>
      <c r="O108" s="94"/>
      <c r="P108" s="94">
        <v>3800000</v>
      </c>
      <c r="Q108" s="50">
        <f t="shared" si="33"/>
        <v>425600</v>
      </c>
      <c r="R108" s="50">
        <f t="shared" si="34"/>
        <v>240000</v>
      </c>
      <c r="S108" s="49">
        <v>100000</v>
      </c>
      <c r="T108" s="94">
        <f t="shared" si="36"/>
        <v>100000</v>
      </c>
      <c r="U108" s="52"/>
      <c r="V108" s="94"/>
      <c r="W108" s="52"/>
      <c r="X108" s="52">
        <f t="shared" si="37"/>
        <v>200000</v>
      </c>
      <c r="Y108" s="21">
        <f t="shared" si="38"/>
        <v>4865600</v>
      </c>
      <c r="Z108" s="70"/>
      <c r="AA108" s="70"/>
      <c r="AB108" s="69"/>
      <c r="AC108" s="69"/>
      <c r="AD108" s="69"/>
      <c r="AE108" s="104">
        <f t="shared" si="23"/>
        <v>0</v>
      </c>
      <c r="AF108" s="56">
        <f t="shared" si="24"/>
        <v>4865600</v>
      </c>
      <c r="AG108" s="12"/>
      <c r="AH108" s="13"/>
      <c r="AI108" s="66"/>
      <c r="AJ108" s="62"/>
      <c r="AK108" s="63"/>
    </row>
    <row r="109" spans="1:37" ht="18" customHeight="1" thickBot="1" x14ac:dyDescent="0.35">
      <c r="A109" s="23"/>
      <c r="B109" s="46"/>
      <c r="C109" s="47" t="s">
        <v>140</v>
      </c>
      <c r="D109" s="47">
        <v>404</v>
      </c>
      <c r="E109" s="47" t="s">
        <v>153</v>
      </c>
      <c r="F109" s="48">
        <v>12</v>
      </c>
      <c r="G109" s="48">
        <v>97</v>
      </c>
      <c r="H109" s="91">
        <f t="shared" si="26"/>
        <v>85</v>
      </c>
      <c r="I109" s="92">
        <v>3800</v>
      </c>
      <c r="J109" s="93">
        <v>0</v>
      </c>
      <c r="K109" s="93">
        <v>1</v>
      </c>
      <c r="L109" s="93">
        <f t="shared" si="27"/>
        <v>1</v>
      </c>
      <c r="M109" s="49">
        <v>120000</v>
      </c>
      <c r="N109" s="48">
        <v>4</v>
      </c>
      <c r="O109" s="94"/>
      <c r="P109" s="94">
        <v>3400000</v>
      </c>
      <c r="Q109" s="50">
        <f t="shared" si="33"/>
        <v>323000</v>
      </c>
      <c r="R109" s="50">
        <f t="shared" si="34"/>
        <v>480000</v>
      </c>
      <c r="S109" s="49">
        <v>100000</v>
      </c>
      <c r="T109" s="94"/>
      <c r="U109" s="52">
        <v>140000</v>
      </c>
      <c r="V109" s="94"/>
      <c r="W109" s="52"/>
      <c r="X109" s="52">
        <f t="shared" si="37"/>
        <v>400000</v>
      </c>
      <c r="Y109" s="21">
        <f t="shared" si="38"/>
        <v>4843000</v>
      </c>
      <c r="Z109" s="70"/>
      <c r="AA109" s="70"/>
      <c r="AB109" s="69"/>
      <c r="AC109" s="69"/>
      <c r="AD109" s="69"/>
      <c r="AE109" s="104">
        <f t="shared" si="23"/>
        <v>0</v>
      </c>
      <c r="AF109" s="56">
        <f t="shared" si="24"/>
        <v>4843000</v>
      </c>
      <c r="AG109" s="12"/>
      <c r="AH109" s="13"/>
      <c r="AI109" s="66"/>
      <c r="AJ109" s="62"/>
      <c r="AK109" s="63"/>
    </row>
    <row r="110" spans="1:37" ht="18" customHeight="1" thickBot="1" x14ac:dyDescent="0.35">
      <c r="A110" s="23"/>
      <c r="B110" s="46"/>
      <c r="C110" s="47" t="s">
        <v>140</v>
      </c>
      <c r="D110" s="47">
        <v>501</v>
      </c>
      <c r="E110" s="47" t="s">
        <v>154</v>
      </c>
      <c r="F110" s="48">
        <v>384</v>
      </c>
      <c r="G110" s="48">
        <v>617</v>
      </c>
      <c r="H110" s="91">
        <f t="shared" si="26"/>
        <v>233</v>
      </c>
      <c r="I110" s="92">
        <v>3800</v>
      </c>
      <c r="J110" s="93">
        <v>0</v>
      </c>
      <c r="K110" s="93">
        <v>1</v>
      </c>
      <c r="L110" s="93">
        <f t="shared" si="27"/>
        <v>1</v>
      </c>
      <c r="M110" s="49">
        <v>120000</v>
      </c>
      <c r="N110" s="48">
        <v>2</v>
      </c>
      <c r="O110" s="94"/>
      <c r="P110" s="94">
        <v>3800000</v>
      </c>
      <c r="Q110" s="50">
        <f t="shared" si="33"/>
        <v>885400</v>
      </c>
      <c r="R110" s="50">
        <f t="shared" si="34"/>
        <v>240000</v>
      </c>
      <c r="S110" s="49">
        <v>100000</v>
      </c>
      <c r="T110" s="94">
        <f t="shared" si="36"/>
        <v>100000</v>
      </c>
      <c r="U110" s="52"/>
      <c r="V110" s="94"/>
      <c r="W110" s="52"/>
      <c r="X110" s="52">
        <f t="shared" si="37"/>
        <v>200000</v>
      </c>
      <c r="Y110" s="21">
        <f t="shared" si="35"/>
        <v>5325400</v>
      </c>
      <c r="Z110" s="70"/>
      <c r="AA110" s="70"/>
      <c r="AB110" s="69"/>
      <c r="AC110" s="69"/>
      <c r="AD110" s="69"/>
      <c r="AE110" s="104">
        <f t="shared" si="23"/>
        <v>0</v>
      </c>
      <c r="AF110" s="56">
        <f t="shared" si="24"/>
        <v>5325400</v>
      </c>
      <c r="AG110" s="12"/>
      <c r="AH110" s="13"/>
      <c r="AI110" s="66"/>
      <c r="AJ110" s="62"/>
      <c r="AK110" s="63"/>
    </row>
    <row r="111" spans="1:37" ht="18" customHeight="1" thickBot="1" x14ac:dyDescent="0.35">
      <c r="A111" s="23"/>
      <c r="B111" s="46"/>
      <c r="C111" s="47" t="s">
        <v>140</v>
      </c>
      <c r="D111" s="47">
        <v>502</v>
      </c>
      <c r="E111" s="47" t="s">
        <v>155</v>
      </c>
      <c r="F111" s="48">
        <v>253</v>
      </c>
      <c r="G111" s="48">
        <v>406</v>
      </c>
      <c r="H111" s="91">
        <f t="shared" si="26"/>
        <v>153</v>
      </c>
      <c r="I111" s="92">
        <v>3800</v>
      </c>
      <c r="J111" s="93">
        <v>0</v>
      </c>
      <c r="K111" s="93">
        <v>1</v>
      </c>
      <c r="L111" s="93">
        <f t="shared" si="27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33"/>
        <v>581400</v>
      </c>
      <c r="R111" s="50">
        <f t="shared" si="34"/>
        <v>240000</v>
      </c>
      <c r="S111" s="49">
        <v>100000</v>
      </c>
      <c r="T111" s="94">
        <f t="shared" si="36"/>
        <v>100000</v>
      </c>
      <c r="U111" s="52">
        <v>50000</v>
      </c>
      <c r="V111" s="94"/>
      <c r="W111" s="52"/>
      <c r="X111" s="52">
        <f t="shared" si="37"/>
        <v>200000</v>
      </c>
      <c r="Y111" s="21">
        <f t="shared" si="35"/>
        <v>5071400</v>
      </c>
      <c r="Z111" s="70"/>
      <c r="AA111" s="70"/>
      <c r="AB111" s="69"/>
      <c r="AC111" s="69"/>
      <c r="AD111" s="69"/>
      <c r="AE111" s="104">
        <f t="shared" si="23"/>
        <v>0</v>
      </c>
      <c r="AF111" s="56">
        <f t="shared" si="24"/>
        <v>5071400</v>
      </c>
      <c r="AG111" s="12"/>
      <c r="AH111" s="13"/>
      <c r="AI111" s="66"/>
      <c r="AJ111" s="62"/>
      <c r="AK111" s="63"/>
    </row>
    <row r="112" spans="1:37" ht="18" customHeight="1" thickBot="1" x14ac:dyDescent="0.35">
      <c r="A112" s="23"/>
      <c r="B112" s="46"/>
      <c r="C112" s="47" t="s">
        <v>140</v>
      </c>
      <c r="D112" s="47">
        <v>503</v>
      </c>
      <c r="E112" s="47" t="s">
        <v>156</v>
      </c>
      <c r="F112" s="48">
        <v>437</v>
      </c>
      <c r="G112" s="48">
        <v>593</v>
      </c>
      <c r="H112" s="91">
        <f t="shared" si="26"/>
        <v>156</v>
      </c>
      <c r="I112" s="92">
        <v>3800</v>
      </c>
      <c r="J112" s="93">
        <v>0</v>
      </c>
      <c r="K112" s="93">
        <v>1</v>
      </c>
      <c r="L112" s="93">
        <f t="shared" si="27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33"/>
        <v>592800</v>
      </c>
      <c r="R112" s="50">
        <f t="shared" si="34"/>
        <v>240000</v>
      </c>
      <c r="S112" s="49">
        <v>100000</v>
      </c>
      <c r="T112" s="94">
        <f t="shared" si="36"/>
        <v>100000</v>
      </c>
      <c r="U112" s="52"/>
      <c r="V112" s="94"/>
      <c r="W112" s="52"/>
      <c r="X112" s="52">
        <f t="shared" si="37"/>
        <v>200000</v>
      </c>
      <c r="Y112" s="21">
        <f t="shared" si="35"/>
        <v>5032800</v>
      </c>
      <c r="Z112" s="70"/>
      <c r="AA112" s="70"/>
      <c r="AB112" s="69"/>
      <c r="AC112" s="69"/>
      <c r="AD112" s="69"/>
      <c r="AE112" s="104">
        <f t="shared" si="23"/>
        <v>0</v>
      </c>
      <c r="AF112" s="56">
        <f t="shared" si="24"/>
        <v>5032800</v>
      </c>
      <c r="AG112" s="12"/>
      <c r="AH112" s="13"/>
      <c r="AI112" s="66"/>
      <c r="AJ112" s="62"/>
      <c r="AK112" s="63"/>
    </row>
    <row r="113" spans="1:37" ht="18" customHeight="1" thickBot="1" x14ac:dyDescent="0.35">
      <c r="A113" s="23"/>
      <c r="B113" s="46"/>
      <c r="C113" s="47" t="s">
        <v>140</v>
      </c>
      <c r="D113" s="47">
        <v>504</v>
      </c>
      <c r="E113" s="47" t="s">
        <v>157</v>
      </c>
      <c r="F113" s="48">
        <v>8</v>
      </c>
      <c r="G113" s="48">
        <v>163</v>
      </c>
      <c r="H113" s="91">
        <f t="shared" si="26"/>
        <v>155</v>
      </c>
      <c r="I113" s="92">
        <v>3800</v>
      </c>
      <c r="J113" s="93">
        <v>0</v>
      </c>
      <c r="K113" s="93">
        <v>1</v>
      </c>
      <c r="L113" s="93">
        <f t="shared" si="27"/>
        <v>1</v>
      </c>
      <c r="M113" s="49">
        <v>120000</v>
      </c>
      <c r="N113" s="48">
        <v>3</v>
      </c>
      <c r="O113" s="94"/>
      <c r="P113" s="94">
        <v>3400000</v>
      </c>
      <c r="Q113" s="50">
        <f t="shared" si="33"/>
        <v>589000</v>
      </c>
      <c r="R113" s="50">
        <f t="shared" si="34"/>
        <v>360000</v>
      </c>
      <c r="S113" s="49">
        <v>100000</v>
      </c>
      <c r="T113" s="94">
        <f t="shared" si="36"/>
        <v>150000</v>
      </c>
      <c r="U113" s="52"/>
      <c r="V113" s="94"/>
      <c r="W113" s="52"/>
      <c r="X113" s="52">
        <f t="shared" si="37"/>
        <v>300000</v>
      </c>
      <c r="Y113" s="21">
        <f>SUM(O113:X113)</f>
        <v>4899000</v>
      </c>
      <c r="Z113" s="70"/>
      <c r="AA113" s="70"/>
      <c r="AB113" s="69"/>
      <c r="AC113" s="69"/>
      <c r="AD113" s="69"/>
      <c r="AE113" s="104">
        <f t="shared" si="23"/>
        <v>0</v>
      </c>
      <c r="AF113" s="56">
        <f t="shared" si="24"/>
        <v>4899000</v>
      </c>
      <c r="AG113" s="12"/>
      <c r="AH113" s="13"/>
      <c r="AI113" s="66"/>
      <c r="AJ113" s="62"/>
      <c r="AK113" s="63"/>
    </row>
    <row r="114" spans="1:37" ht="18" customHeight="1" thickBot="1" x14ac:dyDescent="0.35">
      <c r="A114" s="23"/>
      <c r="B114" s="46"/>
      <c r="C114" s="47" t="s">
        <v>140</v>
      </c>
      <c r="D114" s="47">
        <v>601</v>
      </c>
      <c r="E114" s="47" t="s">
        <v>158</v>
      </c>
      <c r="F114" s="48">
        <v>470</v>
      </c>
      <c r="G114" s="48">
        <v>603</v>
      </c>
      <c r="H114" s="91">
        <f t="shared" si="26"/>
        <v>133</v>
      </c>
      <c r="I114" s="92">
        <v>3800</v>
      </c>
      <c r="J114" s="93">
        <v>0</v>
      </c>
      <c r="K114" s="93">
        <v>1</v>
      </c>
      <c r="L114" s="93">
        <f t="shared" si="27"/>
        <v>1</v>
      </c>
      <c r="M114" s="49">
        <v>120000</v>
      </c>
      <c r="N114" s="48">
        <v>3</v>
      </c>
      <c r="O114" s="94"/>
      <c r="P114" s="94">
        <v>3700000</v>
      </c>
      <c r="Q114" s="50">
        <f t="shared" si="33"/>
        <v>505400</v>
      </c>
      <c r="R114" s="50">
        <f t="shared" si="34"/>
        <v>360000</v>
      </c>
      <c r="S114" s="49">
        <v>100000</v>
      </c>
      <c r="T114" s="94">
        <f t="shared" si="36"/>
        <v>150000</v>
      </c>
      <c r="U114" s="52">
        <v>70000</v>
      </c>
      <c r="V114" s="94"/>
      <c r="W114" s="52"/>
      <c r="X114" s="52">
        <f t="shared" si="37"/>
        <v>300000</v>
      </c>
      <c r="Y114" s="21">
        <f t="shared" si="35"/>
        <v>5185400</v>
      </c>
      <c r="Z114" s="70"/>
      <c r="AA114" s="70"/>
      <c r="AB114" s="69"/>
      <c r="AC114" s="69"/>
      <c r="AD114" s="69"/>
      <c r="AE114" s="104">
        <f t="shared" si="23"/>
        <v>0</v>
      </c>
      <c r="AF114" s="56">
        <f t="shared" si="24"/>
        <v>5185400</v>
      </c>
      <c r="AG114" s="12"/>
      <c r="AH114" s="13"/>
      <c r="AI114" s="66"/>
      <c r="AJ114" s="62"/>
      <c r="AK114" s="63"/>
    </row>
    <row r="115" spans="1:37" ht="18" customHeight="1" thickBot="1" x14ac:dyDescent="0.35">
      <c r="A115" s="23"/>
      <c r="B115" s="46"/>
      <c r="C115" s="53" t="s">
        <v>140</v>
      </c>
      <c r="D115" s="53">
        <v>602</v>
      </c>
      <c r="E115" s="53" t="s">
        <v>159</v>
      </c>
      <c r="F115" s="48">
        <v>375</v>
      </c>
      <c r="G115" s="48">
        <v>522</v>
      </c>
      <c r="H115" s="91">
        <f t="shared" si="26"/>
        <v>147</v>
      </c>
      <c r="I115" s="92">
        <v>3800</v>
      </c>
      <c r="J115" s="93">
        <v>0</v>
      </c>
      <c r="K115" s="93">
        <v>1</v>
      </c>
      <c r="L115" s="93">
        <f t="shared" si="27"/>
        <v>1</v>
      </c>
      <c r="M115" s="49">
        <v>120000</v>
      </c>
      <c r="N115" s="48">
        <v>3</v>
      </c>
      <c r="O115" s="94"/>
      <c r="P115" s="94">
        <v>3800000</v>
      </c>
      <c r="Q115" s="50">
        <f t="shared" si="33"/>
        <v>558600</v>
      </c>
      <c r="R115" s="50">
        <f t="shared" si="34"/>
        <v>360000</v>
      </c>
      <c r="S115" s="49">
        <v>100000</v>
      </c>
      <c r="T115" s="94">
        <f t="shared" si="36"/>
        <v>150000</v>
      </c>
      <c r="U115" s="52"/>
      <c r="V115" s="94"/>
      <c r="W115" s="52"/>
      <c r="X115" s="52">
        <f t="shared" si="37"/>
        <v>300000</v>
      </c>
      <c r="Y115" s="21">
        <f t="shared" si="35"/>
        <v>5268600</v>
      </c>
      <c r="Z115" s="70"/>
      <c r="AA115" s="70"/>
      <c r="AB115" s="69"/>
      <c r="AC115" s="69"/>
      <c r="AD115" s="69"/>
      <c r="AE115" s="104">
        <f t="shared" si="23"/>
        <v>0</v>
      </c>
      <c r="AF115" s="56">
        <f t="shared" si="24"/>
        <v>5268600</v>
      </c>
      <c r="AG115" s="12"/>
      <c r="AH115" s="13"/>
      <c r="AI115" s="66"/>
      <c r="AJ115" s="62"/>
      <c r="AK115" s="63"/>
    </row>
    <row r="116" spans="1:37" ht="18" customHeight="1" thickBot="1" x14ac:dyDescent="0.35">
      <c r="A116" s="23"/>
      <c r="B116" s="46"/>
      <c r="C116" s="53" t="s">
        <v>140</v>
      </c>
      <c r="D116" s="53">
        <v>603</v>
      </c>
      <c r="E116" s="53" t="s">
        <v>160</v>
      </c>
      <c r="F116" s="48">
        <v>381</v>
      </c>
      <c r="G116" s="48">
        <v>534</v>
      </c>
      <c r="H116" s="91">
        <f t="shared" si="26"/>
        <v>153</v>
      </c>
      <c r="I116" s="92">
        <v>3800</v>
      </c>
      <c r="J116" s="93">
        <v>0</v>
      </c>
      <c r="K116" s="93">
        <v>1</v>
      </c>
      <c r="L116" s="93">
        <f t="shared" si="27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33"/>
        <v>581400</v>
      </c>
      <c r="R116" s="50">
        <f t="shared" si="34"/>
        <v>360000</v>
      </c>
      <c r="S116" s="49">
        <v>100000</v>
      </c>
      <c r="T116" s="94">
        <f t="shared" si="36"/>
        <v>150000</v>
      </c>
      <c r="U116" s="52"/>
      <c r="V116" s="94"/>
      <c r="W116" s="52"/>
      <c r="X116" s="52">
        <f t="shared" si="37"/>
        <v>300000</v>
      </c>
      <c r="Y116" s="21">
        <f t="shared" si="35"/>
        <v>5291400</v>
      </c>
      <c r="Z116" s="70"/>
      <c r="AA116" s="70"/>
      <c r="AB116" s="69"/>
      <c r="AC116" s="69"/>
      <c r="AD116" s="69"/>
      <c r="AE116" s="104">
        <f t="shared" si="23"/>
        <v>0</v>
      </c>
      <c r="AF116" s="56">
        <f t="shared" si="24"/>
        <v>5291400</v>
      </c>
      <c r="AG116" s="12"/>
      <c r="AH116" s="13"/>
      <c r="AI116" s="66"/>
      <c r="AJ116" s="62"/>
      <c r="AK116" s="63"/>
    </row>
    <row r="117" spans="1:37" ht="18" customHeight="1" thickBot="1" x14ac:dyDescent="0.35">
      <c r="A117" s="23"/>
      <c r="B117" s="46"/>
      <c r="C117" s="47" t="s">
        <v>140</v>
      </c>
      <c r="D117" s="47">
        <v>604</v>
      </c>
      <c r="E117" s="47" t="s">
        <v>161</v>
      </c>
      <c r="F117" s="48">
        <v>322</v>
      </c>
      <c r="G117" s="48">
        <v>512</v>
      </c>
      <c r="H117" s="91">
        <f t="shared" si="26"/>
        <v>190</v>
      </c>
      <c r="I117" s="92">
        <v>3800</v>
      </c>
      <c r="J117" s="93">
        <v>0</v>
      </c>
      <c r="K117" s="93">
        <v>1</v>
      </c>
      <c r="L117" s="93">
        <f t="shared" si="27"/>
        <v>1</v>
      </c>
      <c r="M117" s="49">
        <v>120000</v>
      </c>
      <c r="N117" s="48">
        <v>1</v>
      </c>
      <c r="O117" s="94"/>
      <c r="P117" s="94">
        <v>3400000</v>
      </c>
      <c r="Q117" s="50">
        <f t="shared" si="33"/>
        <v>722000</v>
      </c>
      <c r="R117" s="50">
        <f t="shared" si="34"/>
        <v>120000</v>
      </c>
      <c r="S117" s="49">
        <v>100000</v>
      </c>
      <c r="T117" s="94">
        <v>0</v>
      </c>
      <c r="U117" s="52">
        <v>0</v>
      </c>
      <c r="V117" s="94">
        <v>20000</v>
      </c>
      <c r="W117" s="52"/>
      <c r="X117" s="52">
        <f t="shared" si="37"/>
        <v>100000</v>
      </c>
      <c r="Y117" s="21">
        <f>SUM(O117:X117)</f>
        <v>4462000</v>
      </c>
      <c r="Z117" s="70"/>
      <c r="AA117" s="70"/>
      <c r="AB117" s="69"/>
      <c r="AC117" s="69"/>
      <c r="AD117" s="69"/>
      <c r="AE117" s="104">
        <f t="shared" si="23"/>
        <v>0</v>
      </c>
      <c r="AF117" s="56">
        <f t="shared" si="24"/>
        <v>4462000</v>
      </c>
      <c r="AG117" s="12"/>
      <c r="AH117" s="13"/>
      <c r="AI117" s="66"/>
      <c r="AJ117" s="62"/>
      <c r="AK117" s="63"/>
    </row>
    <row r="118" spans="1:37" ht="18" customHeight="1" thickBot="1" x14ac:dyDescent="0.35">
      <c r="A118" s="23"/>
      <c r="B118" s="46"/>
      <c r="C118" s="47" t="s">
        <v>140</v>
      </c>
      <c r="D118" s="47">
        <v>701</v>
      </c>
      <c r="E118" s="47" t="s">
        <v>162</v>
      </c>
      <c r="F118" s="48">
        <v>150</v>
      </c>
      <c r="G118" s="48">
        <v>328</v>
      </c>
      <c r="H118" s="91">
        <f t="shared" si="26"/>
        <v>178</v>
      </c>
      <c r="I118" s="92">
        <v>3800</v>
      </c>
      <c r="J118" s="93">
        <v>0</v>
      </c>
      <c r="K118" s="93">
        <v>1</v>
      </c>
      <c r="L118" s="93">
        <f t="shared" si="27"/>
        <v>1</v>
      </c>
      <c r="M118" s="49">
        <v>120000</v>
      </c>
      <c r="N118" s="48">
        <v>1</v>
      </c>
      <c r="O118" s="94"/>
      <c r="P118" s="94">
        <v>3700000</v>
      </c>
      <c r="Q118" s="50">
        <f t="shared" si="33"/>
        <v>676400</v>
      </c>
      <c r="R118" s="50">
        <f t="shared" si="34"/>
        <v>120000</v>
      </c>
      <c r="S118" s="49">
        <v>100000</v>
      </c>
      <c r="T118" s="94">
        <f t="shared" si="36"/>
        <v>50000</v>
      </c>
      <c r="U118" s="52"/>
      <c r="V118" s="94"/>
      <c r="W118" s="52"/>
      <c r="X118" s="52">
        <f t="shared" si="37"/>
        <v>100000</v>
      </c>
      <c r="Y118" s="21">
        <f>SUM(O118:X118)</f>
        <v>4746400</v>
      </c>
      <c r="Z118" s="70"/>
      <c r="AA118" s="70"/>
      <c r="AB118" s="69"/>
      <c r="AC118" s="69"/>
      <c r="AD118" s="69"/>
      <c r="AE118" s="104">
        <f t="shared" si="23"/>
        <v>0</v>
      </c>
      <c r="AF118" s="56">
        <f t="shared" si="24"/>
        <v>4746400</v>
      </c>
      <c r="AG118" s="12"/>
      <c r="AH118" s="13"/>
      <c r="AI118" s="66"/>
      <c r="AJ118" s="62"/>
      <c r="AK118" s="63"/>
    </row>
    <row r="119" spans="1:37" ht="18" customHeight="1" thickBot="1" x14ac:dyDescent="0.35">
      <c r="A119" s="23"/>
      <c r="B119" s="46"/>
      <c r="C119" s="47" t="s">
        <v>140</v>
      </c>
      <c r="D119" s="47">
        <v>702</v>
      </c>
      <c r="E119" s="47" t="s">
        <v>163</v>
      </c>
      <c r="F119" s="48">
        <v>436</v>
      </c>
      <c r="G119" s="48">
        <v>501</v>
      </c>
      <c r="H119" s="91">
        <f t="shared" si="26"/>
        <v>65</v>
      </c>
      <c r="I119" s="92">
        <v>3800</v>
      </c>
      <c r="J119" s="93">
        <v>0</v>
      </c>
      <c r="K119" s="93">
        <v>1</v>
      </c>
      <c r="L119" s="93">
        <f t="shared" si="27"/>
        <v>1</v>
      </c>
      <c r="M119" s="49">
        <v>120000</v>
      </c>
      <c r="N119" s="48">
        <v>2</v>
      </c>
      <c r="O119" s="94"/>
      <c r="P119" s="94">
        <v>3800000</v>
      </c>
      <c r="Q119" s="50">
        <f t="shared" si="33"/>
        <v>247000</v>
      </c>
      <c r="R119" s="50">
        <f t="shared" si="34"/>
        <v>240000</v>
      </c>
      <c r="S119" s="49">
        <v>100000</v>
      </c>
      <c r="T119" s="94">
        <f t="shared" si="36"/>
        <v>100000</v>
      </c>
      <c r="U119" s="52"/>
      <c r="V119" s="94"/>
      <c r="W119" s="52"/>
      <c r="X119" s="52">
        <f t="shared" si="37"/>
        <v>200000</v>
      </c>
      <c r="Y119" s="21">
        <f>SUM(O119:X119)</f>
        <v>4687000</v>
      </c>
      <c r="Z119" s="70"/>
      <c r="AA119" s="70"/>
      <c r="AB119" s="69"/>
      <c r="AC119" s="69"/>
      <c r="AD119" s="69"/>
      <c r="AE119" s="104">
        <f t="shared" si="23"/>
        <v>0</v>
      </c>
      <c r="AF119" s="56">
        <f t="shared" si="24"/>
        <v>4687000</v>
      </c>
      <c r="AG119" s="12"/>
      <c r="AH119" s="13"/>
      <c r="AI119" s="66"/>
      <c r="AJ119" s="62"/>
      <c r="AK119" s="63"/>
    </row>
    <row r="120" spans="1:37" ht="18" customHeight="1" thickBot="1" x14ac:dyDescent="0.35">
      <c r="A120" s="23"/>
      <c r="B120" s="46"/>
      <c r="C120" s="47" t="s">
        <v>140</v>
      </c>
      <c r="D120" s="47">
        <v>703</v>
      </c>
      <c r="E120" s="47" t="s">
        <v>164</v>
      </c>
      <c r="F120" s="48">
        <v>7</v>
      </c>
      <c r="G120" s="48">
        <v>164</v>
      </c>
      <c r="H120" s="91">
        <f t="shared" si="26"/>
        <v>157</v>
      </c>
      <c r="I120" s="92">
        <v>3800</v>
      </c>
      <c r="J120" s="93">
        <v>0</v>
      </c>
      <c r="K120" s="93">
        <v>1</v>
      </c>
      <c r="L120" s="93">
        <f t="shared" si="27"/>
        <v>1</v>
      </c>
      <c r="M120" s="49">
        <v>120000</v>
      </c>
      <c r="N120" s="48">
        <v>1</v>
      </c>
      <c r="O120" s="94"/>
      <c r="P120" s="94">
        <v>3800000</v>
      </c>
      <c r="Q120" s="50">
        <f t="shared" si="33"/>
        <v>596600</v>
      </c>
      <c r="R120" s="50">
        <f t="shared" si="34"/>
        <v>120000</v>
      </c>
      <c r="S120" s="49">
        <v>100000</v>
      </c>
      <c r="T120" s="94">
        <f t="shared" si="36"/>
        <v>50000</v>
      </c>
      <c r="U120" s="52"/>
      <c r="V120" s="94"/>
      <c r="W120" s="52"/>
      <c r="X120" s="52">
        <f t="shared" si="37"/>
        <v>100000</v>
      </c>
      <c r="Y120" s="21">
        <f>SUM(O120:X120)</f>
        <v>4766600</v>
      </c>
      <c r="Z120" s="70"/>
      <c r="AA120" s="70"/>
      <c r="AB120" s="69"/>
      <c r="AC120" s="69"/>
      <c r="AD120" s="69"/>
      <c r="AE120" s="104">
        <f t="shared" si="23"/>
        <v>0</v>
      </c>
      <c r="AF120" s="56">
        <f t="shared" si="24"/>
        <v>4766600</v>
      </c>
      <c r="AG120" s="12"/>
      <c r="AH120" s="13"/>
      <c r="AI120" s="66"/>
      <c r="AJ120" s="62"/>
      <c r="AK120" s="63"/>
    </row>
    <row r="121" spans="1:37" s="76" customFormat="1" ht="18" customHeight="1" thickBot="1" x14ac:dyDescent="0.35">
      <c r="A121" s="24"/>
      <c r="B121" s="25"/>
      <c r="C121" s="25"/>
      <c r="D121" s="25"/>
      <c r="E121" s="25"/>
      <c r="F121" s="25"/>
      <c r="G121" s="25"/>
      <c r="H121" s="135"/>
      <c r="I121" s="134"/>
      <c r="J121" s="25"/>
      <c r="K121" s="25"/>
      <c r="L121" s="25"/>
      <c r="M121" s="25"/>
      <c r="N121" s="25"/>
      <c r="O121" s="25"/>
      <c r="P121" s="25"/>
      <c r="Q121" s="29"/>
      <c r="R121" s="29"/>
      <c r="S121" s="28"/>
      <c r="T121" s="73"/>
      <c r="U121" s="25"/>
      <c r="V121" s="25"/>
      <c r="W121" s="25"/>
      <c r="X121" s="31"/>
      <c r="Y121" s="32"/>
      <c r="Z121" s="74"/>
      <c r="AA121" s="74"/>
      <c r="AB121" s="73"/>
      <c r="AC121" s="73"/>
      <c r="AD121" s="73"/>
      <c r="AE121" s="106"/>
      <c r="AF121" s="107"/>
      <c r="AG121" s="30"/>
      <c r="AH121" s="30"/>
      <c r="AI121" s="74"/>
      <c r="AJ121" s="75"/>
      <c r="AK121" s="75"/>
    </row>
    <row r="122" spans="1:37" ht="18" customHeight="1" thickBot="1" x14ac:dyDescent="0.35">
      <c r="A122" s="23"/>
      <c r="B122" s="9"/>
      <c r="C122" s="8" t="s">
        <v>199</v>
      </c>
      <c r="D122" s="8">
        <v>201</v>
      </c>
      <c r="E122" s="8" t="s">
        <v>200</v>
      </c>
      <c r="F122" s="9">
        <v>1331</v>
      </c>
      <c r="G122" s="9">
        <v>1383</v>
      </c>
      <c r="H122" s="9">
        <f t="shared" si="26"/>
        <v>52</v>
      </c>
      <c r="I122" s="20">
        <v>3800</v>
      </c>
      <c r="J122" s="9">
        <v>0</v>
      </c>
      <c r="K122" s="9">
        <v>1</v>
      </c>
      <c r="L122" s="9">
        <v>1</v>
      </c>
      <c r="M122" s="20">
        <v>120000</v>
      </c>
      <c r="N122" s="9">
        <v>2</v>
      </c>
      <c r="O122" s="9"/>
      <c r="P122" s="20">
        <v>2800000</v>
      </c>
      <c r="Q122" s="20">
        <f t="shared" si="33"/>
        <v>197600</v>
      </c>
      <c r="R122" s="20">
        <f t="shared" si="34"/>
        <v>240000</v>
      </c>
      <c r="S122" s="20">
        <v>100000</v>
      </c>
      <c r="T122" s="20">
        <f>N122*50000</f>
        <v>100000</v>
      </c>
      <c r="U122" s="20"/>
      <c r="V122" s="20"/>
      <c r="W122" s="20"/>
      <c r="X122" s="20">
        <f>N122*50000</f>
        <v>100000</v>
      </c>
      <c r="Y122" s="21">
        <f t="shared" ref="Y122:Y128" si="39">SUM(O122:X122)</f>
        <v>3537600</v>
      </c>
      <c r="Z122" s="70"/>
      <c r="AA122" s="70"/>
      <c r="AB122" s="69"/>
      <c r="AC122" s="69"/>
      <c r="AD122" s="69"/>
      <c r="AE122" s="104"/>
      <c r="AF122" s="56"/>
      <c r="AG122" s="12"/>
      <c r="AH122" s="13"/>
      <c r="AI122" s="66"/>
      <c r="AJ122" s="62"/>
      <c r="AK122" s="63"/>
    </row>
    <row r="123" spans="1:37" ht="18" customHeight="1" thickBot="1" x14ac:dyDescent="0.35">
      <c r="A123" s="23"/>
      <c r="B123" s="9"/>
      <c r="C123" s="8" t="s">
        <v>199</v>
      </c>
      <c r="D123" s="8">
        <v>202</v>
      </c>
      <c r="E123" s="8" t="s">
        <v>201</v>
      </c>
      <c r="F123" s="9">
        <v>1080</v>
      </c>
      <c r="G123" s="9">
        <v>1157</v>
      </c>
      <c r="H123" s="9">
        <f t="shared" si="26"/>
        <v>77</v>
      </c>
      <c r="I123" s="20">
        <v>3800</v>
      </c>
      <c r="J123" s="9">
        <v>0</v>
      </c>
      <c r="K123" s="9">
        <v>1</v>
      </c>
      <c r="L123" s="9">
        <v>1</v>
      </c>
      <c r="M123" s="20">
        <v>120000</v>
      </c>
      <c r="N123" s="9">
        <v>2</v>
      </c>
      <c r="O123" s="9"/>
      <c r="P123" s="20">
        <v>2800000</v>
      </c>
      <c r="Q123" s="20">
        <f t="shared" si="33"/>
        <v>292600</v>
      </c>
      <c r="R123" s="20">
        <f t="shared" si="34"/>
        <v>240000</v>
      </c>
      <c r="S123" s="20">
        <v>100000</v>
      </c>
      <c r="T123" s="20">
        <f t="shared" si="36"/>
        <v>100000</v>
      </c>
      <c r="U123" s="20"/>
      <c r="V123" s="20"/>
      <c r="W123" s="20"/>
      <c r="X123" s="20">
        <f t="shared" ref="X123:X128" si="40">N123*50000</f>
        <v>100000</v>
      </c>
      <c r="Y123" s="21">
        <f t="shared" si="39"/>
        <v>3632600</v>
      </c>
      <c r="Z123" s="70"/>
      <c r="AA123" s="70"/>
      <c r="AB123" s="69"/>
      <c r="AC123" s="69"/>
      <c r="AD123" s="69"/>
      <c r="AE123" s="104"/>
      <c r="AF123" s="56"/>
      <c r="AG123" s="12"/>
      <c r="AH123" s="13"/>
      <c r="AI123" s="66"/>
      <c r="AJ123" s="62"/>
      <c r="AK123" s="63"/>
    </row>
    <row r="124" spans="1:37" ht="18" customHeight="1" thickBot="1" x14ac:dyDescent="0.35">
      <c r="A124" s="23"/>
      <c r="B124" s="9"/>
      <c r="C124" s="8" t="s">
        <v>199</v>
      </c>
      <c r="D124" s="8">
        <v>203</v>
      </c>
      <c r="E124" s="8" t="s">
        <v>202</v>
      </c>
      <c r="F124" s="9">
        <v>695</v>
      </c>
      <c r="G124" s="9">
        <v>738</v>
      </c>
      <c r="H124" s="9">
        <f t="shared" si="26"/>
        <v>43</v>
      </c>
      <c r="I124" s="20">
        <v>3800</v>
      </c>
      <c r="J124" s="9">
        <v>0</v>
      </c>
      <c r="K124" s="9">
        <v>1</v>
      </c>
      <c r="L124" s="9">
        <v>1</v>
      </c>
      <c r="M124" s="20">
        <v>120000</v>
      </c>
      <c r="N124" s="9">
        <v>1</v>
      </c>
      <c r="O124" s="9"/>
      <c r="P124" s="20">
        <v>2600000</v>
      </c>
      <c r="Q124" s="20">
        <f t="shared" si="33"/>
        <v>163400</v>
      </c>
      <c r="R124" s="20">
        <f t="shared" si="34"/>
        <v>120000</v>
      </c>
      <c r="S124" s="20">
        <v>100000</v>
      </c>
      <c r="T124" s="20">
        <f t="shared" si="36"/>
        <v>50000</v>
      </c>
      <c r="U124" s="20"/>
      <c r="V124" s="20"/>
      <c r="W124" s="20"/>
      <c r="X124" s="20">
        <f t="shared" si="40"/>
        <v>50000</v>
      </c>
      <c r="Y124" s="21">
        <f t="shared" si="39"/>
        <v>3083400</v>
      </c>
      <c r="Z124" s="70"/>
      <c r="AA124" s="70"/>
      <c r="AB124" s="69"/>
      <c r="AC124" s="69"/>
      <c r="AD124" s="69"/>
      <c r="AE124" s="104"/>
      <c r="AF124" s="56"/>
      <c r="AG124" s="12"/>
      <c r="AH124" s="13"/>
      <c r="AI124" s="66"/>
      <c r="AJ124" s="62"/>
      <c r="AK124" s="63"/>
    </row>
    <row r="125" spans="1:37" ht="18" customHeight="1" thickBot="1" x14ac:dyDescent="0.35">
      <c r="A125" s="23"/>
      <c r="B125" s="9"/>
      <c r="C125" s="8" t="s">
        <v>199</v>
      </c>
      <c r="D125" s="8">
        <v>301</v>
      </c>
      <c r="E125" s="8" t="s">
        <v>203</v>
      </c>
      <c r="F125" s="8">
        <v>840</v>
      </c>
      <c r="G125" s="9">
        <v>853</v>
      </c>
      <c r="H125" s="9">
        <f t="shared" si="26"/>
        <v>13</v>
      </c>
      <c r="I125" s="20">
        <v>3800</v>
      </c>
      <c r="J125" s="9">
        <v>0</v>
      </c>
      <c r="K125" s="9">
        <v>1</v>
      </c>
      <c r="L125" s="9">
        <v>1</v>
      </c>
      <c r="M125" s="20">
        <v>120000</v>
      </c>
      <c r="N125" s="15">
        <v>1</v>
      </c>
      <c r="O125" s="69"/>
      <c r="P125" s="20">
        <v>2800000</v>
      </c>
      <c r="Q125" s="20">
        <f t="shared" si="33"/>
        <v>49400</v>
      </c>
      <c r="R125" s="20">
        <f t="shared" si="34"/>
        <v>120000</v>
      </c>
      <c r="S125" s="20">
        <v>100000</v>
      </c>
      <c r="T125" s="20">
        <f t="shared" si="36"/>
        <v>50000</v>
      </c>
      <c r="U125" s="20"/>
      <c r="V125" s="20"/>
      <c r="W125" s="20"/>
      <c r="X125" s="20">
        <f t="shared" si="40"/>
        <v>50000</v>
      </c>
      <c r="Y125" s="21">
        <f t="shared" si="39"/>
        <v>3169400</v>
      </c>
      <c r="Z125" s="70"/>
      <c r="AA125" s="70"/>
      <c r="AB125" s="69"/>
      <c r="AC125" s="69"/>
      <c r="AD125" s="69"/>
      <c r="AE125" s="104">
        <f t="shared" si="23"/>
        <v>0</v>
      </c>
      <c r="AF125" s="56">
        <f t="shared" si="24"/>
        <v>3169400</v>
      </c>
      <c r="AG125" s="12"/>
      <c r="AH125" s="13"/>
      <c r="AI125" s="66"/>
      <c r="AJ125" s="62"/>
      <c r="AK125" s="63"/>
    </row>
    <row r="126" spans="1:37" ht="18" customHeight="1" thickBot="1" x14ac:dyDescent="0.35">
      <c r="A126" s="23"/>
      <c r="B126" s="9"/>
      <c r="C126" s="8" t="s">
        <v>199</v>
      </c>
      <c r="D126" s="8">
        <v>302</v>
      </c>
      <c r="E126" s="8" t="s">
        <v>204</v>
      </c>
      <c r="F126" s="8">
        <v>1325</v>
      </c>
      <c r="G126" s="9">
        <v>1369</v>
      </c>
      <c r="H126" s="9">
        <f t="shared" si="26"/>
        <v>44</v>
      </c>
      <c r="I126" s="20">
        <v>3800</v>
      </c>
      <c r="J126" s="9">
        <v>0</v>
      </c>
      <c r="K126" s="9">
        <v>1</v>
      </c>
      <c r="L126" s="9">
        <v>1</v>
      </c>
      <c r="M126" s="20">
        <v>120000</v>
      </c>
      <c r="N126" s="15">
        <v>2</v>
      </c>
      <c r="O126" s="69"/>
      <c r="P126" s="20">
        <v>2800000</v>
      </c>
      <c r="Q126" s="20">
        <f t="shared" si="33"/>
        <v>167200</v>
      </c>
      <c r="R126" s="20">
        <f t="shared" si="34"/>
        <v>240000</v>
      </c>
      <c r="S126" s="20">
        <v>100000</v>
      </c>
      <c r="T126" s="20">
        <f t="shared" si="36"/>
        <v>100000</v>
      </c>
      <c r="U126" s="20"/>
      <c r="V126" s="20"/>
      <c r="W126" s="20"/>
      <c r="X126" s="20">
        <f t="shared" si="40"/>
        <v>100000</v>
      </c>
      <c r="Y126" s="21">
        <f t="shared" si="39"/>
        <v>3507200</v>
      </c>
      <c r="Z126" s="70"/>
      <c r="AA126" s="70"/>
      <c r="AB126" s="69"/>
      <c r="AC126" s="69"/>
      <c r="AD126" s="69"/>
      <c r="AE126" s="104">
        <f t="shared" si="23"/>
        <v>0</v>
      </c>
      <c r="AF126" s="56">
        <f t="shared" si="24"/>
        <v>3507200</v>
      </c>
      <c r="AG126" s="12"/>
      <c r="AH126" s="13"/>
      <c r="AI126" s="66"/>
      <c r="AJ126" s="62"/>
      <c r="AK126" s="63"/>
    </row>
    <row r="127" spans="1:37" ht="18" customHeight="1" thickBot="1" x14ac:dyDescent="0.35">
      <c r="A127" s="23"/>
      <c r="B127" s="9"/>
      <c r="C127" s="8" t="s">
        <v>199</v>
      </c>
      <c r="D127" s="8">
        <v>303</v>
      </c>
      <c r="E127" s="8" t="s">
        <v>205</v>
      </c>
      <c r="F127" s="8">
        <v>828</v>
      </c>
      <c r="G127" s="9">
        <v>1014</v>
      </c>
      <c r="H127" s="9">
        <f t="shared" si="26"/>
        <v>186</v>
      </c>
      <c r="I127" s="20">
        <v>3800</v>
      </c>
      <c r="J127" s="9">
        <v>0</v>
      </c>
      <c r="K127" s="9">
        <v>1</v>
      </c>
      <c r="L127" s="9">
        <v>1</v>
      </c>
      <c r="M127" s="20">
        <v>120000</v>
      </c>
      <c r="N127" s="15">
        <v>1</v>
      </c>
      <c r="O127" s="69"/>
      <c r="P127" s="20">
        <v>2600000</v>
      </c>
      <c r="Q127" s="20">
        <f t="shared" si="33"/>
        <v>706800</v>
      </c>
      <c r="R127" s="20">
        <f t="shared" si="34"/>
        <v>120000</v>
      </c>
      <c r="S127" s="20">
        <v>100000</v>
      </c>
      <c r="T127" s="20">
        <f t="shared" si="36"/>
        <v>50000</v>
      </c>
      <c r="U127" s="20"/>
      <c r="V127" s="20"/>
      <c r="W127" s="20"/>
      <c r="X127" s="20">
        <f t="shared" si="40"/>
        <v>50000</v>
      </c>
      <c r="Y127" s="21">
        <f t="shared" si="39"/>
        <v>3626800</v>
      </c>
      <c r="Z127" s="70"/>
      <c r="AA127" s="70"/>
      <c r="AB127" s="69"/>
      <c r="AC127" s="69"/>
      <c r="AD127" s="69"/>
      <c r="AE127" s="104">
        <f t="shared" si="23"/>
        <v>0</v>
      </c>
      <c r="AF127" s="56">
        <f t="shared" si="24"/>
        <v>3626800</v>
      </c>
      <c r="AG127" s="12"/>
      <c r="AH127" s="13"/>
      <c r="AI127" s="66"/>
      <c r="AJ127" s="62"/>
      <c r="AK127" s="63"/>
    </row>
    <row r="128" spans="1:37" ht="18" customHeight="1" thickBot="1" x14ac:dyDescent="0.35">
      <c r="A128" s="23"/>
      <c r="B128" s="9"/>
      <c r="C128" s="8" t="s">
        <v>199</v>
      </c>
      <c r="D128" s="8">
        <v>401</v>
      </c>
      <c r="E128" s="8" t="s">
        <v>206</v>
      </c>
      <c r="F128" s="8">
        <v>1976</v>
      </c>
      <c r="G128" s="9">
        <v>2054</v>
      </c>
      <c r="H128" s="9">
        <f t="shared" si="26"/>
        <v>78</v>
      </c>
      <c r="I128" s="20">
        <v>3800</v>
      </c>
      <c r="J128" s="9">
        <v>0</v>
      </c>
      <c r="K128" s="9">
        <v>1</v>
      </c>
      <c r="L128" s="9">
        <v>1</v>
      </c>
      <c r="M128" s="20">
        <v>120000</v>
      </c>
      <c r="N128" s="15">
        <v>2</v>
      </c>
      <c r="O128" s="69"/>
      <c r="P128" s="20">
        <v>3500000</v>
      </c>
      <c r="Q128" s="20">
        <f t="shared" si="33"/>
        <v>296400</v>
      </c>
      <c r="R128" s="20">
        <f t="shared" si="34"/>
        <v>240000</v>
      </c>
      <c r="S128" s="20">
        <v>100000</v>
      </c>
      <c r="T128" s="20"/>
      <c r="U128" s="20">
        <v>70000</v>
      </c>
      <c r="V128" s="20"/>
      <c r="W128" s="20"/>
      <c r="X128" s="20">
        <f t="shared" si="40"/>
        <v>100000</v>
      </c>
      <c r="Y128" s="21">
        <f t="shared" si="39"/>
        <v>4306400</v>
      </c>
      <c r="Z128" s="70"/>
      <c r="AA128" s="70"/>
      <c r="AB128" s="69"/>
      <c r="AC128" s="69"/>
      <c r="AD128" s="69"/>
      <c r="AE128" s="104">
        <f t="shared" si="23"/>
        <v>0</v>
      </c>
      <c r="AF128" s="56">
        <f t="shared" si="24"/>
        <v>4306400</v>
      </c>
      <c r="AG128" s="12"/>
      <c r="AH128" s="13"/>
      <c r="AI128" s="66"/>
      <c r="AJ128" s="62"/>
      <c r="AK128" s="63"/>
    </row>
    <row r="129" spans="1:37" ht="18" customHeight="1" thickBot="1" x14ac:dyDescent="0.35">
      <c r="A129" s="23"/>
      <c r="B129" s="9"/>
      <c r="C129" s="8"/>
      <c r="D129" s="8"/>
      <c r="E129" s="8"/>
      <c r="F129" s="8"/>
      <c r="G129" s="15"/>
      <c r="H129" s="67"/>
      <c r="I129" s="18"/>
      <c r="J129" s="68"/>
      <c r="K129" s="68"/>
      <c r="L129" s="68"/>
      <c r="M129" s="18"/>
      <c r="N129" s="15"/>
      <c r="O129" s="69"/>
      <c r="P129" s="69"/>
      <c r="Q129" s="20"/>
      <c r="R129" s="20"/>
      <c r="S129" s="18"/>
      <c r="T129" s="69"/>
      <c r="U129" s="22"/>
      <c r="V129" s="69"/>
      <c r="W129" s="22"/>
      <c r="X129" s="22"/>
      <c r="Y129" s="21"/>
      <c r="Z129" s="70"/>
      <c r="AA129" s="70"/>
      <c r="AB129" s="69"/>
      <c r="AC129" s="69"/>
      <c r="AD129" s="69"/>
      <c r="AE129" s="104">
        <f t="shared" si="23"/>
        <v>0</v>
      </c>
      <c r="AF129" s="56">
        <f t="shared" si="24"/>
        <v>0</v>
      </c>
      <c r="AG129" s="12"/>
      <c r="AH129" s="13"/>
      <c r="AI129" s="66"/>
      <c r="AJ129" s="62"/>
      <c r="AK129" s="63"/>
    </row>
    <row r="130" spans="1:37" ht="18" customHeight="1" thickBot="1" x14ac:dyDescent="0.35">
      <c r="A130" s="23"/>
      <c r="B130" s="9"/>
      <c r="C130" s="8"/>
      <c r="D130" s="8"/>
      <c r="E130" s="8"/>
      <c r="F130" s="8"/>
      <c r="G130" s="15"/>
      <c r="H130" s="67"/>
      <c r="I130" s="18"/>
      <c r="J130" s="68"/>
      <c r="K130" s="68"/>
      <c r="L130" s="68"/>
      <c r="M130" s="18"/>
      <c r="N130" s="15"/>
      <c r="O130" s="69"/>
      <c r="P130" s="69"/>
      <c r="Q130" s="20"/>
      <c r="R130" s="20"/>
      <c r="S130" s="18"/>
      <c r="T130" s="69"/>
      <c r="U130" s="22"/>
      <c r="V130" s="69"/>
      <c r="W130" s="22"/>
      <c r="X130" s="22"/>
      <c r="Y130" s="21"/>
      <c r="Z130" s="70"/>
      <c r="AA130" s="70"/>
      <c r="AB130" s="69"/>
      <c r="AC130" s="69"/>
      <c r="AD130" s="69"/>
      <c r="AE130" s="104">
        <f t="shared" si="23"/>
        <v>0</v>
      </c>
      <c r="AF130" s="56">
        <f t="shared" si="24"/>
        <v>0</v>
      </c>
      <c r="AG130" s="12"/>
      <c r="AH130" s="13"/>
      <c r="AI130" s="66"/>
      <c r="AJ130" s="62"/>
      <c r="AK130" s="63"/>
    </row>
    <row r="131" spans="1:37" ht="18" customHeight="1" thickBot="1" x14ac:dyDescent="0.35">
      <c r="A131" s="23"/>
      <c r="B131" s="9"/>
      <c r="C131" s="8"/>
      <c r="D131" s="8"/>
      <c r="E131" s="8"/>
      <c r="F131" s="8"/>
      <c r="G131" s="15"/>
      <c r="H131" s="67"/>
      <c r="I131" s="18"/>
      <c r="J131" s="68"/>
      <c r="K131" s="68"/>
      <c r="L131" s="68"/>
      <c r="M131" s="18"/>
      <c r="N131" s="15"/>
      <c r="O131" s="69"/>
      <c r="P131" s="69"/>
      <c r="Q131" s="20"/>
      <c r="R131" s="20"/>
      <c r="S131" s="18"/>
      <c r="T131" s="69"/>
      <c r="U131" s="22"/>
      <c r="V131" s="69"/>
      <c r="W131" s="22"/>
      <c r="X131" s="22"/>
      <c r="Y131" s="21"/>
      <c r="Z131" s="70"/>
      <c r="AA131" s="70"/>
      <c r="AB131" s="69"/>
      <c r="AC131" s="69"/>
      <c r="AD131" s="69"/>
      <c r="AE131" s="104"/>
      <c r="AF131" s="56">
        <f t="shared" si="24"/>
        <v>0</v>
      </c>
      <c r="AG131" s="12"/>
      <c r="AH131" s="13"/>
      <c r="AI131" s="66"/>
      <c r="AJ131" s="62"/>
      <c r="AK131" s="63"/>
    </row>
    <row r="132" spans="1:37" ht="16.2" thickBot="1" x14ac:dyDescent="0.35">
      <c r="A132" s="16" t="s">
        <v>25</v>
      </c>
      <c r="B132" s="65"/>
      <c r="C132" s="65"/>
      <c r="D132" s="65"/>
      <c r="E132" s="65"/>
      <c r="F132" s="17">
        <v>73.004999999999995</v>
      </c>
      <c r="G132" s="17">
        <v>75.661000000000001</v>
      </c>
      <c r="H132" s="17">
        <v>2.6560000000000001</v>
      </c>
      <c r="I132" s="55">
        <v>63.75</v>
      </c>
      <c r="J132" s="17">
        <v>1.786</v>
      </c>
      <c r="K132" s="17">
        <v>1.86</v>
      </c>
      <c r="L132" s="17">
        <v>74</v>
      </c>
      <c r="M132" s="17">
        <v>544</v>
      </c>
      <c r="N132" s="17">
        <v>29</v>
      </c>
      <c r="O132" s="19">
        <f t="shared" ref="O132:X132" si="41">SUM(O4:O95)</f>
        <v>0</v>
      </c>
      <c r="P132" s="19">
        <f t="shared" si="41"/>
        <v>226966000</v>
      </c>
      <c r="Q132" s="19">
        <f t="shared" si="41"/>
        <v>36303800</v>
      </c>
      <c r="R132" s="19">
        <f t="shared" si="41"/>
        <v>11832000</v>
      </c>
      <c r="S132" s="19">
        <f>SUM(S4:S95)</f>
        <v>6133000</v>
      </c>
      <c r="T132" s="19">
        <f t="shared" si="41"/>
        <v>5173000</v>
      </c>
      <c r="U132" s="55">
        <f t="shared" si="41"/>
        <v>500000</v>
      </c>
      <c r="V132" s="55">
        <f t="shared" si="41"/>
        <v>1756100</v>
      </c>
      <c r="W132" s="55">
        <f t="shared" si="41"/>
        <v>241800</v>
      </c>
      <c r="X132" s="19">
        <f t="shared" si="41"/>
        <v>8141000</v>
      </c>
      <c r="Y132" s="19">
        <f>SUM(Y4:Y131)</f>
        <v>433825100</v>
      </c>
      <c r="Z132" s="17" t="s">
        <v>33</v>
      </c>
      <c r="AA132" s="17" t="s">
        <v>33</v>
      </c>
      <c r="AB132" s="55">
        <f>SUM(AB4:AB131)</f>
        <v>0</v>
      </c>
      <c r="AC132" s="55">
        <f>SUM(AC4:AC131)</f>
        <v>0</v>
      </c>
      <c r="AD132" s="55">
        <f>SUM(AD4:AD131)</f>
        <v>0</v>
      </c>
      <c r="AE132" s="55">
        <f>SUM(AE4:AE131)</f>
        <v>0</v>
      </c>
      <c r="AF132" s="19">
        <f>SUM(AF4:AF131)</f>
        <v>423571500</v>
      </c>
      <c r="AG132" s="17" t="s">
        <v>36</v>
      </c>
      <c r="AH132" s="17" t="e">
        <v>#VALUE!</v>
      </c>
      <c r="AI132" s="17" t="s">
        <v>33</v>
      </c>
      <c r="AJ132" s="62"/>
      <c r="AK132" s="63"/>
    </row>
    <row r="133" spans="1:37" ht="16.2" thickBot="1" x14ac:dyDescent="0.35">
      <c r="A133" s="95"/>
      <c r="B133" s="62"/>
      <c r="C133" s="62"/>
      <c r="D133" s="62"/>
      <c r="E133" s="62"/>
      <c r="F133" s="62"/>
      <c r="G133" s="62"/>
      <c r="H133" s="96"/>
      <c r="I133" s="97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97"/>
      <c r="V133" s="97"/>
      <c r="W133" s="97"/>
      <c r="X133" s="62"/>
      <c r="Y133" s="62"/>
      <c r="Z133" s="62"/>
      <c r="AA133" s="62"/>
      <c r="AB133" s="97"/>
      <c r="AC133" s="97"/>
      <c r="AD133" s="97"/>
      <c r="AE133" s="105"/>
      <c r="AF133" s="7" t="s">
        <v>37</v>
      </c>
      <c r="AG133" s="13" t="s">
        <v>35</v>
      </c>
      <c r="AH133" s="62"/>
      <c r="AI133" s="62"/>
      <c r="AJ133" s="62"/>
      <c r="AK133" s="63"/>
    </row>
    <row r="134" spans="1:37" ht="16.2" thickBot="1" x14ac:dyDescent="0.35">
      <c r="A134" s="95"/>
      <c r="B134" s="62"/>
      <c r="C134" s="62"/>
      <c r="D134" s="62"/>
      <c r="E134" s="62"/>
      <c r="F134" s="62"/>
      <c r="G134" s="62"/>
      <c r="H134" s="96"/>
      <c r="I134" s="97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97"/>
      <c r="V134" s="97"/>
      <c r="W134" s="97"/>
      <c r="X134" s="62"/>
      <c r="Y134" s="62"/>
      <c r="Z134" s="62"/>
      <c r="AA134" s="62"/>
      <c r="AB134" s="97"/>
      <c r="AC134" s="97"/>
      <c r="AD134" s="97"/>
      <c r="AE134" s="105"/>
      <c r="AF134" s="7" t="s">
        <v>38</v>
      </c>
      <c r="AG134" s="66"/>
      <c r="AH134" s="62"/>
      <c r="AI134" s="62"/>
      <c r="AJ134" s="62"/>
      <c r="AK134" s="63"/>
    </row>
    <row r="135" spans="1:37" ht="16.2" thickBot="1" x14ac:dyDescent="0.35">
      <c r="A135" s="95"/>
      <c r="B135" s="62"/>
      <c r="C135" s="62"/>
      <c r="D135" s="62"/>
      <c r="E135" s="62"/>
      <c r="F135" s="62"/>
      <c r="G135" s="62"/>
      <c r="H135" s="96"/>
      <c r="I135" s="97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97"/>
      <c r="V135" s="97"/>
      <c r="W135" s="97"/>
      <c r="X135" s="62"/>
      <c r="Y135" s="62"/>
      <c r="Z135" s="62"/>
      <c r="AA135" s="62"/>
      <c r="AB135" s="97"/>
      <c r="AC135" s="97"/>
      <c r="AD135" s="97"/>
      <c r="AE135" s="105"/>
      <c r="AF135" s="7" t="s">
        <v>39</v>
      </c>
      <c r="AG135" s="7" t="s">
        <v>33</v>
      </c>
      <c r="AH135" s="62"/>
      <c r="AI135" s="62"/>
      <c r="AJ135" s="62"/>
      <c r="AK135" s="63"/>
    </row>
    <row r="136" spans="1:37" ht="14.4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100"/>
      <c r="X136" s="63"/>
      <c r="Y136" s="63"/>
      <c r="Z136" s="63"/>
      <c r="AA136" s="63"/>
      <c r="AB136" s="100"/>
      <c r="AC136" s="100"/>
      <c r="AD136" s="100"/>
      <c r="AE136" s="100"/>
      <c r="AF136" s="63"/>
      <c r="AG136" s="63"/>
      <c r="AH136" s="63"/>
      <c r="AI136" s="63"/>
      <c r="AJ136" s="63"/>
      <c r="AK136" s="63"/>
    </row>
    <row r="137" spans="1:37" ht="14.4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100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4.4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100"/>
      <c r="X138" s="63"/>
      <c r="Y138" s="63"/>
      <c r="Z138" s="63"/>
      <c r="AA138" s="63"/>
      <c r="AB138" s="100"/>
      <c r="AC138" s="100"/>
      <c r="AD138" s="97"/>
      <c r="AE138" s="97"/>
      <c r="AF138" s="62"/>
      <c r="AG138" s="63"/>
      <c r="AH138" s="62"/>
      <c r="AI138" s="63"/>
      <c r="AJ138" s="63"/>
      <c r="AK138" s="63"/>
    </row>
    <row r="139" spans="1:37" ht="14.4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100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4.4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100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4.4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100"/>
      <c r="X141" s="63"/>
      <c r="Y141" s="63"/>
      <c r="Z141" s="63"/>
      <c r="AA141" s="63"/>
      <c r="AB141" s="100"/>
      <c r="AC141" s="100"/>
      <c r="AD141" s="97"/>
      <c r="AE141" s="97"/>
      <c r="AF141" s="62"/>
      <c r="AG141" s="62"/>
      <c r="AH141" s="62"/>
      <c r="AI141" s="63"/>
      <c r="AJ141" s="63"/>
      <c r="AK141" s="63"/>
    </row>
    <row r="142" spans="1:37" ht="14.4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100"/>
      <c r="X142" s="63"/>
      <c r="Y142" s="63"/>
      <c r="Z142" s="63"/>
      <c r="AA142" s="63"/>
      <c r="AB142" s="100"/>
      <c r="AC142" s="100"/>
      <c r="AD142" s="97"/>
      <c r="AE142" s="97"/>
      <c r="AF142" s="62"/>
      <c r="AG142" s="62"/>
      <c r="AH142" s="62"/>
      <c r="AI142" s="63"/>
      <c r="AJ142" s="63"/>
      <c r="AK142" s="63"/>
    </row>
    <row r="143" spans="1:37" ht="14.4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100"/>
      <c r="X143" s="63"/>
      <c r="Y143" s="63"/>
      <c r="Z143" s="63"/>
      <c r="AA143" s="63"/>
      <c r="AB143" s="100"/>
      <c r="AC143" s="100"/>
      <c r="AD143" s="97"/>
      <c r="AE143" s="97"/>
      <c r="AF143" s="62"/>
      <c r="AG143" s="62"/>
      <c r="AH143" s="62"/>
      <c r="AI143" s="63"/>
      <c r="AJ143" s="63"/>
      <c r="AK143" s="63"/>
    </row>
    <row r="144" spans="1:37" ht="14.4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100"/>
      <c r="X144" s="63"/>
      <c r="Y144" s="63"/>
      <c r="Z144" s="63"/>
      <c r="AA144" s="63"/>
      <c r="AB144" s="100"/>
      <c r="AC144" s="100"/>
      <c r="AD144" s="97"/>
      <c r="AE144" s="97"/>
      <c r="AF144" s="62"/>
      <c r="AG144" s="62"/>
      <c r="AH144" s="62"/>
      <c r="AI144" s="63"/>
      <c r="AJ144" s="63"/>
      <c r="AK144" s="63"/>
    </row>
    <row r="145" spans="1:37" ht="14.4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100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4.4" thickBot="1" x14ac:dyDescent="0.3">
      <c r="A146" s="98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100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4.4" thickBot="1" x14ac:dyDescent="0.3">
      <c r="A147" s="98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100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4.4" thickBot="1" x14ac:dyDescent="0.3">
      <c r="A148" s="98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100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4.4" thickBot="1" x14ac:dyDescent="0.3">
      <c r="A149" s="98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100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4.4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100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4.4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100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4.4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100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4.4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100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4.4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100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4.4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100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4.4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100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4.4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100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4.4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100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4.4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100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4.4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100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4.4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100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4.4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100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4.4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100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4.4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100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4.4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100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4.4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100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4.4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100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4.4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100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4.4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100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4.4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100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4.4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100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4.4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100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4.4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100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4.4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100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4.4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100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4.4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100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4.4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100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4.4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100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4.4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100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4.4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100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4.4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100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4.4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100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4.4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100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4.4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100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4.4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100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4.4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100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4.4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100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4.4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100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4.4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100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4.4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100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4.4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100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4.4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100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4.4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100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4.4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100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4.4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100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4.4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100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4.4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100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4.4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100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4.4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100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4.4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100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4.4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100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4.4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100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4.4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100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4.4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100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4.4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100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4.4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100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4.4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100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4.4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100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4.4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100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4.4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100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4.4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100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4.4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100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4.4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100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4.4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100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4.4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100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4.4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100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4.4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100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4.4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100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4.4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100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4.4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100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4.4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100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4.4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100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4.4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100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4.4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100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4.4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100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4.4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100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4.4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100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4.4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100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4.4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100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4.4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100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4.4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100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4.4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100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4.4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100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4.4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100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4.4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100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4.4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100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4.4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100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4.4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100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4.4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100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4.4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100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4.4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100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4.4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100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4.4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100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4.4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100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4.4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100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4.4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100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4.4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100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4.4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100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4.4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100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4.4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100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4.4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100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4.4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100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4.4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100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4.4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100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4.4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100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4.4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100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4.4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100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4.4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100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4.4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100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4.4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100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4.4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100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4.4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100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4.4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100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4.4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100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4.4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100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4.4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100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4.4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100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4.4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100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4.4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100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4.4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100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4.4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100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4.4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100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4.4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100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4.4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100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4.4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100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4.4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100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4.4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100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4.4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100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4.4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100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4.4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100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4.4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100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4.4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100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4.4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100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4.4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100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4.4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100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4.4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100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4.4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100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4.4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100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4.4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100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4.4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100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4.4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100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4.4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100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4.4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100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4.4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100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4.4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100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4.4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100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4.4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100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4.4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100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4.4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100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4.4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100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4.4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100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4.4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100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4.4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100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4.4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100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4.4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100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4.4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100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4.4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100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4.4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100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4.4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100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4.4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100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4.4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100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4.4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100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4.4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100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4.4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100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4.4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100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4.4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100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4.4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100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4.4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100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4.4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100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4.4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100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4.4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100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4.4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100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4.4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100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4.4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100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4.4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100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4.4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100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4.4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100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4.4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100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4.4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100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4.4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100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4.4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100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4.4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100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4.4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100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4.4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100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4.4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100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4.4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100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4.4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100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4.4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100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4.4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100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4.4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100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4.4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100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4.4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100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4.4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100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4.4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100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4.4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100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4.4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100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4.4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100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4.4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100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4.4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100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4.4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100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4.4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100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4.4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100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4.4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100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4.4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100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4.4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100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4.4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100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4.4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100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4.4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100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4.4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100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4.4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100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4.4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100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4.4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100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4.4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100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4.4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100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4.4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100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4.4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100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4.4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100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4.4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100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4.4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100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4.4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100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4.4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100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4.4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100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4.4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100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4.4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100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4.4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100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4.4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100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4.4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100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4.4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100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4.4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100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4.4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100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4.4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100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4.4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100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4.4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100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4.4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100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4.4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100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4.4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100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4.4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100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4.4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100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4.4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100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4.4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100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4.4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100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4.4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100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4.4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100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4.4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100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4.4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100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4.4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100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4.4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100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4.4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100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4.4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100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4.4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100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4.4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100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4.4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100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4.4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100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4.4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100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4.4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100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4.4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100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4.4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100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4.4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100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4.4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100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4.4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100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4.4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100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4.4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100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4.4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100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4.4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100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4.4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100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4.4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100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4.4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100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4.4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100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4.4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100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4.4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100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4.4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100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4.4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100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4.4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100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4.4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100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4.4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100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4.4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100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4.4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100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4.4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100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4.4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100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4.4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100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4.4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100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4.4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100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4.4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100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4.4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100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4.4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100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4.4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100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4.4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100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4.4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100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4.4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100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4.4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100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4.4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100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4.4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100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4.4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100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4.4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100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4.4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100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4.4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100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4.4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100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4.4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100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4.4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100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4.4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100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4.4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100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4.4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100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4.4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100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4.4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100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4.4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100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4.4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100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4.4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100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4.4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100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4.4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100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4.4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100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4.4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100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4.4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100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4.4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100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4.4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100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4.4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100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4.4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100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4.4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100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4.4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100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4.4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100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4.4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100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4.4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100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4.4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100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4.4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100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4.4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100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4.4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100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4.4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100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4.4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100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4.4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100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4.4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100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4.4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100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4.4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100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4.4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100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4.4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100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4.4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100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4.4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100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4.4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100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4.4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100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4.4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100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4.4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100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4.4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100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4.4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100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4.4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100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4.4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100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4.4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100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4.4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100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4.4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100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4.4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100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4.4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100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4.4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100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4.4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100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4.4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100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4.4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100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4.4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100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4.4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100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4.4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100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4.4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100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4.4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100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4.4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100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4.4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100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4.4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100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4.4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100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4.4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100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4.4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100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4.4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100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4.4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100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4.4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100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4.4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100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4.4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100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4.4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100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4.4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100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4.4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100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4.4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100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4.4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100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4.4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100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4.4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100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4.4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100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4.4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100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4.4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100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4.4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100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4.4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100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4.4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100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4.4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100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4.4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100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4.4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100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4.4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100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4.4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100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4.4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100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4.4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100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4.4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100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4.4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100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4.4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100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4.4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100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4.4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100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4.4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100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4.4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100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4.4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100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4.4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100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4.4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100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4.4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100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4.4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100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4.4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100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4.4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100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4.4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100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4.4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100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4.4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100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4.4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100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4.4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100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4.4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100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4.4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100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4.4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100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4.4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100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4.4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100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4.4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100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4.4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100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4.4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100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4.4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100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4.4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100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4.4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100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4.4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100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4.4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100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4.4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100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4.4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100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4.4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100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4.4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100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4.4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100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4.4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100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4.4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100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4.4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100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4.4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100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4.4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100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4.4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100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4.4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100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4.4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100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4.4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100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4.4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100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4.4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100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4.4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100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4.4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100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4.4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100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4.4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100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4.4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100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4.4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100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4.4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100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4.4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100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4.4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100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4.4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100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4.4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100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4.4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100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4.4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100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4.4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100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4.4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100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4.4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100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4.4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100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4.4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100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4.4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100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4.4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100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4.4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100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4.4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100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4.4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100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4.4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100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4.4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100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4.4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100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4.4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100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4.4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100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4.4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100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4.4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100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4.4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100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4.4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100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4.4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100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4.4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100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4.4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100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4.4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100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4.4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100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4.4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100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4.4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100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4.4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100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4.4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100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4.4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100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4.4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100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4.4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100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4.4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100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4.4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100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4.4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100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4.4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100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4.4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100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4.4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100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4.4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100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4.4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100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4.4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100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4.4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100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4.4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100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4.4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100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4.4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100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4.4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100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4.4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100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4.4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100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4.4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100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4.4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100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4.4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100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4.4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100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4.4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100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4.4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100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4.4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100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4.4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100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4.4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100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4.4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100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4.4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100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4.4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100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4.4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100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4.4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100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4.4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100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4.4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100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4.4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100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4.4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100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4.4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100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4.4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100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4.4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100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4.4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100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4.4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100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4.4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100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4.4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100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4.4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100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4.4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100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4.4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100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4.4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100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4.4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100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4.4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100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4.4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100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4.4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100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4.4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100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4.4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100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4.4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100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4.4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100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4.4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100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4.4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100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4.4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100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4.4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100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4.4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100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4.4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100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4.4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100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4.4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100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4.4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100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4.4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100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4.4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100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4.4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100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4.4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100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4.4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100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4.4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100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4.4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100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4.4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100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4.4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100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4.4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100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4.4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100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4.4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100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4.4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100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4.4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100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4.4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100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4.4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100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4.4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100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4.4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100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4.4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100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4.4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100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4.4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100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4.4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100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4.4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100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4.4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100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4.4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100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4.4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100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4.4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100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4.4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100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4.4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100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4.4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100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4.4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100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4.4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100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4.4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100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4.4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100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4.4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100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4.4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100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4.4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100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4.4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100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4.4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100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4.4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100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4.4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100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4.4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100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4.4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100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4.4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100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4.4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100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4.4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100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4.4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100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4.4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100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4.4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100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4.4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100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4.4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100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4.4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100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4.4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100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4.4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100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4.4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100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4.4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100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4.4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100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4.4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100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4.4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100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4.4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100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4.4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100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4.4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100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4.4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100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4.4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100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4.4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100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4.4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100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4.4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100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4.4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100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4.4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100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4.4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100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4.4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100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4.4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100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4.4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100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4.4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100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4.4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100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4.4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100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4.4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100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4.4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100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4.4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100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4.4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100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4.4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100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4.4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100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4.4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100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4.4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100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4.4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100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4.4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100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4.4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100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4.4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100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4.4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100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4.4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100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4.4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100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4.4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100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4.4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100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4.4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100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4.4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100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4.4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100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4.4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100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4.4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100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4.4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100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4.4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100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4.4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100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4.4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100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4.4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100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4.4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100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4.4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100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4.4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100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4.4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100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4.4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100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4.4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100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4.4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100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4.4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100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4.4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100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4.4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100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4.4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100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4.4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100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4.4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100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4.4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100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4.4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100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4.4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100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4.4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100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4.4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100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4.4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100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4.4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100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4.4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100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4.4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100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4.4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100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4.4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100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4.4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100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4.4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100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4.4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100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4.4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100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4.4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100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4.4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100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4.4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100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4.4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100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4.4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100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4.4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100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4.4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100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4.4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100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4.4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100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4.4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100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4.4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100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4.4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100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4.4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100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4.4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100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4.4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100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4.4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100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4.4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100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4.4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100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4.4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100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4.4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100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4.4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100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4.4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100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4.4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100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4.4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100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4.4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100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4.4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100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4.4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100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4.4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100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4.4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100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4.4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100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4.4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100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4.4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100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4.4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100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4.4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100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4.4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100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4.4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100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4.4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100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4.4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100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4.4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100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4.4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100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4.4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100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4.4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100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4.4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100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4.4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100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4.4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100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4.4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100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4.4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100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4.4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100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4.4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100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4.4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100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4.4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100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4.4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100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4.4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100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4.4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100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4.4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100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4.4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100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4.4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100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4.4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100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4.4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100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4.4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100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4.4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100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4.4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100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4.4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100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4.4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100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4.4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100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4.4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100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4.4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100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4.4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100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4.4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100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4.4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100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4.4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100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4.4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100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4.4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100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4.4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100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4.4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100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4.4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100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4.4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100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4.4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100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4.4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100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4.4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100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4.4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100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4.4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100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4.4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100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4.4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100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4.4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100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4.4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100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4.4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100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4.4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100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4.4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100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4.4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100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4.4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100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4.4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100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4.4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100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4.4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100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4.4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100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4.4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100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4.4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100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4.4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100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4.4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100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4.4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100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4.4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100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4.4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100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4.4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100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4.4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100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4.4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100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4.4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100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4.4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100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4.4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100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4.4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100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4.4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100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4.4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100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4.4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100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4.4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100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4.4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100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4.4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100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4.4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100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4.4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100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4.4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100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4.4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100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4.4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100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4.4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100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4.4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100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4.4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100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4.4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100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4.4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100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4.4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100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4.4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100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4.4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100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4.4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100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4.4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100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4.4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100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4.4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100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4.4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100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4.4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100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4.4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100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4.4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100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4.4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100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4.4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100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4.4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100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4.4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100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4.4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100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4.4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100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4.4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100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4.4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100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4.4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100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4.4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100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4.4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100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4.4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100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4.4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100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4.4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100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4.4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100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4.4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100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4.4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100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4.4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100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4.4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100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4.4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100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4.4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100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4.4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100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4.4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100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4.4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100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4.4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100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4.4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100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4.4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100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4.4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100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4.4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100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4.4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100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4.4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100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4.4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100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4.4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100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4.4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100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4.4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100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4.4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100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4.4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100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4.4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100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4.4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100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4.4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100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4.4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100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4.4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100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4.4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100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4.4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100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4.4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100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4.4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100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4.4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100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4.4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100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4.4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100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4.4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100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4.4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100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4.4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100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4.4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100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4.4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100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4.4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100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4.4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100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4.4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100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4.4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100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4.4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100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4.4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100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4.4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100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4.4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100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4.4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100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4.4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100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4.4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100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4.4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100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4.4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100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4.4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100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4.4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100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4.4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100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4.4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100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4.4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100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4.4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100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4.4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100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4.4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100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4.4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100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4.4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100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4.4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100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4.4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100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4.4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100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4.4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100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4.4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100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4.4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100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4.4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100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4.4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100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4.4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100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4.4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100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4.4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100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4.4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100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4.4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100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4.4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100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4.4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100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4.4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100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4.4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100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4.4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100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4.4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100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4.4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100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4.4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100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4.4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100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4.4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100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4.4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100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4.4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100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4.4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100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4.4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100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4.4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100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4.4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100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4.4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100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4.4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100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4.4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100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4.4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100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4.4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100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4.4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100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4.4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100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4.4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100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4.4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100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4.4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100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4.4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100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4.4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100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4.4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100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4.4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100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4.4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100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4.4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100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4.4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100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4.4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100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4.4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100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4.4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100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4.4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100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4.4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100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4.4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100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4.4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100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4.4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100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4.4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100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4.4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100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4.4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100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4.4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100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4.4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100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4.4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100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4.4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100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4.4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100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4.4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100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4.4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100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4.4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100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4.4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100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4.4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100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4.4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100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4.4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100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  <row r="1106" spans="1:37" ht="14.4" thickBot="1" x14ac:dyDescent="0.3">
      <c r="A1106" s="63"/>
      <c r="B1106" s="63"/>
      <c r="C1106" s="63"/>
      <c r="D1106" s="63"/>
      <c r="E1106" s="63"/>
      <c r="F1106" s="63"/>
      <c r="G1106" s="63"/>
      <c r="H1106" s="99"/>
      <c r="I1106" s="100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100"/>
      <c r="V1106" s="100"/>
      <c r="W1106" s="100"/>
      <c r="X1106" s="63"/>
      <c r="Y1106" s="63"/>
      <c r="Z1106" s="63"/>
      <c r="AA1106" s="63"/>
      <c r="AB1106" s="100"/>
      <c r="AC1106" s="100"/>
      <c r="AD1106" s="100"/>
      <c r="AE1106" s="100"/>
      <c r="AF1106" s="63"/>
      <c r="AG1106" s="63"/>
      <c r="AH1106" s="63"/>
      <c r="AI1106" s="63"/>
      <c r="AJ1106" s="63"/>
      <c r="AK1106" s="63"/>
    </row>
    <row r="1107" spans="1:37" ht="14.4" thickBot="1" x14ac:dyDescent="0.3">
      <c r="A1107" s="63"/>
      <c r="B1107" s="63"/>
      <c r="C1107" s="63"/>
      <c r="D1107" s="63"/>
      <c r="E1107" s="63"/>
      <c r="F1107" s="63"/>
      <c r="G1107" s="63"/>
      <c r="H1107" s="99"/>
      <c r="I1107" s="100"/>
      <c r="J1107" s="63"/>
      <c r="K1107" s="63"/>
      <c r="L1107" s="63"/>
      <c r="M1107" s="63"/>
      <c r="N1107" s="63"/>
      <c r="O1107" s="63"/>
      <c r="P1107" s="63"/>
      <c r="Q1107" s="63"/>
      <c r="R1107" s="63"/>
      <c r="S1107" s="63"/>
      <c r="T1107" s="63"/>
      <c r="U1107" s="100"/>
      <c r="V1107" s="100"/>
      <c r="W1107" s="100"/>
      <c r="X1107" s="63"/>
      <c r="Y1107" s="63"/>
      <c r="Z1107" s="63"/>
      <c r="AA1107" s="63"/>
      <c r="AB1107" s="100"/>
      <c r="AC1107" s="100"/>
      <c r="AD1107" s="100"/>
      <c r="AE1107" s="100"/>
      <c r="AF1107" s="63"/>
      <c r="AG1107" s="63"/>
      <c r="AH1107" s="63"/>
      <c r="AI1107" s="63"/>
      <c r="AJ1107" s="63"/>
      <c r="AK1107" s="63"/>
    </row>
    <row r="1108" spans="1:37" ht="14.4" thickBot="1" x14ac:dyDescent="0.3">
      <c r="A1108" s="63"/>
      <c r="B1108" s="63"/>
      <c r="C1108" s="63"/>
      <c r="D1108" s="63"/>
      <c r="E1108" s="63"/>
      <c r="F1108" s="63"/>
      <c r="G1108" s="63"/>
      <c r="H1108" s="99"/>
      <c r="I1108" s="100"/>
      <c r="J1108" s="63"/>
      <c r="K1108" s="63"/>
      <c r="L1108" s="63"/>
      <c r="M1108" s="63"/>
      <c r="N1108" s="63"/>
      <c r="O1108" s="63"/>
      <c r="P1108" s="63"/>
      <c r="Q1108" s="63"/>
      <c r="R1108" s="63"/>
      <c r="S1108" s="63"/>
      <c r="T1108" s="63"/>
      <c r="U1108" s="100"/>
      <c r="V1108" s="100"/>
      <c r="W1108" s="100"/>
      <c r="X1108" s="63"/>
      <c r="Y1108" s="63"/>
      <c r="Z1108" s="63"/>
      <c r="AA1108" s="63"/>
      <c r="AB1108" s="100"/>
      <c r="AC1108" s="100"/>
      <c r="AD1108" s="100"/>
      <c r="AE1108" s="100"/>
      <c r="AF1108" s="63"/>
      <c r="AG1108" s="63"/>
      <c r="AH1108" s="63"/>
      <c r="AI1108" s="63"/>
      <c r="AJ1108" s="63"/>
      <c r="AK1108" s="63"/>
    </row>
    <row r="1109" spans="1:37" ht="14.4" thickBot="1" x14ac:dyDescent="0.3">
      <c r="A1109" s="63"/>
      <c r="B1109" s="63"/>
      <c r="C1109" s="63"/>
      <c r="D1109" s="63"/>
      <c r="E1109" s="63"/>
      <c r="F1109" s="63"/>
      <c r="G1109" s="63"/>
      <c r="H1109" s="99"/>
      <c r="I1109" s="100"/>
      <c r="J1109" s="63"/>
      <c r="K1109" s="63"/>
      <c r="L1109" s="63"/>
      <c r="M1109" s="63"/>
      <c r="N1109" s="63"/>
      <c r="O1109" s="63"/>
      <c r="P1109" s="63"/>
      <c r="Q1109" s="63"/>
      <c r="R1109" s="63"/>
      <c r="S1109" s="63"/>
      <c r="T1109" s="63"/>
      <c r="U1109" s="100"/>
      <c r="V1109" s="100"/>
      <c r="W1109" s="100"/>
      <c r="X1109" s="63"/>
      <c r="Y1109" s="63"/>
      <c r="Z1109" s="63"/>
      <c r="AA1109" s="63"/>
      <c r="AB1109" s="100"/>
      <c r="AC1109" s="100"/>
      <c r="AD1109" s="100"/>
      <c r="AE1109" s="100"/>
      <c r="AF1109" s="63"/>
      <c r="AG1109" s="63"/>
      <c r="AH1109" s="63"/>
      <c r="AI1109" s="63"/>
      <c r="AJ1109" s="63"/>
      <c r="AK1109" s="63"/>
    </row>
  </sheetData>
  <mergeCells count="12">
    <mergeCell ref="AB2:AF2"/>
    <mergeCell ref="AG2:AI2"/>
    <mergeCell ref="A67:A72"/>
    <mergeCell ref="A1:E1"/>
    <mergeCell ref="F2:I2"/>
    <mergeCell ref="J2:M2"/>
    <mergeCell ref="P2:Y2"/>
    <mergeCell ref="A3:A13"/>
    <mergeCell ref="A14:A22"/>
    <mergeCell ref="A24:A33"/>
    <mergeCell ref="A35:A41"/>
    <mergeCell ref="A43:A55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8.2025</vt:lpstr>
      <vt:lpstr>Tháng 9.2025</vt:lpstr>
      <vt:lpstr>Tháng 10.2025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Admin</cp:lastModifiedBy>
  <dcterms:created xsi:type="dcterms:W3CDTF">2025-07-30T15:35:13Z</dcterms:created>
  <dcterms:modified xsi:type="dcterms:W3CDTF">2025-10-01T03:00:26Z</dcterms:modified>
</cp:coreProperties>
</file>