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en.yuanhung/Desktop/homework/"/>
    </mc:Choice>
  </mc:AlternateContent>
  <xr:revisionPtr revIDLastSave="0" documentId="13_ncr:1_{82B429A8-5703-894B-8A74-8B7284C75846}" xr6:coauthVersionLast="36" xr6:coauthVersionMax="36" xr10:uidLastSave="{00000000-0000-0000-0000-000000000000}"/>
  <bookViews>
    <workbookView minimized="1" xWindow="-340" yWindow="460" windowWidth="31840" windowHeight="1676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</sheets>
  <calcPr calcId="181029"/>
  <pivotCaches>
    <pivotCache cacheId="50" r:id="rId6"/>
    <pivotCache cacheId="5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6" l="1"/>
  <c r="H5" i="6"/>
  <c r="H6" i="6"/>
  <c r="H7" i="6"/>
  <c r="H8" i="6"/>
  <c r="H9" i="6"/>
  <c r="H10" i="6"/>
  <c r="H11" i="6"/>
  <c r="H12" i="6"/>
  <c r="H13" i="6"/>
  <c r="H14" i="6"/>
  <c r="G4" i="6"/>
  <c r="G5" i="6"/>
  <c r="G6" i="6"/>
  <c r="G7" i="6"/>
  <c r="G8" i="6"/>
  <c r="G9" i="6"/>
  <c r="G10" i="6"/>
  <c r="G11" i="6"/>
  <c r="G12" i="6"/>
  <c r="G13" i="6"/>
  <c r="G14" i="6"/>
  <c r="F4" i="6"/>
  <c r="F5" i="6"/>
  <c r="F6" i="6"/>
  <c r="F7" i="6"/>
  <c r="F8" i="6"/>
  <c r="F9" i="6"/>
  <c r="F10" i="6"/>
  <c r="F11" i="6"/>
  <c r="F12" i="6"/>
  <c r="F13" i="6"/>
  <c r="F14" i="6"/>
  <c r="H3" i="6"/>
  <c r="G3" i="6"/>
  <c r="F3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D3" i="6"/>
  <c r="C3" i="6"/>
  <c r="B3" i="6"/>
  <c r="E3" i="6"/>
  <c r="D14" i="6"/>
  <c r="C14" i="6"/>
  <c r="B14" i="6"/>
  <c r="E14" i="6"/>
  <c r="E13" i="6"/>
  <c r="E12" i="6"/>
  <c r="E11" i="6"/>
  <c r="E10" i="6"/>
  <c r="E9" i="6"/>
  <c r="E8" i="6"/>
  <c r="E7" i="6"/>
  <c r="E6" i="6"/>
  <c r="E5" i="6"/>
  <c r="E4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<sst xmlns="http://schemas.openxmlformats.org/spreadsheetml/2006/main" count="24821" uniqueCount="8400">
  <si>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</si>
  <si>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</si>
  <si>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</si>
  <si>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</si>
  <si>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</si>
  <si>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</si>
  <si>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</si>
  <si>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</si>
  <si>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</si>
  <si>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</si>
  <si>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</si>
  <si>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</si>
  <si>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</si>
  <si>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</si>
  <si>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</si>
  <si>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</si>
  <si>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</si>
  <si>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</si>
  <si>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</si>
  <si>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</si>
  <si>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</si>
  <si>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</si>
  <si>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</si>
  <si>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</si>
  <si>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</si>
  <si>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</si>
  <si>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</si>
  <si>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</si>
  <si>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</si>
  <si>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</si>
  <si>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</si>
  <si>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</si>
  <si>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</si>
  <si>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</si>
  <si>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</si>
  <si>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</si>
  <si>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</si>
  <si>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</si>
  <si>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</si>
  <si>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</si>
  <si>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</si>
  <si>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</si>
  <si>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</si>
  <si>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</si>
  <si>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</si>
  <si>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</si>
  <si>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</si>
  <si>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</si>
  <si>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</si>
  <si>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</si>
  <si>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</si>
  <si>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</si>
  <si>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</si>
  <si>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</si>
  <si>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</si>
  <si>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</si>
  <si>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</si>
  <si>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</si>
  <si>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</si>
  <si>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</si>
  <si>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</si>
  <si>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</si>
  <si>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</si>
  <si>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</si>
  <si>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</si>
  <si>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</si>
  <si>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</si>
  <si>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</si>
  <si>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</si>
  <si>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</si>
  <si>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</si>
  <si>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</si>
  <si>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</si>
  <si>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</si>
  <si>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</si>
  <si>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</si>
  <si>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</si>
  <si>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</si>
  <si>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</si>
  <si>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</si>
  <si>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</si>
  <si>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</si>
  <si>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</si>
  <si>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</si>
  <si>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</si>
  <si>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</si>
  <si>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</si>
  <si>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</si>
  <si>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</si>
  <si>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</si>
  <si>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</si>
  <si>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</si>
  <si>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</si>
  <si>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</si>
  <si>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</si>
  <si>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</si>
  <si>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</si>
  <si>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</si>
  <si>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</si>
  <si>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</si>
  <si>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</si>
  <si>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</si>
  <si>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</si>
  <si>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</si>
  <si>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</si>
  <si>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</si>
  <si>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</si>
  <si>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</si>
  <si>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</si>
  <si>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</si>
  <si>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</si>
  <si>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</si>
  <si>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</si>
  <si>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</si>
  <si>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</si>
  <si>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</si>
  <si>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</si>
  <si>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</si>
  <si>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</si>
  <si>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</si>
  <si>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</si>
  <si>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</si>
  <si>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</si>
  <si>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</si>
  <si>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</si>
  <si>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</si>
  <si>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</si>
  <si>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</si>
  <si>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</si>
  <si>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</si>
  <si>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</si>
  <si>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</si>
  <si>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</si>
  <si>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</si>
  <si>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</si>
  <si>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</si>
  <si>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</si>
  <si>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</si>
  <si>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</si>
  <si>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</si>
  <si>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</si>
  <si>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</si>
  <si>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</si>
  <si>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</si>
  <si>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</si>
  <si>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</si>
  <si>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</si>
  <si>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</si>
  <si>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</si>
  <si>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</si>
  <si>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</si>
  <si>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</si>
  <si>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</si>
  <si>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</si>
  <si>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</si>
  <si>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</si>
  <si>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</si>
  <si>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</si>
  <si>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</si>
  <si>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</si>
  <si>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</si>
  <si>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</si>
  <si>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</si>
  <si>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</si>
  <si>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</si>
  <si>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</si>
  <si>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</si>
  <si>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</si>
  <si>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</si>
  <si>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</si>
  <si>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</si>
  <si>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</si>
  <si>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</si>
  <si>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</si>
  <si>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</si>
  <si>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</si>
  <si>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</si>
  <si>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</si>
  <si>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</si>
  <si>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</si>
  <si>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</si>
  <si>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</si>
  <si>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</si>
  <si>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</si>
  <si>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</si>
  <si>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</si>
  <si>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</si>
  <si>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</si>
  <si>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</si>
  <si>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</si>
  <si>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</si>
  <si>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</si>
  <si>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</si>
  <si>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</si>
  <si>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</si>
  <si>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</si>
  <si>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</si>
  <si>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</si>
  <si>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</si>
  <si>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</si>
  <si>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</si>
  <si>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</si>
  <si>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</si>
  <si>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</si>
  <si>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</si>
  <si>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</si>
  <si>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</si>
  <si>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</si>
  <si>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</si>
  <si>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</si>
  <si>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</si>
  <si>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</si>
  <si>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</si>
  <si>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</si>
  <si>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</si>
  <si>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</si>
  <si>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</si>
  <si>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</si>
  <si>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</si>
  <si>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</si>
  <si>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</si>
  <si>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</si>
  <si>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</si>
  <si>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</si>
  <si>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</si>
  <si>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</si>
  <si>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</si>
  <si>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</si>
  <si>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</si>
  <si>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</si>
  <si>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</si>
  <si>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</si>
  <si>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</si>
  <si>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</si>
  <si>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</si>
  <si>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</si>
  <si>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</si>
  <si>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</si>
  <si>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</si>
  <si>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</si>
  <si>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</si>
  <si>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</si>
  <si>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</si>
  <si>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</si>
  <si>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</si>
  <si>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</si>
  <si>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</si>
  <si>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</si>
  <si>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</si>
  <si>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</si>
  <si>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</si>
  <si>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</si>
  <si>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</si>
  <si>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</si>
  <si>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</si>
  <si>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</si>
  <si>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</si>
  <si>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</si>
  <si>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</si>
  <si>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</si>
  <si>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</si>
  <si>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</si>
  <si>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</si>
  <si>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</si>
  <si>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</si>
  <si>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</si>
  <si>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</si>
  <si>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</si>
  <si>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</si>
  <si>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</si>
  <si>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</si>
  <si>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</si>
  <si>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</si>
  <si>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</si>
  <si>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</si>
  <si>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</si>
  <si>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</si>
  <si>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</si>
  <si>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</si>
  <si>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</si>
  <si>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</si>
  <si>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</si>
  <si>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</si>
  <si>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</si>
  <si>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</si>
  <si>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</si>
  <si>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</si>
  <si>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</si>
  <si>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</si>
  <si>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</si>
  <si>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</si>
  <si>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</si>
  <si>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</si>
  <si>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</si>
  <si>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</si>
  <si>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</si>
  <si>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</si>
  <si>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</si>
  <si>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</si>
  <si>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</si>
  <si>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</si>
  <si>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</si>
  <si>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</si>
  <si>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</si>
  <si>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</si>
  <si>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</si>
  <si>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</si>
  <si>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</si>
  <si>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</si>
  <si>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</si>
  <si>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</si>
  <si>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</si>
  <si>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</si>
  <si>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</si>
  <si>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</si>
  <si>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</si>
  <si>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</si>
  <si>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</si>
  <si>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</si>
  <si>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</si>
  <si>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</si>
  <si>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</si>
  <si>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</si>
  <si>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</si>
  <si>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</si>
  <si>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</si>
  <si>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</si>
  <si>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</si>
  <si>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</si>
  <si>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</si>
  <si>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</si>
  <si>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</si>
  <si>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</si>
  <si>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</si>
  <si>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</si>
  <si>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</si>
  <si>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</si>
  <si>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</si>
  <si>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</si>
  <si>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</si>
  <si>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</si>
  <si>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</si>
  <si>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</si>
  <si>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</si>
  <si>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</si>
  <si>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</si>
  <si>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</si>
  <si>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</si>
  <si>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</si>
  <si>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</si>
  <si>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</si>
  <si>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</si>
  <si>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</si>
  <si>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</si>
  <si>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</si>
  <si>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</si>
  <si>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</si>
  <si>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</si>
  <si>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</si>
  <si>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</si>
  <si>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</si>
  <si>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</si>
  <si>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</si>
  <si>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</si>
  <si>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</si>
  <si>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</si>
  <si>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</si>
  <si>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</si>
  <si>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</si>
  <si>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</si>
  <si>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</si>
  <si>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</si>
  <si>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</si>
  <si>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</si>
  <si>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</si>
  <si>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</si>
  <si>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</si>
  <si>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</si>
  <si>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</si>
  <si>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</si>
  <si>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</si>
  <si>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</si>
  <si>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</si>
  <si>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</si>
  <si>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</si>
  <si>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</si>
  <si>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</si>
  <si>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</si>
  <si>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</si>
  <si>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</si>
  <si>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</si>
  <si>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</si>
  <si>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</si>
  <si>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</si>
  <si>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</si>
  <si>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</si>
  <si>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</si>
  <si>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</si>
  <si>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</si>
  <si>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</si>
  <si>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</si>
  <si>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</si>
  <si>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</si>
  <si>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</si>
  <si>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</si>
  <si>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</si>
  <si>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</si>
  <si>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</si>
  <si>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</si>
  <si>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</si>
  <si>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</si>
  <si>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</si>
  <si>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</si>
  <si>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</si>
  <si>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</si>
  <si>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</si>
  <si>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</si>
  <si>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</si>
  <si>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</si>
  <si>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</si>
  <si>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</si>
  <si>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</si>
  <si>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</si>
  <si>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</si>
  <si>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</si>
  <si>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</si>
  <si>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</si>
  <si>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</si>
  <si>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</si>
  <si>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</si>
  <si>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</si>
  <si>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</si>
  <si>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</si>
  <si>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</si>
  <si>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</si>
  <si>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</si>
  <si>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</si>
  <si>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</si>
  <si>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</si>
  <si>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</si>
  <si>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</si>
  <si>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</si>
  <si>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</si>
  <si>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</si>
  <si>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</si>
  <si>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</si>
  <si>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</si>
  <si>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</si>
  <si>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</si>
  <si>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</si>
  <si>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</si>
  <si>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</si>
  <si>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</si>
  <si>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</si>
  <si>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</si>
  <si>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</si>
  <si>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</si>
  <si>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</si>
  <si>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</si>
  <si>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</si>
  <si>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</si>
  <si>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</si>
  <si>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</si>
  <si>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</si>
  <si>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</si>
  <si>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</si>
  <si>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</si>
  <si>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</si>
  <si>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</si>
  <si>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</si>
  <si>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</si>
  <si>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</si>
  <si>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</si>
  <si>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</si>
  <si>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</si>
  <si>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</si>
  <si>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</si>
  <si>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</si>
  <si>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</si>
  <si>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</si>
  <si>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</si>
  <si>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</si>
  <si>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</si>
  <si>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</si>
  <si>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</si>
  <si>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</si>
  <si>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</si>
  <si>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</si>
  <si>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</si>
  <si>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</si>
  <si>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</si>
  <si>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</si>
  <si>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</si>
  <si>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</si>
  <si>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</si>
  <si>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</si>
  <si>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</si>
  <si>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</si>
  <si>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</si>
  <si>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</si>
  <si>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</si>
  <si>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</si>
  <si>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</si>
  <si>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</si>
  <si>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</si>
  <si>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</si>
  <si>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</si>
  <si>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</si>
  <si>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</si>
  <si>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</si>
  <si>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</si>
  <si>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</si>
  <si>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</si>
  <si>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</si>
  <si>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</si>
  <si>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</si>
  <si>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</si>
  <si>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</si>
  <si>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</si>
  <si>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</si>
  <si>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</si>
  <si>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</si>
  <si>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</si>
  <si>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</si>
  <si>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</si>
  <si>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</si>
  <si>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</si>
  <si>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</si>
  <si>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</si>
  <si>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</si>
  <si>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</si>
  <si>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</si>
  <si>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</si>
  <si>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</si>
  <si>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</si>
  <si>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</si>
  <si>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</si>
  <si>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</si>
  <si>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</si>
  <si>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</si>
  <si>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</si>
  <si>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</si>
  <si>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</si>
  <si>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</si>
  <si>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</si>
  <si>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</si>
  <si>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</si>
  <si>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</si>
  <si>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</si>
  <si>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</si>
  <si>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</si>
  <si>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</si>
  <si>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</si>
  <si>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</si>
  <si>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</si>
  <si>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</si>
  <si>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</si>
  <si>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</si>
  <si>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</si>
  <si>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</si>
  <si>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</si>
  <si>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</si>
  <si>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</si>
  <si>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</si>
  <si>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</si>
  <si>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</si>
  <si>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</si>
  <si>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</si>
  <si>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</si>
  <si>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</si>
  <si>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</si>
  <si>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</si>
  <si>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</si>
  <si>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</si>
  <si>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</si>
  <si>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</si>
  <si>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</si>
  <si>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</si>
  <si>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</si>
  <si>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</si>
  <si>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</si>
  <si>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</si>
  <si>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</si>
  <si>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</si>
  <si>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</si>
  <si>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</si>
  <si>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</si>
  <si>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</si>
  <si>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</si>
  <si>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</si>
  <si>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</si>
  <si>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</si>
  <si>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</si>
  <si>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</si>
  <si>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</si>
  <si>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</si>
  <si>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</si>
  <si>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</si>
  <si>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</si>
  <si>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</si>
  <si>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</si>
  <si>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</si>
  <si>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</si>
  <si>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</si>
  <si>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</si>
  <si>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</si>
  <si>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</si>
  <si>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</si>
  <si>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</si>
  <si>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</si>
  <si>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</si>
  <si>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</si>
  <si>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</si>
  <si>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</si>
  <si>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</si>
  <si>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</si>
  <si>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</si>
  <si>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</si>
  <si>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</si>
  <si>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</si>
  <si>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</si>
  <si>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</si>
  <si>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</si>
  <si>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</si>
  <si>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</si>
  <si>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</si>
  <si>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</si>
  <si>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</si>
  <si>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</si>
  <si>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</si>
  <si>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</si>
  <si>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</si>
  <si>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</si>
  <si>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</si>
  <si>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</si>
  <si>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</si>
  <si>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</si>
  <si>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</si>
  <si>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</si>
  <si>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</si>
  <si>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</si>
  <si>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</si>
  <si>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</si>
  <si>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</si>
  <si>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</si>
  <si>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</si>
  <si>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</si>
  <si>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</si>
  <si>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</si>
  <si>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</si>
  <si>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</si>
  <si>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</si>
  <si>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</si>
  <si>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</si>
  <si>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</si>
  <si>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</si>
  <si>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</si>
  <si>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</si>
  <si>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</si>
  <si>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</si>
  <si>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</si>
  <si>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</si>
  <si>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</si>
  <si>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</si>
  <si>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</si>
  <si>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</si>
  <si>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</si>
  <si>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</si>
  <si>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</si>
  <si>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</si>
  <si>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</si>
  <si>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</si>
  <si>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</si>
  <si>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</si>
  <si>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</si>
  <si>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</si>
  <si>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</si>
  <si>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</si>
  <si>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</si>
  <si>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</si>
  <si>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</si>
  <si>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</si>
  <si>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</si>
  <si>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</si>
  <si>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</si>
  <si>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</si>
  <si>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</si>
  <si>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</si>
  <si>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</si>
  <si>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</si>
  <si>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</si>
  <si>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</si>
  <si>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</si>
  <si>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</si>
  <si>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</si>
  <si>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</si>
  <si>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</si>
  <si>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</si>
  <si>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</si>
  <si>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</si>
  <si>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</si>
  <si>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</si>
  <si>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</si>
  <si>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</si>
  <si>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</si>
  <si>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</si>
  <si>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</si>
  <si>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</si>
  <si>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</si>
  <si>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</si>
  <si>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</si>
  <si>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</si>
  <si>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</si>
  <si>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</si>
  <si>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</si>
  <si>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</si>
  <si>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</si>
  <si>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</si>
  <si>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</si>
  <si>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</si>
  <si>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</si>
  <si>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</si>
  <si>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</si>
  <si>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</si>
  <si>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</si>
  <si>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</si>
  <si>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</si>
  <si>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</si>
  <si>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</si>
  <si>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</si>
  <si>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</si>
  <si>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</si>
  <si>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</si>
  <si>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</si>
  <si>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</si>
  <si>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</si>
  <si>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</si>
  <si>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</si>
  <si>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</si>
  <si>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</si>
  <si>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</si>
  <si>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</si>
  <si>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</si>
  <si>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</si>
  <si>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</si>
  <si>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</si>
  <si>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</si>
  <si>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</si>
  <si>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</si>
  <si>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</si>
  <si>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</si>
  <si>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</si>
  <si>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</si>
  <si>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</si>
  <si>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</si>
  <si>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</si>
  <si>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</si>
  <si>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</si>
  <si>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</si>
  <si>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</si>
  <si>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</si>
  <si>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</si>
  <si>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</si>
  <si>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</si>
  <si>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</si>
  <si>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</si>
  <si>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</si>
  <si>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</si>
  <si>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</si>
  <si>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</si>
  <si>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</si>
  <si>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</si>
  <si>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</si>
  <si>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</si>
  <si>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</si>
  <si>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</si>
  <si>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</si>
  <si>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</si>
  <si>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</si>
  <si>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</si>
  <si>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</si>
  <si>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</si>
  <si>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</si>
  <si>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</si>
  <si>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</si>
  <si>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</si>
  <si>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</si>
  <si>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</si>
  <si>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</si>
  <si>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</si>
  <si>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</si>
  <si>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</si>
  <si>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</si>
  <si>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</si>
  <si>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</si>
  <si>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</si>
  <si>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</si>
  <si>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</si>
  <si>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</si>
  <si>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</si>
  <si>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</si>
  <si>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</si>
  <si>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</si>
  <si>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</si>
  <si>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</si>
  <si>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</si>
  <si>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</si>
  <si>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</si>
  <si>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</si>
  <si>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</si>
  <si>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</si>
  <si>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</si>
  <si>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</si>
  <si>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</si>
  <si>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</si>
  <si>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</si>
  <si>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</si>
  <si>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</si>
  <si>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</si>
  <si>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</si>
  <si>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</si>
  <si>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</si>
  <si>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</si>
  <si>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</si>
  <si>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</si>
  <si>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</si>
  <si>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</si>
  <si>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</si>
  <si>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</si>
  <si>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</si>
  <si>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</si>
  <si>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</si>
  <si>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</si>
  <si>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</si>
  <si>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</si>
  <si>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</si>
  <si>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</si>
  <si>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</si>
  <si>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</si>
  <si>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</si>
  <si>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</si>
  <si>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</si>
  <si>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</si>
  <si>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</si>
  <si>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</si>
  <si>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</si>
  <si>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</si>
  <si>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</si>
  <si>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</si>
  <si>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</si>
  <si>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</si>
  <si>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</si>
  <si>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</si>
  <si>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</si>
  <si>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</si>
  <si>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</si>
  <si>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</si>
  <si>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</si>
  <si>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</si>
  <si>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</si>
  <si>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</si>
  <si>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</si>
  <si>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</si>
  <si>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</si>
  <si>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</si>
  <si>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</si>
  <si>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</si>
  <si>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</si>
  <si>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</si>
  <si>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</si>
  <si>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</si>
  <si>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</si>
  <si>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</si>
  <si>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</si>
  <si>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</si>
  <si>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</si>
  <si>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</si>
  <si>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</si>
  <si>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</si>
  <si>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</si>
  <si>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</si>
  <si>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</si>
  <si>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</si>
  <si>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</si>
  <si>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</si>
  <si>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</si>
  <si>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</si>
  <si>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</si>
  <si>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</si>
  <si>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</si>
  <si>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</si>
  <si>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</si>
  <si>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</si>
  <si>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</si>
  <si>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</si>
  <si>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</si>
  <si>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</si>
  <si>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</si>
  <si>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</si>
  <si>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</si>
  <si>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</si>
  <si>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</si>
  <si>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</si>
  <si>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</si>
  <si>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</si>
  <si>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</si>
  <si>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</si>
  <si>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</si>
  <si>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</si>
  <si>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</si>
  <si>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</si>
  <si>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</si>
  <si>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</si>
  <si>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</si>
  <si>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</si>
  <si>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</si>
  <si>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</si>
  <si>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</si>
  <si>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</si>
  <si>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</si>
  <si>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</si>
  <si>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</si>
  <si>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</si>
  <si>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</si>
  <si>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</si>
  <si>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</si>
  <si>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</si>
  <si>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</si>
  <si>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</si>
  <si>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</si>
  <si>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</si>
  <si>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</si>
  <si>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</si>
  <si>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</si>
  <si>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</si>
  <si>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</si>
  <si>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</si>
  <si>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</si>
  <si>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</si>
  <si>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</si>
  <si>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</si>
  <si>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</si>
  <si>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</si>
  <si>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</si>
  <si>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</si>
  <si>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</si>
  <si>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</si>
  <si>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</si>
  <si>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</si>
  <si>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</si>
  <si>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</si>
  <si>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</si>
  <si>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</si>
  <si>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</si>
  <si>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</si>
  <si>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</si>
  <si>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</si>
  <si>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</si>
  <si>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</si>
  <si>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</si>
  <si>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</si>
  <si>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</si>
  <si>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</si>
  <si>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</si>
  <si>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</si>
  <si>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</si>
  <si>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</si>
  <si>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</si>
  <si>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</si>
  <si>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</si>
  <si>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</si>
  <si>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</si>
  <si>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</si>
  <si>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</si>
  <si>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</si>
  <si>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</si>
  <si>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</si>
  <si>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</si>
  <si>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</si>
  <si>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</si>
  <si>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</si>
  <si>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</si>
  <si>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</si>
  <si>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</si>
  <si>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</si>
  <si>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</si>
  <si>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</si>
  <si>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</si>
  <si>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</si>
  <si>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</si>
  <si>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</si>
  <si>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</si>
  <si>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</si>
  <si>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</si>
  <si>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</si>
  <si>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</si>
  <si>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</si>
  <si>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</si>
  <si>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</si>
  <si>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</si>
  <si>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</si>
  <si>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</si>
  <si>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</si>
  <si>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</si>
  <si>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</si>
  <si>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</si>
  <si>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</si>
  <si>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</si>
  <si>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</si>
  <si>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</si>
  <si>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</si>
  <si>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</si>
  <si>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</si>
  <si>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</si>
  <si>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</si>
  <si>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</si>
  <si>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</si>
  <si>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</si>
  <si>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</si>
  <si>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</si>
  <si>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</si>
  <si>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</si>
  <si>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</si>
  <si>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</si>
  <si>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</si>
  <si>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</si>
  <si>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</si>
  <si>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</si>
  <si>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</si>
  <si>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</si>
  <si>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</si>
  <si>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</si>
  <si>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</si>
  <si>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</si>
  <si>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</si>
  <si>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</si>
  <si>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</si>
  <si>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</si>
  <si>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</si>
  <si>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</si>
  <si>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</si>
  <si>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</si>
  <si>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</si>
  <si>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</si>
  <si>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</si>
  <si>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</si>
  <si>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</si>
  <si>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</si>
  <si>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</si>
  <si>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</si>
  <si>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</si>
  <si>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</si>
  <si>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</si>
  <si>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</si>
  <si>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</si>
  <si>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</si>
  <si>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</si>
  <si>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</si>
  <si>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</si>
  <si>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</si>
  <si>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</si>
  <si>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</si>
  <si>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</si>
  <si>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</si>
  <si>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</si>
  <si>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</si>
  <si>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</si>
  <si>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</si>
  <si>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</si>
  <si>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</si>
  <si>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</si>
  <si>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</si>
  <si>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</si>
  <si>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</si>
  <si>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</si>
  <si>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</si>
  <si>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</si>
  <si>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</si>
  <si>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</si>
  <si>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</si>
  <si>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</si>
  <si>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</si>
  <si>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</si>
  <si>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</si>
  <si>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</si>
  <si>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</si>
  <si>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</si>
  <si>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</si>
  <si>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</si>
  <si>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</si>
  <si>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</si>
  <si>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</si>
  <si>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</si>
  <si>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</si>
  <si>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</si>
  <si>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</si>
  <si>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</si>
  <si>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</si>
  <si>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</si>
  <si>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</si>
  <si>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</si>
  <si>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</si>
  <si>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</si>
  <si>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</si>
  <si>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</si>
  <si>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</si>
  <si>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</si>
  <si>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</si>
  <si>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</si>
  <si>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</si>
  <si>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</si>
  <si>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</si>
  <si>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</si>
  <si>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</si>
  <si>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</si>
  <si>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</si>
  <si>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</si>
  <si>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</si>
  <si>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</si>
  <si>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</si>
  <si>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</si>
  <si>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</si>
  <si>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</si>
  <si>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</si>
  <si>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</si>
  <si>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</si>
  <si>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</si>
  <si>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</si>
  <si>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</si>
  <si>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</si>
  <si>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</si>
  <si>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</si>
  <si>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</si>
  <si>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</si>
  <si>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</si>
  <si>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</si>
  <si>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</si>
  <si>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</si>
  <si>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</si>
  <si>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</si>
  <si>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</si>
  <si>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</si>
  <si>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</si>
  <si>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</si>
  <si>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</si>
  <si>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</si>
  <si>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</si>
  <si>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</si>
  <si>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</si>
  <si>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</si>
  <si>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</si>
  <si>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</si>
  <si>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</si>
  <si>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</si>
  <si>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</si>
  <si>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</si>
  <si>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</si>
  <si>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</si>
  <si>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</si>
  <si>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</si>
  <si>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</si>
  <si>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</si>
  <si>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</si>
  <si>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</si>
  <si>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</si>
  <si>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</si>
  <si>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</si>
  <si>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</si>
  <si>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</si>
  <si>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</si>
  <si>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</si>
  <si>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</si>
  <si>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</si>
  <si>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</si>
  <si>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</si>
  <si>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</si>
  <si>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</si>
  <si>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</si>
  <si>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</si>
  <si>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</si>
  <si>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</si>
  <si>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</si>
  <si>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</si>
  <si>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</si>
  <si>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</si>
  <si>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</si>
  <si>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</si>
  <si>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</si>
  <si>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</si>
  <si>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</si>
  <si>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</si>
  <si>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</si>
  <si>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</si>
  <si>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</si>
  <si>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</si>
  <si>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</si>
  <si>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</si>
  <si>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</si>
  <si>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</si>
  <si>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</si>
  <si>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</si>
  <si>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</si>
  <si>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</si>
  <si>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</si>
  <si>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</si>
  <si>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</si>
  <si>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</si>
  <si>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</si>
  <si>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</si>
  <si>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</si>
  <si>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</si>
  <si>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</si>
  <si>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</si>
  <si>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</si>
  <si>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</si>
  <si>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</si>
  <si>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</si>
  <si>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</si>
  <si>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</si>
  <si>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</si>
  <si>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</si>
  <si>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</si>
  <si>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</si>
  <si>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</si>
  <si>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</si>
  <si>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</si>
  <si>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</si>
  <si>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</si>
  <si>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</si>
  <si>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</si>
  <si>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</si>
  <si>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</si>
  <si>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</si>
  <si>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</si>
  <si>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</si>
  <si>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</si>
  <si>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</si>
  <si>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</si>
  <si>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</si>
  <si>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</si>
  <si>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</si>
  <si>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</si>
  <si>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</si>
  <si>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</si>
  <si>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</si>
  <si>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</si>
  <si>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</si>
  <si>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</si>
  <si>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</si>
  <si>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</si>
  <si>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</si>
  <si>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</si>
  <si>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</si>
  <si>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</si>
  <si>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</si>
  <si>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</si>
  <si>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</si>
  <si>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</si>
  <si>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</si>
  <si>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</si>
  <si>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</si>
  <si>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</si>
  <si>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</si>
  <si>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</si>
  <si>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</si>
  <si>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</si>
  <si>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</si>
  <si>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</si>
  <si>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</si>
  <si>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</si>
  <si>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</si>
  <si>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</si>
  <si>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</si>
  <si>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</si>
  <si>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</si>
  <si>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</si>
  <si>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</si>
  <si>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</si>
  <si>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</si>
  <si>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</si>
  <si>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</si>
  <si>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</si>
  <si>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</si>
  <si>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</si>
  <si>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</si>
  <si>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</si>
  <si>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</si>
  <si>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</si>
  <si>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</si>
  <si>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</si>
  <si>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</si>
  <si>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</si>
  <si>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</si>
  <si>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</si>
  <si>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</si>
  <si>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</si>
  <si>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</si>
  <si>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</si>
  <si>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</si>
  <si>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</si>
  <si>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</si>
  <si>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</si>
  <si>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</si>
  <si>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</si>
  <si>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</si>
  <si>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</si>
  <si>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</si>
  <si>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</si>
  <si>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</si>
  <si>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</si>
  <si>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</si>
  <si>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</si>
  <si>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</si>
  <si>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</si>
  <si>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</si>
  <si>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</si>
  <si>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</si>
  <si>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</si>
  <si>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</si>
  <si>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</si>
  <si>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</si>
  <si>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</si>
  <si>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</si>
  <si>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</si>
  <si>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</si>
  <si>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</si>
  <si>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</si>
  <si>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</si>
  <si>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</si>
  <si>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</si>
  <si>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</si>
  <si>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</si>
  <si>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</si>
  <si>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</si>
  <si>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</si>
  <si>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</si>
  <si>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</si>
  <si>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</si>
  <si>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</si>
  <si>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</si>
  <si>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</si>
  <si>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</si>
  <si>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</si>
  <si>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</si>
  <si>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</si>
  <si>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</si>
  <si>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</si>
  <si>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</si>
  <si>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</si>
  <si>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</si>
  <si>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</si>
  <si>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</si>
  <si>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</si>
  <si>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</si>
  <si>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</si>
  <si>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</si>
  <si>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</si>
  <si>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</si>
  <si>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</si>
  <si>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</si>
  <si>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</si>
  <si>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</si>
  <si>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</si>
  <si>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</si>
  <si>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</si>
  <si>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</si>
  <si>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</si>
  <si>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</si>
  <si>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</si>
  <si>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</si>
  <si>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</si>
  <si>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</si>
  <si>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</si>
  <si>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</si>
  <si>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</si>
  <si>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</si>
  <si>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</si>
  <si>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</si>
  <si>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</si>
  <si>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</si>
  <si>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</si>
  <si>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</si>
  <si>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</si>
  <si>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</si>
  <si>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</si>
  <si>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</si>
  <si>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</si>
  <si>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</si>
  <si>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</si>
  <si>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</si>
  <si>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</si>
  <si>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</si>
  <si>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</si>
  <si>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</si>
  <si>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</si>
  <si>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</si>
  <si>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</si>
  <si>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</si>
  <si>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</si>
  <si>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</si>
  <si>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</si>
  <si>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</si>
  <si>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</si>
  <si>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</si>
  <si>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</si>
  <si>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</si>
  <si>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</si>
  <si>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</si>
  <si>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</si>
  <si>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</si>
  <si>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</si>
  <si>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</si>
  <si>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</si>
  <si>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</si>
  <si>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</si>
  <si>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</si>
  <si>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</si>
  <si>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</si>
  <si>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</si>
  <si>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</si>
  <si>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</si>
  <si>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</si>
  <si>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</si>
  <si>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</si>
  <si>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</si>
  <si>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</si>
  <si>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</si>
  <si>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</si>
  <si>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</si>
  <si>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</si>
  <si>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</si>
  <si>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</si>
  <si>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</si>
  <si>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</si>
  <si>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</si>
  <si>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</si>
  <si>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</si>
  <si>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</si>
  <si>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</si>
  <si>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</si>
  <si>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</si>
  <si>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</si>
  <si>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</si>
  <si>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</si>
  <si>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</si>
  <si>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</si>
  <si>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</si>
  <si>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</si>
  <si>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</si>
  <si>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</si>
  <si>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</si>
  <si>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</si>
  <si>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</si>
  <si>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</si>
  <si>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</si>
  <si>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</si>
  <si>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</si>
  <si>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</si>
  <si>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</si>
  <si>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</si>
  <si>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</si>
  <si>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</si>
  <si>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</si>
  <si>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</si>
  <si>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</si>
  <si>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</si>
  <si>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</si>
  <si>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</si>
  <si>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</si>
  <si>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</si>
  <si>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</si>
  <si>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</si>
  <si>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</si>
  <si>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</si>
  <si>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</si>
  <si>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</si>
  <si>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</si>
  <si>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</si>
  <si>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</si>
  <si>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</si>
  <si>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</si>
  <si>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</si>
  <si>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</si>
  <si>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</si>
  <si>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</si>
  <si>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</si>
  <si>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</si>
  <si>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</si>
  <si>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</si>
  <si>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</si>
  <si>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</si>
  <si>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</si>
  <si>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</si>
  <si>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</si>
  <si>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</si>
  <si>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</si>
  <si>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</si>
  <si>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</si>
  <si>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</si>
  <si>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</si>
  <si>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</si>
  <si>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</si>
  <si>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</si>
  <si>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</si>
  <si>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</si>
  <si>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</si>
  <si>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</si>
  <si>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</si>
  <si>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</si>
  <si>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</si>
  <si>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</si>
  <si>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</si>
  <si>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</si>
  <si>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</si>
  <si>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</si>
  <si>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</si>
  <si>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</si>
  <si>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</si>
  <si>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</si>
  <si>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</si>
  <si>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</si>
  <si>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</si>
  <si>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</si>
  <si>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</si>
  <si>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</si>
  <si>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</si>
  <si>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</si>
  <si>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</si>
  <si>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</si>
  <si>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</si>
  <si>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</si>
  <si>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</si>
  <si>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</si>
  <si>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</si>
  <si>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</si>
  <si>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</si>
  <si>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</si>
  <si>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</si>
  <si>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</si>
  <si>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</si>
  <si>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</si>
  <si>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</si>
  <si>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</si>
  <si>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</si>
  <si>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</si>
  <si>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</si>
  <si>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</si>
  <si>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</si>
  <si>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</si>
  <si>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</si>
  <si>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</si>
  <si>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</si>
  <si>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</si>
  <si>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</si>
  <si>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</si>
  <si>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</si>
  <si>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</si>
  <si>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</si>
  <si>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</si>
  <si>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</si>
  <si>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</si>
  <si>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</si>
  <si>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</si>
  <si>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</si>
  <si>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</si>
  <si>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</si>
  <si>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</si>
  <si>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</si>
  <si>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</si>
  <si>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</si>
  <si>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</si>
  <si>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</si>
  <si>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</si>
  <si>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</si>
  <si>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</si>
  <si>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</si>
  <si>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</si>
  <si>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</si>
  <si>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</si>
  <si>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</si>
  <si>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</si>
  <si>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</si>
  <si>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</si>
  <si>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</si>
  <si>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</si>
  <si>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</si>
  <si>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</si>
  <si>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</si>
  <si>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</si>
  <si>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</si>
  <si>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</si>
  <si>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</si>
  <si>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</si>
  <si>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</si>
  <si>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</si>
  <si>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</si>
  <si>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</si>
  <si>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</si>
  <si>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</si>
  <si>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</si>
  <si>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</si>
  <si>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</si>
  <si>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</si>
  <si>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</si>
  <si>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</si>
  <si>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</si>
  <si>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</si>
  <si>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</si>
  <si>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</si>
  <si>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</si>
  <si>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</si>
  <si>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</si>
  <si>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</si>
  <si>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</si>
  <si>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</si>
  <si>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</si>
  <si>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</si>
  <si>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</si>
  <si>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</si>
  <si>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</si>
  <si>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</si>
  <si>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</si>
  <si>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</si>
  <si>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</si>
  <si>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</si>
  <si>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</si>
  <si>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</si>
  <si>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</si>
  <si>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</si>
  <si>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</si>
  <si>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</si>
  <si>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</si>
  <si>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</si>
  <si>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</si>
  <si>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</si>
  <si>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</si>
  <si>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</si>
  <si>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</si>
  <si>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</si>
  <si>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</si>
  <si>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</si>
  <si>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</si>
  <si>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</si>
  <si>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</si>
  <si>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</si>
  <si>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</si>
  <si>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</si>
  <si>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</si>
  <si>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</si>
  <si>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</si>
  <si>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</si>
  <si>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</si>
  <si>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</si>
  <si>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</si>
  <si>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</si>
  <si>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</si>
  <si>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</si>
  <si>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</si>
  <si>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</si>
  <si>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</si>
  <si>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</si>
  <si>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</si>
  <si>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</si>
  <si>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</si>
  <si>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</si>
  <si>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</si>
  <si>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</si>
  <si>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</si>
  <si>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</si>
  <si>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</si>
  <si>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</si>
  <si>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</si>
  <si>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</si>
  <si>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</si>
  <si>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</si>
  <si>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</si>
  <si>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</si>
  <si>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</si>
  <si>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</si>
  <si>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</si>
  <si>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</si>
  <si>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</si>
  <si>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</si>
  <si>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</si>
  <si>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</si>
  <si>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</si>
  <si>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</si>
  <si>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</si>
  <si>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</si>
  <si>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</si>
  <si>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</si>
  <si>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</si>
  <si>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</si>
  <si>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</si>
  <si>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</si>
  <si>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</si>
  <si>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</si>
  <si>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</si>
  <si>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</si>
  <si>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</si>
  <si>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</si>
  <si>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</si>
  <si>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</si>
  <si>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</si>
  <si>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</si>
  <si>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</si>
  <si>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</si>
  <si>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</si>
  <si>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</si>
  <si>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</si>
  <si>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</si>
  <si>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</si>
  <si>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</si>
  <si>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</si>
  <si>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</si>
  <si>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</si>
  <si>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</si>
  <si>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</si>
  <si>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</si>
  <si>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</si>
  <si>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</si>
  <si>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</si>
  <si>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</si>
  <si>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</si>
  <si>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</si>
  <si>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</si>
  <si>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</si>
  <si>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</si>
  <si>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</si>
  <si>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</si>
  <si>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</si>
  <si>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</si>
  <si>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</si>
  <si>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</si>
  <si>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</si>
  <si>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</si>
  <si>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</si>
  <si>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</si>
  <si>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</si>
  <si>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</si>
  <si>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</si>
  <si>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</si>
  <si>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</si>
  <si>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</si>
  <si>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</si>
  <si>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</si>
  <si>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</si>
  <si>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</si>
  <si>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</si>
  <si>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</si>
  <si>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</si>
  <si>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</si>
  <si>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</si>
  <si>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</si>
  <si>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</si>
  <si>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</si>
  <si>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</si>
  <si>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</si>
  <si>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</si>
  <si>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</si>
  <si>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</si>
  <si>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</si>
  <si>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</si>
  <si>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</si>
  <si>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</si>
  <si>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</si>
  <si>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</si>
  <si>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</si>
  <si>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</si>
  <si>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</si>
  <si>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</si>
  <si>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</si>
  <si>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</si>
  <si>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</si>
  <si>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</si>
  <si>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</si>
  <si>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</si>
  <si>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</si>
  <si>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</si>
  <si>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</si>
  <si>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</si>
  <si>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</si>
  <si>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</si>
  <si>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</si>
  <si>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</si>
  <si>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</si>
  <si>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</si>
  <si>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</si>
  <si>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</si>
  <si>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</si>
  <si>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</si>
  <si>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</si>
  <si>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</si>
  <si>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</si>
  <si>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</si>
  <si>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</si>
  <si>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</si>
  <si>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</si>
  <si>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</si>
  <si>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</si>
  <si>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</si>
  <si>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</si>
  <si>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</si>
  <si>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</si>
  <si>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</si>
  <si>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</si>
  <si>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</si>
  <si>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</si>
  <si>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</si>
  <si>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</si>
  <si>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</si>
  <si>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</si>
  <si>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</si>
  <si>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</si>
  <si>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</si>
  <si>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</si>
  <si>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</si>
  <si>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</si>
  <si>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</si>
  <si>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</si>
  <si>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</si>
  <si>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</si>
  <si>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</si>
  <si>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</si>
  <si>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</si>
  <si>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</si>
  <si>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</si>
  <si>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</si>
  <si>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</si>
  <si>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</si>
  <si>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</si>
  <si>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</si>
  <si>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</si>
  <si>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</si>
  <si>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</si>
  <si>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</si>
  <si>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</si>
  <si>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</si>
  <si>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</si>
  <si>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</si>
  <si>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</si>
  <si>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</si>
  <si>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</si>
  <si>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</si>
  <si>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</si>
  <si>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</si>
  <si>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</si>
  <si>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</si>
  <si>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</si>
  <si>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</si>
  <si>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</si>
  <si>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</si>
  <si>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</si>
  <si>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</si>
  <si>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</si>
  <si>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</si>
  <si>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</si>
  <si>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</si>
  <si>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</si>
  <si>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</si>
  <si>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</si>
  <si>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</si>
  <si>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</si>
  <si>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</si>
  <si>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</si>
  <si>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</si>
  <si>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</si>
  <si>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</si>
  <si>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</si>
  <si>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</si>
  <si>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</si>
  <si>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</si>
  <si>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</si>
  <si>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</si>
  <si>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</si>
  <si>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</si>
  <si>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</si>
  <si>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</si>
  <si>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</si>
  <si>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</si>
  <si>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</si>
  <si>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</si>
  <si>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</si>
  <si>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</si>
  <si>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</si>
  <si>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</si>
  <si>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</si>
  <si>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</si>
  <si>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</si>
  <si>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</si>
  <si>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</si>
  <si>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</si>
  <si>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</si>
  <si>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</si>
  <si>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</si>
  <si>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</si>
  <si>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</si>
  <si>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</si>
  <si>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</si>
  <si>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</si>
  <si>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</si>
  <si>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</si>
  <si>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</si>
  <si>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</si>
  <si>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</si>
  <si>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</si>
  <si>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</si>
  <si>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</si>
  <si>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</si>
  <si>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</si>
  <si>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</si>
  <si>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</si>
  <si>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</si>
  <si>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</si>
  <si>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</si>
  <si>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</si>
  <si>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</si>
  <si>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</si>
  <si>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</si>
  <si>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</si>
  <si>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</si>
  <si>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</si>
  <si>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</si>
  <si>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</si>
  <si>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</si>
  <si>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</si>
  <si>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</si>
  <si>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</si>
  <si>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</si>
  <si>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</si>
  <si>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</si>
  <si>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</si>
  <si>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</si>
  <si>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</si>
  <si>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</si>
  <si>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</si>
  <si>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</si>
  <si>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</si>
  <si>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</si>
  <si>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</si>
  <si>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</si>
  <si>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</si>
  <si>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</si>
  <si>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</si>
  <si>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</si>
  <si>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</si>
  <si>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</si>
  <si>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</si>
  <si>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</si>
  <si>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</si>
  <si>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</si>
  <si>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</si>
  <si>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</si>
  <si>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</si>
  <si>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</si>
  <si>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</si>
  <si>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</si>
  <si>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</si>
  <si>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</si>
  <si>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</si>
  <si>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</si>
  <si>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</si>
  <si>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</si>
  <si>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</si>
  <si>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</si>
  <si>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</si>
  <si>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</si>
  <si>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</si>
  <si>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</si>
  <si>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</si>
  <si>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</si>
  <si>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</si>
  <si>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</si>
  <si>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</si>
  <si>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</si>
  <si>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</si>
  <si>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</si>
  <si>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</si>
  <si>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</si>
  <si>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</si>
  <si>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</si>
  <si>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</si>
  <si>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</si>
  <si>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</si>
  <si>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</si>
  <si>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</si>
  <si>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</si>
  <si>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</si>
  <si>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</si>
  <si>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</si>
  <si>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</si>
  <si>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</si>
  <si>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</si>
  <si>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</si>
  <si>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</si>
  <si>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</si>
  <si>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</si>
  <si>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</si>
  <si>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</si>
  <si>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</si>
  <si>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</si>
  <si>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</si>
  <si>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</si>
  <si>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</si>
  <si>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</si>
  <si>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</si>
  <si>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</si>
  <si>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</si>
  <si>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</si>
  <si>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</si>
  <si>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</si>
  <si>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</si>
  <si>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</si>
  <si>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</si>
  <si>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</si>
  <si>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</si>
  <si>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</si>
  <si>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</si>
  <si>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</si>
  <si>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</si>
  <si>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</si>
  <si>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</si>
  <si>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</si>
  <si>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</si>
  <si>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</si>
  <si>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</si>
  <si>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</si>
  <si>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</si>
  <si>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</si>
  <si>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</si>
  <si>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</si>
  <si>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</si>
  <si>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</si>
  <si>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</si>
  <si>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</si>
  <si>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</si>
  <si>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</si>
  <si>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</si>
  <si>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</si>
  <si>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</si>
  <si>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</si>
  <si>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</si>
  <si>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</si>
  <si>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</si>
  <si>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</si>
  <si>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</si>
  <si>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</si>
  <si>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</si>
  <si>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</si>
  <si>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</si>
  <si>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</si>
  <si>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</si>
  <si>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</si>
  <si>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</si>
  <si>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</si>
  <si>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</si>
  <si>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</si>
  <si>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</si>
  <si>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</si>
  <si>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</si>
  <si>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</si>
  <si>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</si>
  <si>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</si>
  <si>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</si>
  <si>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</si>
  <si>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</si>
  <si>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</si>
  <si>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</si>
  <si>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</si>
  <si>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</si>
  <si>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</si>
  <si>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</si>
  <si>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</si>
  <si>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</si>
  <si>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</si>
  <si>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</si>
  <si>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</si>
  <si>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</si>
  <si>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</si>
  <si>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</si>
  <si>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</si>
  <si>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</si>
  <si>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</si>
  <si>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</si>
  <si>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</si>
  <si>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</si>
  <si>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</si>
  <si>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</si>
  <si>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</si>
  <si>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</si>
  <si>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</si>
  <si>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</si>
  <si>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</si>
  <si>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</si>
  <si>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</si>
  <si>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</si>
  <si>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</si>
  <si>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</si>
  <si>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</si>
  <si>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</si>
  <si>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</si>
  <si>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</si>
  <si>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</si>
  <si>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</si>
  <si>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</si>
  <si>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</si>
  <si>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</si>
  <si>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</si>
  <si>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</si>
  <si>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</si>
  <si>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</si>
  <si>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</si>
  <si>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</si>
  <si>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</si>
  <si>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</si>
  <si>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</si>
  <si>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</si>
  <si>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</si>
  <si>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</si>
  <si>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</si>
  <si>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</si>
  <si>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</si>
  <si>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</si>
  <si>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</si>
  <si>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</si>
  <si>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</si>
  <si>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</si>
  <si>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</si>
  <si>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</si>
  <si>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</si>
  <si>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</si>
  <si>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</si>
  <si>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</si>
  <si>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</si>
  <si>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</si>
  <si>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</si>
  <si>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</si>
  <si>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</si>
  <si>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</si>
  <si>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</si>
  <si>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</si>
  <si>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</si>
  <si>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</si>
  <si>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</si>
  <si>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</si>
  <si>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</si>
  <si>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</si>
  <si>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</si>
  <si>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</si>
  <si>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</si>
  <si>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</si>
  <si>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</si>
  <si>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</si>
  <si>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</si>
  <si>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</si>
  <si>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</si>
  <si>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</si>
  <si>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</si>
  <si>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</si>
  <si>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</si>
  <si>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</si>
  <si>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</si>
  <si>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</si>
  <si>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</si>
  <si>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</si>
  <si>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</si>
  <si>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</si>
  <si>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</si>
  <si>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</si>
  <si>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</si>
  <si>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</si>
  <si>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</si>
  <si>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</si>
  <si>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</si>
  <si>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</si>
  <si>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</si>
  <si>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</si>
  <si>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</si>
  <si>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</si>
  <si>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</si>
  <si>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</si>
  <si>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</si>
  <si>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</si>
  <si>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</si>
  <si>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</si>
  <si>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</si>
  <si>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</si>
  <si>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</si>
  <si>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</si>
  <si>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</si>
  <si>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</si>
  <si>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</si>
  <si>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</si>
  <si>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</si>
  <si>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</si>
  <si>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</si>
  <si>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</si>
  <si>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</si>
  <si>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</si>
  <si>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</si>
  <si>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</si>
  <si>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</si>
  <si>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</si>
  <si>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</si>
  <si>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</si>
  <si>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</si>
  <si>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</si>
  <si>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</si>
  <si>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</si>
  <si>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</si>
  <si>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</si>
  <si>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</si>
  <si>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</si>
  <si>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</si>
  <si>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</si>
  <si>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</si>
  <si>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</si>
  <si>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</si>
  <si>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</si>
  <si>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</si>
  <si>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</si>
  <si>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</si>
  <si>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</si>
  <si>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</si>
  <si>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</si>
  <si>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</si>
  <si>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</si>
  <si>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</si>
  <si>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</si>
  <si>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</si>
  <si>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</si>
  <si>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</si>
  <si>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</si>
  <si>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</si>
  <si>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</si>
  <si>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</si>
  <si>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</si>
  <si>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</si>
  <si>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</si>
  <si>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</si>
  <si>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</si>
  <si>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</si>
  <si>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</si>
  <si>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</si>
  <si>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</si>
  <si>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</si>
  <si>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</si>
  <si>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</si>
  <si>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</si>
  <si>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</si>
  <si>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</si>
  <si>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</si>
  <si>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</si>
  <si>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</si>
  <si>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</si>
  <si>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</si>
  <si>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</si>
  <si>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</si>
  <si>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</si>
  <si>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</si>
  <si>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</si>
  <si>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</si>
  <si>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</si>
  <si>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</si>
  <si>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</si>
  <si>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</si>
  <si>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</si>
  <si>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</si>
  <si>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</si>
  <si>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</si>
  <si>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</si>
  <si>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</si>
  <si>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</si>
  <si>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</si>
  <si>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</si>
  <si>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</si>
  <si>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</si>
  <si>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</si>
  <si>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</si>
  <si>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</si>
  <si>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</si>
  <si>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</si>
  <si>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</si>
  <si>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</si>
  <si>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</si>
  <si>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</si>
  <si>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</si>
  <si>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</si>
  <si>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</si>
  <si>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</si>
  <si>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</si>
  <si>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</si>
  <si>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</si>
  <si>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</si>
  <si>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</si>
  <si>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</si>
  <si>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</si>
  <si>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</si>
  <si>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</si>
  <si>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</si>
  <si>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</si>
  <si>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</si>
  <si>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</si>
  <si>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</si>
  <si>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</si>
  <si>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</si>
  <si>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</si>
  <si>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</si>
  <si>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</si>
  <si>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</si>
  <si>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</si>
  <si>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</si>
  <si>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</si>
  <si>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</si>
  <si>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</si>
  <si>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</si>
  <si>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</si>
  <si>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</si>
  <si>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</si>
  <si>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</si>
  <si>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</si>
  <si>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</si>
  <si>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</si>
  <si>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</si>
  <si>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</si>
  <si>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</si>
  <si>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</si>
  <si>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</si>
  <si>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</si>
  <si>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</si>
  <si>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</si>
  <si>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</si>
  <si>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</si>
  <si>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</si>
  <si>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</si>
  <si>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</si>
  <si>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</si>
  <si>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</si>
  <si>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</si>
  <si>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</si>
  <si>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</si>
  <si>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</si>
  <si>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</si>
  <si>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</si>
  <si>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</si>
  <si>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</si>
  <si>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</si>
  <si>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</si>
  <si>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</si>
  <si>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</si>
  <si>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</si>
  <si>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</si>
  <si>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</si>
  <si>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</si>
  <si>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</si>
  <si>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</si>
  <si>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</si>
  <si>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</si>
  <si>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</si>
  <si>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</si>
  <si>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</si>
  <si>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</si>
  <si>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</si>
  <si>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</si>
  <si>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</si>
  <si>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</si>
  <si>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</si>
  <si>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</si>
  <si>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</si>
  <si>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</si>
  <si>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</si>
  <si>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</si>
  <si>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</si>
  <si>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</si>
  <si>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</si>
  <si>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</si>
  <si>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</si>
  <si>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</si>
  <si>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</si>
  <si>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</si>
  <si>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</si>
  <si>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</si>
  <si>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</si>
  <si>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</si>
  <si>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</si>
  <si>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</si>
  <si>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</si>
  <si>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</si>
  <si>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</si>
  <si>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</si>
  <si>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</si>
  <si>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</si>
  <si>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</si>
  <si>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</si>
  <si>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</si>
  <si>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</si>
  <si>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</si>
  <si>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</si>
  <si>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</si>
  <si>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</si>
  <si>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</si>
  <si>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</si>
  <si>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</si>
  <si>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</si>
  <si>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</si>
  <si>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</si>
  <si>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</si>
  <si>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</si>
  <si>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</si>
  <si>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</si>
  <si>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</si>
  <si>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</si>
  <si>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</si>
  <si>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</si>
  <si>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</si>
  <si>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</si>
  <si>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</si>
  <si>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</si>
  <si>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</si>
  <si>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</si>
  <si>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</si>
  <si>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</si>
  <si>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</si>
  <si>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</si>
  <si>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</si>
  <si>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</si>
  <si>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</si>
  <si>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</si>
  <si>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</si>
  <si>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</si>
  <si>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</si>
  <si>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</si>
  <si>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</si>
  <si>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</si>
  <si>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</si>
  <si>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</si>
  <si>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</si>
  <si>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</si>
  <si>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</si>
  <si>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</si>
  <si>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</si>
  <si>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</si>
  <si>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</si>
  <si>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</si>
  <si>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</si>
  <si>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</si>
  <si>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</si>
  <si>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</si>
  <si>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</si>
  <si>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</si>
  <si>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</si>
  <si>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</si>
  <si>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</si>
  <si>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</si>
  <si>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</si>
  <si>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</si>
  <si>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</si>
  <si>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</si>
  <si>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</si>
  <si>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</si>
  <si>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</si>
  <si>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</si>
  <si>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</si>
  <si>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</si>
  <si>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</si>
  <si>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</si>
  <si>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</si>
  <si>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</si>
  <si>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</si>
  <si>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</si>
  <si>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</si>
  <si>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</si>
  <si>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</si>
  <si>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</si>
  <si>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</si>
  <si>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</si>
  <si>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</si>
  <si>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</si>
  <si>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</si>
  <si>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</si>
  <si>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</si>
  <si>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</si>
  <si>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</si>
  <si>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</si>
  <si>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</si>
  <si>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</si>
  <si>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</si>
  <si>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</si>
  <si>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</si>
  <si>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</si>
  <si>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</si>
  <si>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</si>
  <si>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</si>
  <si>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</si>
  <si>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</si>
  <si>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</si>
  <si>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</si>
  <si>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</si>
  <si>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</si>
  <si>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</si>
  <si>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</si>
  <si>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</si>
  <si>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</si>
  <si>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</si>
  <si>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</si>
  <si>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</si>
  <si>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</si>
  <si>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</si>
  <si>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</si>
  <si>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</si>
  <si>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</si>
  <si>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</si>
  <si>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</si>
  <si>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</si>
  <si>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</si>
  <si>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</si>
  <si>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</si>
  <si>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</si>
  <si>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</si>
  <si>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</si>
  <si>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</si>
  <si>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</si>
  <si>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</si>
  <si>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</si>
  <si>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</si>
  <si>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</si>
  <si>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</si>
  <si>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</si>
  <si>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</si>
  <si>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</si>
  <si>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</si>
  <si>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</si>
  <si>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</si>
  <si>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</si>
  <si>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</si>
  <si>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</si>
  <si>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</si>
  <si>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</si>
  <si>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</si>
  <si>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</si>
  <si>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</si>
  <si>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</si>
  <si>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</si>
  <si>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</si>
  <si>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</si>
  <si>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</si>
  <si>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</si>
  <si>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</si>
  <si>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</si>
  <si>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</si>
  <si>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</si>
  <si>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</si>
  <si>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</si>
  <si>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</si>
  <si>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</si>
  <si>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</si>
  <si>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</si>
  <si>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</si>
  <si>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</si>
  <si>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</si>
  <si>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</si>
  <si>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</si>
  <si>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</si>
  <si>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</si>
  <si>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</si>
  <si>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</si>
  <si>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</si>
  <si>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</si>
  <si>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</si>
  <si>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</si>
  <si>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</si>
  <si>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</si>
  <si>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</si>
  <si>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</si>
  <si>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</si>
  <si>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</si>
  <si>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</si>
  <si>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</si>
  <si>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</si>
  <si>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</si>
  <si>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</si>
  <si>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</si>
  <si>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</si>
  <si>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</si>
  <si>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</si>
  <si>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</si>
  <si>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</si>
  <si>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</si>
  <si>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</si>
  <si>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</si>
  <si>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</si>
  <si>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</si>
  <si>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</si>
  <si>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</si>
  <si>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</si>
  <si>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</si>
  <si>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</si>
  <si>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</si>
  <si>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</si>
  <si>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</si>
  <si>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</si>
  <si>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</si>
  <si>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</si>
  <si>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</si>
  <si>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</si>
  <si>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</si>
  <si>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</si>
  <si>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</si>
  <si>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</si>
  <si>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</si>
  <si>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</si>
  <si>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</si>
  <si>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</si>
  <si>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</si>
  <si>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</si>
  <si>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</si>
  <si>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</si>
  <si>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</si>
  <si>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</si>
  <si>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</si>
  <si>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</si>
  <si>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</si>
  <si>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</si>
  <si>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</si>
  <si>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</si>
  <si>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</si>
  <si>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</si>
  <si>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</si>
  <si>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</si>
  <si>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</si>
  <si>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</si>
  <si>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</si>
  <si>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</si>
  <si>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</si>
  <si>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</si>
  <si>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</si>
  <si>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</si>
  <si>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</si>
  <si>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</si>
  <si>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</si>
  <si>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</si>
  <si>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</si>
  <si>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</si>
  <si>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</si>
  <si>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</si>
  <si>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</si>
  <si>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</si>
  <si>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</si>
  <si>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</si>
  <si>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</si>
  <si>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</si>
  <si>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</si>
  <si>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</si>
  <si>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</si>
  <si>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</si>
  <si>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</si>
  <si>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</si>
  <si>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</si>
  <si>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</si>
  <si>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</si>
  <si>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</si>
  <si>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</si>
  <si>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</si>
  <si>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</si>
  <si>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</si>
  <si>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</si>
  <si>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</si>
  <si>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</si>
  <si>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</si>
  <si>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</si>
  <si>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</si>
  <si>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</si>
  <si>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</si>
  <si>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</si>
  <si>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</si>
  <si>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</si>
  <si>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</si>
  <si>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</si>
  <si>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</si>
  <si>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</si>
  <si>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</si>
  <si>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</si>
  <si>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</si>
  <si>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</si>
  <si>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</si>
  <si>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</si>
  <si>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</si>
  <si>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</si>
  <si>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</si>
  <si>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</si>
  <si>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</si>
  <si>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</si>
  <si>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</si>
  <si>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</si>
  <si>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</si>
  <si>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</si>
  <si>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</si>
  <si>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</si>
  <si>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</si>
  <si>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</si>
  <si>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</si>
  <si>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</si>
  <si>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</si>
  <si>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</si>
  <si>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</si>
  <si>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</si>
  <si>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</si>
  <si>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</si>
  <si>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</si>
  <si>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</si>
  <si>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</si>
  <si>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</si>
  <si>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</si>
  <si>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</si>
  <si>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</si>
  <si>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</si>
  <si>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</si>
  <si>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</si>
  <si>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</si>
  <si>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</si>
  <si>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</si>
  <si>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</si>
  <si>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</si>
  <si>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</si>
  <si>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</si>
  <si>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</si>
  <si>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</si>
  <si>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</si>
  <si>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</si>
  <si>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</si>
  <si>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</si>
  <si>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</si>
  <si>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</si>
  <si>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</si>
  <si>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</si>
  <si>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</si>
  <si>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</si>
  <si>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</si>
  <si>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</si>
  <si>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</si>
  <si>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</si>
  <si>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</si>
  <si>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</si>
  <si>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</si>
  <si>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</si>
  <si>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</si>
  <si>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</si>
  <si>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</si>
  <si>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</si>
  <si>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</si>
  <si>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</si>
  <si>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</si>
  <si>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</si>
  <si>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</si>
  <si>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</si>
  <si>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</si>
  <si>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</si>
  <si>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</si>
  <si>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</si>
  <si>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</si>
  <si>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</si>
  <si>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</si>
  <si>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</si>
  <si>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</si>
  <si>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</si>
  <si>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</si>
  <si>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</si>
  <si>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</si>
  <si>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</si>
  <si>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</si>
  <si>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</si>
  <si>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</si>
  <si>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</si>
  <si>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</si>
  <si>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</si>
  <si>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</si>
  <si>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</si>
  <si>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</si>
  <si>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</si>
  <si>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</si>
  <si>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</si>
  <si>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</si>
  <si>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</si>
  <si>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</si>
  <si>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</si>
  <si>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</si>
  <si>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</si>
  <si>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</si>
  <si>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</si>
  <si>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</si>
  <si>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</si>
  <si>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</si>
  <si>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</si>
  <si>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</si>
  <si>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</si>
  <si>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</si>
  <si>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</si>
  <si>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</si>
  <si>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</si>
  <si>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</si>
  <si>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</si>
  <si>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</si>
  <si>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</si>
  <si>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</si>
  <si>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</si>
  <si>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</si>
  <si>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</si>
  <si>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</si>
  <si>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</si>
  <si>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</si>
  <si>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</si>
  <si>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</si>
  <si>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</si>
  <si>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</si>
  <si>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</si>
  <si>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</si>
  <si>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</si>
  <si>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</si>
  <si>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</si>
  <si>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</si>
  <si>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</si>
  <si>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</si>
  <si>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</si>
  <si>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</si>
  <si>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</si>
  <si>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</si>
  <si>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</si>
  <si>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</si>
  <si>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</si>
  <si>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</si>
  <si>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</si>
  <si>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</si>
  <si>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</si>
  <si>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</si>
  <si>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</si>
  <si>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</si>
  <si>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</si>
  <si>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</si>
  <si>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</si>
  <si>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</si>
  <si>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</si>
  <si>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</si>
  <si>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</si>
  <si>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</si>
  <si>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</si>
  <si>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</si>
  <si>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</si>
  <si>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</si>
  <si>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</si>
  <si>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</si>
  <si>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</si>
  <si>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</si>
  <si>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</si>
  <si>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</si>
  <si>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</si>
  <si>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</si>
  <si>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</si>
  <si>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</si>
  <si>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</si>
  <si>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</si>
  <si>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</si>
  <si>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</si>
  <si>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</si>
  <si>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</si>
  <si>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</si>
  <si>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</si>
  <si>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</si>
  <si>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</si>
  <si>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</si>
  <si>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</si>
  <si>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</si>
  <si>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</si>
  <si>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</si>
  <si>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</si>
  <si>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</si>
  <si>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</si>
  <si>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</si>
  <si>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</si>
  <si>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</si>
  <si>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</si>
  <si>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</si>
  <si>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</si>
  <si>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</si>
  <si>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</si>
  <si>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</si>
  <si>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</si>
  <si>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</si>
  <si>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</si>
  <si>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</si>
  <si>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</si>
  <si>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</si>
  <si>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</si>
  <si>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</si>
  <si>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</si>
  <si>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</si>
  <si>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</si>
  <si>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</si>
  <si>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</si>
  <si>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</si>
  <si>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</si>
  <si>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</si>
  <si>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</si>
  <si>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</si>
  <si>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</si>
  <si>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</si>
  <si>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</si>
  <si>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</si>
  <si>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</si>
  <si>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</si>
  <si>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</si>
  <si>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</si>
  <si>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</si>
  <si>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</si>
  <si>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</si>
  <si>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</si>
  <si>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</si>
  <si>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</si>
  <si>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</si>
  <si>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</si>
  <si>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</si>
  <si>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</si>
  <si>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</si>
  <si>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</si>
  <si>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</si>
  <si>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</si>
  <si>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</si>
  <si>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</si>
  <si>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</si>
  <si>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</si>
  <si>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</si>
  <si>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</si>
  <si>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</si>
  <si>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</si>
  <si>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</si>
  <si>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</si>
  <si>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</si>
  <si>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</si>
  <si>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</si>
  <si>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</si>
  <si>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</si>
  <si>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</si>
  <si>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</si>
  <si>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</si>
  <si>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</si>
  <si>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</si>
  <si>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</si>
  <si>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</si>
  <si>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</si>
  <si>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</si>
  <si>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</si>
  <si>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</si>
  <si>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</si>
  <si>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</si>
  <si>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</si>
  <si>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</si>
  <si>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</si>
  <si>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</si>
  <si>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</si>
  <si>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</si>
  <si>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</si>
  <si>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</si>
  <si>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</si>
  <si>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</si>
  <si>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</si>
  <si>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</si>
  <si>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</si>
  <si>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</si>
  <si>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</si>
  <si>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</si>
  <si>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</si>
  <si>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</si>
  <si>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</si>
  <si>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</si>
  <si>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</si>
  <si>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</si>
  <si>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</si>
  <si>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</si>
  <si>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</si>
  <si>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</si>
  <si>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</si>
  <si>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</si>
  <si>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</si>
  <si>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</si>
  <si>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</si>
  <si>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</si>
  <si>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</si>
  <si>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</si>
  <si>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</si>
  <si>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</si>
  <si>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</si>
  <si>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</si>
  <si>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</si>
  <si>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</si>
  <si>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</si>
  <si>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</si>
  <si>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</si>
  <si>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</si>
  <si>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</si>
  <si>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</si>
  <si>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</si>
  <si>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</si>
  <si>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</si>
  <si>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</si>
  <si>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</si>
  <si>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</si>
  <si>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</si>
  <si>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</si>
  <si>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</si>
  <si>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</si>
  <si>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</si>
  <si>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</si>
  <si>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</si>
  <si>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</si>
  <si>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</si>
  <si>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</si>
  <si>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</si>
  <si>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</si>
  <si>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</si>
  <si>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</si>
  <si>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</si>
  <si>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</si>
  <si>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</si>
  <si>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</si>
  <si>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</si>
  <si>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</si>
  <si>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</si>
  <si>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</si>
  <si>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</si>
  <si>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</si>
  <si>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</si>
  <si>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</si>
  <si>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</si>
  <si>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</si>
  <si>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</si>
  <si>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</si>
  <si>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</si>
  <si>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</si>
  <si>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</si>
  <si>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</si>
  <si>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</si>
  <si>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</si>
  <si>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</si>
  <si>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</si>
  <si>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</si>
  <si>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</si>
  <si>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</si>
  <si>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</si>
  <si>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</si>
  <si>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</si>
  <si>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</si>
  <si>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</si>
  <si>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</si>
  <si>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</si>
  <si>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</si>
  <si>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</si>
  <si>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</si>
  <si>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</si>
  <si>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</si>
  <si>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</si>
  <si>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</si>
  <si>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</si>
  <si>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</si>
  <si>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</si>
  <si>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</si>
  <si>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</si>
  <si>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</si>
  <si>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</si>
  <si>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</si>
  <si>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</si>
  <si>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</si>
  <si>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</si>
  <si>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</si>
  <si>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</si>
  <si>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</si>
  <si>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</si>
  <si>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</si>
  <si>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</si>
  <si>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</si>
  <si>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</si>
  <si>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</si>
  <si>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</si>
  <si>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</si>
  <si>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</si>
  <si>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</si>
  <si>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</si>
  <si>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</si>
  <si>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</si>
  <si>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</si>
  <si>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</si>
  <si>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</si>
  <si>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</si>
  <si>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</si>
  <si>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</si>
  <si>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</si>
  <si>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</si>
  <si>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</si>
  <si>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</si>
  <si>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</si>
  <si>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</si>
  <si>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</si>
  <si>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</si>
  <si>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</si>
  <si>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</si>
  <si>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</si>
  <si>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</si>
  <si>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</si>
  <si>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</si>
  <si>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</si>
  <si>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</si>
  <si>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</si>
  <si>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</si>
  <si>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</si>
  <si>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</si>
  <si>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</si>
  <si>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</si>
  <si>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</si>
  <si>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</si>
  <si>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</si>
  <si>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</si>
  <si>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</si>
  <si>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</si>
  <si>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</si>
  <si>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</si>
  <si>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</si>
  <si>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</si>
  <si>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</si>
  <si>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</si>
  <si>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</si>
  <si>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</si>
  <si>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</si>
  <si>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</si>
  <si>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</si>
  <si>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</si>
  <si>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</si>
  <si>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</si>
  <si>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</si>
  <si>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</si>
  <si>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</si>
  <si>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</si>
  <si>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</si>
  <si>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</si>
  <si>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</si>
  <si>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</si>
  <si>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</si>
  <si>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</si>
  <si>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</si>
  <si>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</si>
  <si>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</si>
  <si>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</si>
  <si>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</si>
  <si>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</si>
  <si>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</si>
  <si>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</si>
  <si>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</si>
  <si>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</si>
  <si>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</si>
  <si>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</si>
  <si>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</si>
  <si>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</si>
  <si>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</si>
  <si>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</si>
  <si>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</si>
  <si>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</si>
  <si>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</si>
  <si>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</si>
  <si>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</si>
  <si>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</si>
  <si>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</si>
  <si>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</si>
  <si>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</si>
  <si>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</si>
  <si>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</si>
  <si>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</si>
  <si>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</si>
  <si>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</si>
  <si>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</si>
  <si>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</si>
  <si>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</si>
  <si>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</si>
  <si>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</si>
  <si>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</si>
  <si>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</si>
  <si>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</si>
  <si>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</si>
  <si>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</si>
  <si>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</si>
  <si>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</si>
  <si>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</si>
  <si>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</si>
  <si>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</si>
  <si>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</si>
  <si>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</si>
  <si>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</si>
  <si>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</si>
  <si>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</si>
  <si>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</si>
  <si>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</si>
  <si>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</si>
  <si>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</si>
  <si>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</si>
  <si>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</si>
  <si>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</si>
  <si>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</si>
  <si>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</si>
  <si>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</si>
  <si>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</si>
  <si>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</si>
  <si>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</si>
  <si>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</si>
  <si>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</si>
  <si>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</si>
  <si>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</si>
  <si>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</si>
  <si>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</si>
  <si>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</si>
  <si>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</si>
  <si>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</si>
  <si>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</si>
  <si>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</si>
  <si>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</si>
  <si>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</si>
  <si>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</si>
  <si>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</si>
  <si>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</si>
  <si>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</si>
  <si>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</si>
  <si>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</si>
  <si>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</si>
  <si>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</si>
  <si>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</si>
  <si>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</si>
  <si>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</si>
  <si>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</si>
  <si>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</si>
  <si>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</si>
  <si>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</si>
  <si>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</si>
  <si>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</si>
  <si>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</si>
  <si>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</si>
  <si>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</si>
  <si>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</si>
  <si>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</si>
  <si>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</si>
  <si>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</si>
  <si>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</si>
  <si>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</si>
  <si>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</si>
  <si>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</si>
  <si>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</si>
  <si>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</si>
  <si>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</si>
  <si>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</si>
  <si>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</si>
  <si>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</si>
  <si>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</si>
  <si>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</si>
  <si>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</si>
  <si>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</si>
  <si>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</si>
  <si>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</si>
  <si>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</si>
  <si>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</si>
  <si>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</si>
  <si>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</si>
  <si>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</si>
  <si>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</si>
  <si>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</si>
  <si>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</si>
  <si>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</si>
  <si>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</si>
  <si>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</si>
  <si>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</si>
  <si>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</si>
  <si>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</si>
  <si>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</si>
  <si>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</si>
  <si>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</si>
  <si>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</si>
  <si>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</si>
  <si>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</si>
  <si>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</si>
  <si>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</si>
  <si>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</si>
  <si>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</si>
  <si>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</si>
  <si>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</si>
  <si>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</si>
  <si>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</si>
  <si>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</si>
  <si>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</si>
  <si>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</si>
  <si>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</si>
  <si>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</si>
  <si>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</si>
  <si>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</si>
  <si>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</si>
  <si>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</si>
  <si>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</si>
  <si>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</si>
  <si>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</si>
  <si>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</si>
  <si>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</si>
  <si>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</si>
  <si>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</si>
  <si>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</si>
  <si>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</si>
  <si>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</si>
  <si>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</si>
  <si>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</si>
  <si>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</si>
  <si>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</si>
  <si>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</si>
  <si>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</si>
  <si>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</si>
  <si>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</si>
  <si>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</si>
  <si>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</si>
  <si>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</si>
  <si>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</si>
  <si>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</si>
  <si>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</si>
  <si>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</si>
  <si>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</si>
  <si>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</si>
  <si>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</si>
  <si>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</si>
  <si>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</si>
  <si>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</si>
  <si>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</si>
  <si>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</si>
  <si>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</si>
  <si>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</si>
  <si>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</si>
  <si>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</si>
  <si>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</si>
  <si>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</si>
  <si>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</si>
  <si>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</si>
  <si>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</si>
  <si>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</si>
  <si>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</si>
  <si>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</si>
  <si>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</si>
  <si>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</si>
  <si>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</si>
  <si>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</si>
  <si>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</si>
  <si>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</si>
  <si>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</si>
  <si>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</si>
  <si>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</si>
  <si>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</si>
  <si>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</si>
  <si>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</si>
  <si>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</si>
  <si>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</si>
  <si>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</si>
  <si>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</si>
  <si>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</si>
  <si>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</si>
  <si>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</si>
  <si>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</si>
  <si>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</si>
  <si>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</si>
  <si>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</si>
  <si>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</si>
  <si>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</si>
  <si>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</si>
  <si>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</si>
  <si>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</si>
  <si>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</si>
  <si>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</si>
  <si>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</si>
  <si>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</si>
  <si>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</si>
  <si>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</si>
  <si>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</si>
  <si>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</si>
  <si>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</si>
  <si>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</si>
  <si>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</si>
  <si>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</si>
  <si>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</si>
  <si>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</si>
  <si>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</si>
  <si>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</si>
  <si>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</si>
  <si>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</si>
  <si>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</si>
  <si>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</si>
  <si>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</si>
  <si>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</si>
  <si>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</si>
  <si>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</si>
  <si>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</si>
  <si>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</si>
  <si>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</si>
  <si>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</si>
  <si>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</si>
  <si>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</si>
  <si>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</si>
  <si>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</si>
  <si>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</si>
  <si>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</si>
  <si>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</si>
  <si>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</si>
  <si>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</si>
  <si>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</si>
  <si>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</si>
  <si>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</si>
  <si>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</si>
  <si>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</si>
  <si>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</si>
  <si>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</si>
  <si>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</si>
  <si>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</si>
  <si>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</si>
  <si>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</si>
  <si>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</si>
  <si>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</si>
  <si>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</si>
  <si>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</si>
  <si>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</si>
  <si>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</si>
  <si>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</si>
  <si>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</si>
  <si>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</si>
  <si>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</si>
  <si>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</si>
  <si>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</si>
  <si>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</si>
  <si>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</si>
  <si>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</si>
  <si>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</si>
  <si>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</si>
  <si>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</si>
  <si>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</si>
  <si>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</si>
  <si>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</si>
  <si>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</si>
  <si>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</si>
  <si>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</si>
  <si>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</si>
  <si>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</si>
  <si>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</si>
  <si>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</si>
  <si>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</si>
  <si>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</si>
  <si>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</si>
  <si>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</si>
  <si>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</si>
  <si>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</si>
  <si>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</si>
  <si>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</si>
  <si>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</si>
  <si>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</si>
  <si>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</si>
  <si>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</si>
  <si>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</si>
  <si>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</si>
  <si>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</si>
  <si>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</si>
  <si>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</si>
  <si>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</si>
  <si>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</si>
  <si>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</si>
  <si>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</si>
  <si>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</si>
  <si>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</si>
  <si>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</si>
  <si>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</si>
  <si>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</si>
  <si>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</si>
  <si>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</si>
  <si>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</si>
  <si>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</si>
  <si>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</si>
  <si>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</si>
  <si>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</si>
  <si>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</si>
  <si>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</si>
  <si>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</si>
  <si>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</si>
  <si>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</si>
  <si>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</si>
  <si>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</si>
  <si>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</si>
  <si>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</si>
  <si>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</si>
  <si>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</si>
  <si>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</si>
  <si>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</si>
  <si>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</si>
  <si>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</si>
  <si>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</si>
  <si>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</si>
  <si>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</si>
  <si>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</si>
  <si>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</si>
  <si>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</si>
  <si>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</si>
  <si>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</si>
  <si>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</si>
  <si>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</si>
  <si>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</si>
  <si>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</si>
  <si>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</si>
  <si>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</si>
  <si>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</si>
  <si>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</si>
  <si>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</si>
  <si>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</si>
  <si>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</si>
  <si>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</si>
  <si>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</si>
  <si>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</si>
  <si>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</si>
  <si>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</si>
  <si>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</si>
  <si>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</si>
  <si>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</si>
  <si>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</si>
  <si>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</si>
  <si>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</si>
  <si>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</si>
  <si>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</si>
  <si>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</si>
  <si>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</si>
  <si>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</si>
  <si>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</si>
  <si>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</si>
  <si>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</si>
  <si>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</si>
  <si>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</si>
  <si>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</si>
  <si>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</si>
  <si>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</si>
  <si>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</si>
  <si>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</si>
  <si>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</si>
  <si>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</si>
  <si>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</si>
  <si>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</si>
  <si>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</si>
  <si>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</si>
  <si>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</si>
  <si>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</si>
  <si>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</si>
  <si>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</si>
  <si>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</si>
  <si>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</si>
  <si>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</si>
  <si>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</si>
  <si>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</si>
  <si>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</si>
  <si>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</si>
  <si>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</si>
  <si>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</si>
  <si>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</si>
  <si>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</si>
  <si>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</si>
  <si>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</si>
  <si>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</si>
  <si>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</si>
  <si>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</si>
  <si>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</si>
  <si>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</si>
  <si>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</si>
  <si>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</si>
  <si>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</si>
  <si>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</si>
  <si>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</si>
  <si>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</si>
  <si>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</si>
  <si>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</si>
  <si>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</si>
  <si>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</si>
  <si>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</si>
  <si>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</si>
  <si>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</si>
  <si>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</si>
  <si>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</si>
  <si>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</si>
  <si>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</si>
  <si>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</si>
  <si>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</si>
  <si>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</si>
  <si>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</si>
  <si>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</si>
  <si>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</si>
  <si>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</si>
  <si>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</si>
  <si>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</si>
  <si>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</si>
  <si>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</si>
  <si>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</si>
  <si>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</si>
  <si>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</si>
  <si>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</si>
  <si>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</si>
  <si>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</si>
  <si>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</si>
  <si>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</si>
  <si>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</si>
  <si>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</si>
  <si>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</si>
  <si>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</si>
  <si>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</si>
  <si>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</si>
  <si>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</si>
  <si>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</si>
  <si>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</si>
  <si>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</si>
  <si>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</si>
  <si>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</si>
  <si>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</si>
  <si>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</si>
  <si>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</si>
  <si>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</si>
  <si>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</si>
  <si>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</si>
  <si>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</si>
  <si>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</si>
  <si>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</si>
  <si>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</si>
  <si>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</si>
  <si>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</si>
  <si>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</si>
  <si>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</si>
  <si>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</si>
  <si>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</si>
  <si>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</si>
  <si>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</si>
  <si>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</si>
  <si>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</si>
  <si>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</si>
  <si>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</si>
  <si>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</si>
  <si>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</si>
  <si>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</si>
  <si>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</si>
  <si>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</si>
  <si>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</si>
  <si>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</si>
  <si>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</si>
  <si>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</si>
  <si>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</si>
  <si>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</si>
  <si>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</si>
  <si>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</si>
  <si>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</si>
  <si>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</si>
  <si>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</si>
  <si>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</si>
  <si>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</si>
  <si>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</si>
  <si>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</si>
  <si>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</si>
  <si>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</si>
  <si>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</si>
  <si>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</si>
  <si>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</si>
  <si>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</si>
  <si>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</si>
  <si>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</si>
  <si>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</si>
  <si>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</si>
  <si>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</si>
  <si>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</si>
  <si>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</si>
  <si>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</si>
  <si>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</si>
  <si>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</si>
  <si>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</si>
  <si>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</si>
  <si>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</si>
  <si>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</si>
  <si>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</si>
  <si>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</si>
  <si>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</si>
  <si>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</si>
  <si>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</si>
  <si>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</si>
  <si>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</si>
  <si>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</si>
  <si>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</si>
  <si>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</si>
  <si>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</si>
  <si>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</si>
  <si>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</si>
  <si>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</si>
  <si>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</si>
  <si>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</si>
  <si>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</si>
  <si>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</si>
  <si>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</si>
  <si>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</si>
  <si>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</si>
  <si>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</si>
  <si>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</si>
  <si>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</si>
  <si>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</si>
  <si>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</si>
  <si>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</si>
  <si>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</si>
  <si>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</si>
  <si>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</si>
  <si>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</si>
  <si>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</si>
  <si>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</si>
  <si>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</si>
  <si>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</si>
  <si>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</si>
  <si>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</si>
  <si>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</si>
  <si>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</si>
  <si>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</si>
  <si>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</si>
  <si>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</si>
  <si>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</si>
  <si>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</si>
  <si>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</si>
  <si>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</si>
  <si>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</si>
  <si>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</si>
  <si>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</si>
  <si>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</si>
  <si>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</si>
  <si>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</si>
  <si>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</si>
  <si>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</si>
  <si>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</si>
  <si>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</si>
  <si>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</si>
  <si>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</si>
  <si>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</si>
  <si>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</si>
  <si>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</si>
  <si>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</si>
  <si>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</si>
  <si>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</si>
  <si>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</si>
  <si>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</si>
  <si>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</si>
  <si>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</si>
  <si>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</si>
  <si>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</si>
  <si>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</si>
  <si>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</si>
  <si>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</si>
  <si>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</si>
  <si>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</si>
  <si>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</si>
  <si>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</si>
  <si>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</si>
  <si>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</si>
  <si>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</si>
  <si>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</si>
  <si>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</si>
  <si>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</si>
  <si>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</si>
  <si>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</si>
  <si>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</si>
  <si>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</si>
  <si>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</si>
  <si>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</si>
  <si>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</si>
  <si>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</si>
  <si>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</si>
  <si>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</si>
  <si>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</si>
  <si>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</si>
  <si>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</si>
  <si>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</si>
  <si>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</si>
  <si>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</si>
  <si>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</si>
  <si>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</si>
  <si>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</si>
  <si>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</si>
  <si>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</si>
  <si>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</si>
  <si>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</si>
  <si>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</si>
  <si>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</si>
  <si>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</si>
  <si>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</si>
  <si>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</si>
  <si>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</si>
  <si>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</si>
  <si>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</si>
  <si>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</si>
  <si>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</si>
  <si>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</si>
  <si>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</si>
  <si>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</si>
  <si>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</si>
  <si>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</si>
  <si>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</si>
  <si>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</si>
  <si>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</si>
  <si>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</si>
  <si>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</si>
  <si>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</si>
  <si>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</si>
  <si>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</si>
  <si>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</si>
  <si>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</si>
  <si>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</si>
  <si>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</si>
  <si>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</si>
  <si>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</si>
  <si>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</si>
  <si>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</si>
  <si>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</si>
  <si>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</si>
  <si>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</si>
  <si>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</si>
  <si>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</si>
  <si>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</si>
  <si>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</si>
  <si>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</si>
  <si>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</si>
  <si>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</si>
  <si>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</si>
  <si>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</si>
  <si>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</si>
  <si>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</si>
  <si>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</si>
  <si>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</si>
  <si>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</si>
  <si>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</si>
  <si>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</si>
  <si>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</si>
  <si>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</si>
  <si>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</si>
  <si>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</si>
  <si>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</si>
  <si>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</si>
  <si>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</si>
  <si>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</si>
  <si>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</si>
  <si>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</si>
  <si>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</si>
  <si>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</si>
  <si>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</si>
  <si>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</si>
  <si>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</si>
  <si>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</si>
  <si>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</si>
  <si>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</si>
  <si>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</si>
  <si>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</si>
  <si>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</si>
  <si>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</si>
  <si>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</si>
  <si>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</si>
  <si>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</si>
  <si>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</si>
  <si>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</si>
  <si>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</si>
  <si>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</si>
  <si>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</si>
  <si>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</si>
  <si>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</si>
  <si>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</si>
  <si>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</si>
  <si>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</si>
  <si>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</si>
  <si>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</si>
  <si>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</si>
  <si>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</si>
  <si>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</si>
  <si>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</si>
  <si>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</si>
  <si>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</si>
  <si>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</si>
  <si>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</si>
  <si>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</si>
  <si>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</si>
  <si>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</si>
  <si>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</si>
  <si>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</si>
  <si>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</si>
  <si>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</si>
  <si>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</si>
  <si>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</si>
  <si>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</si>
  <si>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</si>
  <si>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</si>
  <si>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</si>
  <si>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</si>
  <si>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</si>
  <si>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</si>
  <si>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</si>
  <si>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</si>
  <si>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</si>
  <si>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</si>
  <si>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</si>
  <si>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</si>
  <si>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</si>
  <si>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</si>
  <si>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</si>
  <si>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</si>
  <si>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</si>
  <si>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</si>
  <si>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</si>
  <si>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</si>
  <si>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</si>
  <si>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</si>
  <si>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</si>
  <si>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</si>
  <si>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</si>
  <si>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</si>
  <si>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</si>
  <si>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</si>
  <si>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</si>
  <si>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</si>
  <si>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</si>
  <si>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</si>
  <si>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</si>
  <si>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</si>
  <si>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</si>
  <si>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</si>
  <si>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</si>
  <si>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</si>
  <si>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</si>
  <si>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</si>
  <si>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</si>
  <si>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</si>
  <si>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</si>
  <si>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</si>
  <si>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</si>
  <si>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</si>
  <si>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</si>
  <si>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</si>
  <si>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</si>
  <si>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</si>
  <si>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</si>
  <si>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</si>
  <si>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</si>
  <si>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</si>
  <si>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</si>
  <si>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</si>
  <si>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</si>
  <si>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</si>
  <si>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</si>
  <si>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</si>
  <si>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</si>
  <si>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</si>
  <si>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</si>
  <si>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</si>
  <si>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</si>
  <si>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</si>
  <si>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</si>
  <si>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</si>
  <si>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</si>
  <si>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</si>
  <si>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</si>
  <si>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</si>
  <si>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</si>
  <si>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</si>
  <si>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</si>
  <si>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</si>
  <si>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</si>
  <si>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</si>
  <si>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</si>
  <si>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</si>
  <si>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</si>
  <si>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</si>
  <si>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</si>
  <si>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</si>
  <si>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</si>
  <si>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</si>
  <si>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</si>
  <si>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</si>
  <si>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</si>
  <si>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</si>
  <si>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</si>
  <si>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</si>
  <si>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</si>
  <si>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</si>
  <si>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</si>
  <si>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</si>
  <si>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</si>
  <si>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</si>
  <si>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</si>
  <si>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</si>
  <si>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</si>
  <si>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</si>
  <si>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</si>
  <si>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</si>
  <si>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</si>
  <si>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</si>
  <si>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</si>
  <si>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</si>
  <si>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</si>
  <si>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</si>
  <si>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</si>
  <si>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</si>
  <si>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</si>
  <si>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</si>
  <si>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</si>
  <si>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</si>
  <si>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</si>
  <si>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</si>
  <si>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</si>
  <si>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</si>
  <si>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</si>
  <si>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</si>
  <si>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</si>
  <si>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</si>
  <si>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</si>
  <si>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</si>
  <si>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</si>
  <si>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</si>
  <si>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</si>
  <si>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</si>
  <si>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</si>
  <si>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</si>
  <si>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</si>
  <si>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</si>
  <si>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</si>
  <si>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</si>
  <si>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</si>
  <si>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</si>
  <si>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</si>
  <si>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</si>
  <si>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</si>
  <si>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</si>
  <si>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</si>
  <si>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</si>
  <si>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</si>
  <si>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</si>
  <si>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</si>
  <si>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</si>
  <si>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</si>
  <si>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</si>
  <si>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</si>
  <si>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</si>
  <si>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</si>
  <si>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</si>
  <si>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</si>
  <si>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</si>
  <si>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</si>
  <si>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</si>
  <si>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</si>
  <si>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</si>
  <si>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</si>
  <si>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</si>
  <si>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</si>
  <si>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</si>
  <si>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</si>
  <si>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</si>
  <si>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</si>
  <si>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</si>
  <si>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</si>
  <si>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</si>
  <si>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</si>
  <si>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</si>
  <si>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</si>
  <si>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</si>
  <si>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</si>
  <si>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</si>
  <si>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</si>
  <si>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</si>
  <si>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</si>
  <si>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</si>
  <si>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</si>
  <si>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</si>
  <si>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</si>
  <si>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</si>
  <si>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</si>
  <si>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</si>
  <si>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</si>
  <si>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</si>
  <si>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</si>
  <si>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</si>
  <si>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</si>
  <si>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</si>
  <si>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</si>
  <si>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</si>
  <si>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</si>
  <si>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</si>
  <si>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</si>
  <si>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</si>
  <si>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</si>
  <si>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</si>
  <si>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</si>
  <si>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</si>
  <si>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</si>
  <si>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</si>
  <si>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</si>
  <si>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</si>
  <si>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</si>
  <si>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</si>
  <si>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</si>
  <si>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</si>
  <si>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</si>
  <si>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</si>
  <si>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</si>
  <si>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</si>
  <si>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</si>
  <si>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</si>
  <si>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</si>
  <si>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</si>
  <si>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</si>
  <si>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</si>
  <si>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</si>
  <si>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</si>
  <si>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</si>
  <si>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</si>
  <si>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</si>
  <si>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</si>
  <si>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</si>
  <si>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</si>
  <si>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</si>
  <si>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</si>
  <si>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</si>
  <si>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</si>
  <si>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</si>
  <si>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</si>
  <si>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</si>
  <si>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</si>
  <si>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</si>
  <si>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</si>
  <si>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</si>
  <si>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</si>
  <si>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</si>
  <si>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</si>
  <si>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</si>
  <si>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</si>
  <si>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</si>
  <si>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</si>
  <si>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</si>
  <si>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</si>
  <si>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</si>
  <si>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</si>
  <si>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</si>
  <si>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</si>
  <si>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</si>
  <si>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</si>
  <si>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</si>
  <si>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</si>
  <si>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</si>
  <si>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</si>
  <si>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</si>
  <si>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</si>
  <si>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</si>
  <si>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</si>
  <si>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</si>
  <si>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</si>
  <si>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</si>
  <si>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</si>
  <si>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</si>
  <si>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</si>
  <si>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</si>
  <si>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</si>
  <si>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</si>
  <si>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</si>
  <si>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</si>
  <si>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</si>
  <si>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</si>
  <si>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</si>
  <si>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</si>
  <si>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</si>
  <si>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</si>
  <si>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</si>
  <si>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</si>
  <si>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</si>
  <si>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</si>
  <si>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</si>
  <si>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</si>
  <si>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</si>
  <si>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</si>
  <si>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</si>
  <si>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</si>
  <si>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</si>
  <si>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</si>
  <si>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</si>
  <si>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</si>
  <si>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</si>
  <si>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</si>
  <si>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</si>
  <si>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</si>
  <si>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</si>
  <si>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</si>
  <si>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</si>
  <si>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</si>
  <si>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</si>
  <si>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</si>
  <si>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</si>
  <si>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</si>
  <si>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</si>
  <si>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</si>
  <si>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</si>
  <si>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</si>
  <si>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</si>
  <si>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</si>
  <si>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</si>
  <si>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</si>
  <si>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</si>
  <si>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</si>
  <si>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</si>
  <si>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</si>
  <si>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</si>
  <si>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</si>
  <si>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</si>
  <si>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</si>
  <si>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</si>
  <si>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</si>
  <si>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</si>
  <si>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</si>
  <si>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</si>
  <si>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</si>
  <si>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</si>
  <si>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</si>
  <si>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</si>
  <si>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</si>
  <si>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</si>
  <si>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</si>
  <si>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</si>
  <si>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</si>
  <si>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</si>
  <si>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</si>
  <si>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</si>
  <si>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</si>
  <si>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</si>
  <si>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</si>
  <si>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</si>
  <si>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</si>
  <si>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</si>
  <si>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</si>
  <si>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</si>
  <si>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</si>
  <si>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</si>
  <si>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</si>
  <si>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</si>
  <si>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</si>
  <si>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</si>
  <si>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</si>
  <si>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</si>
  <si>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</si>
  <si>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</si>
  <si>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</si>
  <si>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</si>
  <si>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</si>
  <si>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</si>
  <si>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</si>
  <si>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</si>
  <si>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</si>
  <si>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</si>
  <si>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</si>
  <si>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</si>
  <si>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</si>
  <si>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</si>
  <si>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</si>
  <si>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</si>
  <si>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</si>
  <si>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</si>
  <si>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</si>
  <si>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</si>
  <si>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</si>
  <si>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</si>
  <si>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</si>
  <si>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</si>
  <si>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</si>
  <si>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</si>
  <si>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</si>
  <si>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</si>
  <si>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</si>
  <si>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</si>
  <si>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</si>
  <si>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</si>
  <si>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</si>
  <si>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</si>
  <si>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</si>
  <si>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</si>
  <si>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</si>
  <si>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</si>
  <si>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</si>
  <si>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</si>
  <si>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</si>
  <si>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</si>
  <si>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</si>
  <si>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</si>
  <si>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</si>
  <si>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</si>
  <si>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</si>
  <si>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</si>
  <si>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</si>
  <si>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</si>
  <si>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</si>
  <si>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</si>
  <si>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</si>
  <si>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</si>
  <si>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</si>
  <si>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</si>
  <si>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</si>
  <si>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</si>
  <si>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</si>
  <si>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</si>
  <si>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</si>
  <si>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</si>
  <si>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</si>
  <si>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</si>
  <si>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</si>
  <si>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</si>
  <si>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</si>
  <si>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</si>
  <si>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</si>
  <si>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</si>
  <si>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</si>
  <si>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</si>
  <si>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</si>
  <si>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</si>
  <si>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</si>
  <si>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</si>
  <si>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</si>
  <si>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</si>
  <si>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</si>
  <si>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</si>
  <si>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</si>
  <si>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</si>
  <si>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</si>
  <si>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</si>
  <si>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</si>
  <si>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</si>
  <si>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</si>
  <si>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</si>
  <si>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</si>
  <si>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</si>
  <si>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</si>
  <si>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</si>
  <si>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</si>
  <si>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</si>
  <si>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</si>
  <si>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</si>
  <si>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</si>
  <si>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</si>
  <si>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</si>
  <si>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</si>
  <si>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</si>
  <si>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</si>
  <si>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</si>
  <si>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</si>
  <si>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</si>
  <si>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</si>
  <si>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</si>
  <si>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</si>
  <si>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</si>
  <si>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</si>
  <si>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</si>
  <si>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</si>
  <si>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</si>
  <si>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</si>
  <si>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</si>
  <si>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</si>
  <si>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</si>
  <si>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</si>
  <si>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</si>
  <si>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</si>
  <si>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</si>
  <si>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</si>
  <si>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</si>
  <si>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</si>
  <si>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</si>
  <si>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</si>
  <si>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</si>
  <si>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</si>
  <si>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</si>
  <si>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</si>
  <si>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</si>
  <si>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</si>
  <si>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</si>
  <si>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</si>
  <si>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</si>
  <si>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</si>
  <si>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</si>
  <si>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</si>
  <si>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</si>
  <si>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</si>
  <si>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</si>
  <si>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</si>
  <si>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</si>
  <si>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</si>
  <si>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</si>
  <si>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</si>
  <si>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</si>
  <si>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</si>
  <si>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</si>
  <si>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</si>
  <si>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</si>
  <si>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</si>
  <si>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</si>
  <si>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</si>
  <si>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</si>
  <si>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</si>
  <si>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</si>
  <si>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</si>
  <si>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</si>
  <si>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</si>
  <si>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</si>
  <si>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</si>
  <si>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</si>
  <si>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</si>
  <si>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</si>
  <si>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</si>
  <si>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</si>
  <si>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</si>
  <si>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</si>
  <si>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</si>
  <si>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</si>
  <si>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</si>
  <si>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</si>
  <si>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</si>
  <si>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</si>
  <si>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</si>
  <si>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</si>
  <si>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</si>
  <si>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</si>
  <si>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</si>
  <si>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</si>
  <si>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</si>
  <si>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</si>
  <si>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</si>
  <si>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</si>
  <si>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</si>
  <si>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</si>
  <si>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</si>
  <si>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</si>
  <si>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</si>
  <si>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</si>
  <si>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</si>
  <si>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</si>
  <si>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</si>
  <si>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</si>
  <si>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</si>
  <si>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</si>
  <si>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</si>
  <si>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</si>
  <si>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</si>
  <si>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</si>
  <si>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</si>
  <si>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</si>
  <si>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</si>
  <si>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</si>
  <si>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</si>
  <si>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</si>
  <si>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</si>
  <si>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</si>
  <si>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</si>
  <si>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</si>
  <si>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</si>
  <si>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</si>
  <si>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</si>
  <si>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</si>
  <si>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</si>
  <si>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</si>
  <si>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</si>
  <si>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</si>
  <si>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</si>
  <si>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</si>
  <si>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</si>
  <si>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</si>
  <si>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</si>
  <si>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</si>
  <si>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</si>
  <si>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</si>
  <si>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</si>
  <si>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</si>
  <si>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</si>
  <si>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</si>
  <si>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</si>
  <si>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</si>
  <si>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</si>
  <si>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</si>
  <si>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</si>
  <si>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</si>
  <si>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</si>
  <si>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</si>
  <si>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</si>
  <si>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</si>
  <si>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</si>
  <si>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</si>
  <si>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</si>
  <si>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</si>
  <si>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</si>
  <si>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</si>
  <si>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</si>
  <si>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</si>
  <si>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</si>
  <si>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</si>
  <si>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</si>
  <si>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</si>
  <si>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</si>
  <si>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</si>
  <si>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</si>
  <si>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</si>
  <si>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</si>
  <si>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</si>
  <si>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</si>
  <si>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</si>
  <si>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</si>
  <si>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</si>
  <si>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</si>
  <si>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</si>
  <si>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</si>
  <si>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</si>
  <si>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</si>
  <si>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</si>
  <si>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</si>
  <si>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</si>
  <si>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</si>
  <si>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</si>
  <si>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</si>
  <si>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</si>
  <si>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</si>
  <si>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</si>
  <si>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</si>
  <si>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</si>
  <si>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</si>
  <si>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</si>
  <si>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</si>
  <si>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</si>
  <si>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</si>
  <si>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</si>
  <si>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</si>
  <si>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</si>
  <si>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</si>
  <si>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</si>
  <si>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</si>
  <si>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</si>
  <si>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</si>
  <si>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</si>
  <si>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</si>
  <si>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</si>
  <si>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</si>
  <si>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</si>
  <si>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</si>
  <si>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</si>
  <si>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</si>
  <si>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</si>
  <si>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</si>
  <si>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</si>
  <si>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</si>
  <si>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</si>
  <si>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</si>
  <si>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</si>
  <si>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</si>
  <si>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</si>
  <si>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</si>
  <si>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</si>
  <si>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</si>
  <si>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</si>
  <si>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</si>
  <si>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</si>
  <si>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</si>
  <si>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</si>
  <si>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</si>
  <si>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</si>
  <si>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</si>
  <si>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</si>
  <si>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</si>
  <si>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</si>
  <si>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</si>
  <si>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</si>
  <si>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</si>
  <si>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</si>
  <si>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</si>
  <si>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</si>
  <si>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</si>
  <si>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</si>
  <si>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</si>
  <si>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</si>
  <si>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</si>
  <si>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</si>
  <si>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</si>
  <si>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</si>
  <si>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</si>
  <si>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</si>
  <si>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</si>
  <si>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</si>
  <si>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</si>
  <si>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</si>
  <si>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</si>
  <si>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</si>
  <si>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</si>
  <si>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</si>
  <si>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</si>
  <si>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</si>
  <si>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</si>
  <si>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</si>
  <si>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</si>
  <si>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</si>
  <si>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</si>
  <si>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</si>
  <si>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</si>
  <si>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</si>
  <si>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</si>
  <si>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</si>
  <si>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</si>
  <si>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</si>
  <si>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</si>
  <si>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</si>
  <si>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</si>
  <si>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</si>
  <si>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</si>
  <si>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</si>
  <si>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</si>
  <si>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</si>
  <si>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</si>
  <si>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</si>
  <si>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</si>
  <si>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</si>
  <si>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</si>
  <si>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</si>
  <si>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</si>
  <si>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</si>
  <si>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</si>
  <si>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</si>
  <si>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</si>
  <si>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</si>
  <si>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</si>
  <si>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</si>
  <si>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</si>
  <si>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</si>
  <si>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</si>
  <si>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</si>
  <si>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</si>
  <si>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</si>
  <si>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</si>
  <si>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</si>
  <si>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</si>
  <si>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</si>
  <si>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</si>
  <si>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</si>
  <si>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</si>
  <si>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</si>
  <si>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</si>
  <si>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</si>
  <si>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</si>
  <si>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</si>
  <si>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</si>
  <si>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</si>
  <si>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</si>
  <si>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</si>
  <si>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</si>
  <si>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</si>
  <si>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</si>
  <si>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</si>
  <si>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</si>
  <si>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</si>
  <si>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</si>
  <si>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</si>
  <si>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</si>
  <si>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</si>
  <si>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</si>
  <si>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</si>
  <si>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</si>
  <si>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</si>
  <si>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</si>
  <si>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</si>
  <si>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</si>
  <si>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</si>
  <si>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</si>
  <si>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</si>
  <si>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</si>
  <si>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</si>
  <si>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</si>
  <si>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</si>
  <si>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</si>
  <si>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</si>
  <si>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</si>
  <si>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</si>
  <si>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</si>
  <si>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</si>
  <si>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</si>
  <si>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</si>
  <si>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</si>
  <si>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</si>
  <si>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</si>
  <si>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</si>
  <si>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</si>
  <si>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</si>
  <si>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</si>
  <si>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</si>
  <si>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</si>
  <si>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</si>
  <si>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</si>
  <si>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</si>
  <si>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</si>
  <si>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</si>
  <si>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</si>
  <si>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</si>
  <si>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</si>
  <si>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</si>
  <si>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</si>
  <si>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</si>
  <si>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</si>
  <si>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</si>
  <si>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</si>
  <si>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</si>
  <si>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</si>
  <si>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</si>
  <si>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</si>
  <si>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</si>
  <si>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</si>
  <si>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</si>
  <si>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</si>
  <si>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</si>
  <si>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</si>
  <si>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</si>
  <si>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</si>
  <si>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</si>
  <si>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</si>
  <si>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</si>
  <si>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</si>
  <si>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</si>
  <si>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</si>
  <si>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</si>
  <si>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</si>
  <si>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</si>
  <si>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</si>
  <si>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</si>
  <si>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</si>
  <si>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</si>
  <si>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</si>
  <si>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</si>
  <si>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</si>
  <si>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</si>
  <si>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</si>
  <si>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</si>
  <si>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</si>
  <si>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</si>
  <si>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</si>
  <si>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</si>
  <si>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</si>
  <si>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</si>
  <si>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</si>
  <si>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</si>
  <si>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</si>
  <si>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</si>
  <si>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</si>
  <si>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</si>
  <si>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</si>
  <si>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</si>
  <si>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</si>
  <si>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</si>
  <si>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</si>
  <si>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</si>
  <si>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</si>
  <si>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</si>
  <si>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</si>
  <si>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</si>
  <si>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</si>
  <si>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</si>
  <si>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</si>
  <si>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</si>
  <si>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</si>
  <si>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</si>
  <si>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</si>
  <si>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</si>
  <si>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</si>
  <si>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</si>
  <si>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</si>
  <si>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</si>
  <si>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</si>
  <si>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</si>
  <si>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</si>
  <si>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</si>
  <si>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</si>
  <si>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</si>
  <si>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</si>
  <si>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</si>
  <si>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</si>
  <si>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</si>
  <si>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</si>
  <si>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</si>
  <si>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</si>
  <si>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</si>
  <si>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</si>
  <si>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</si>
  <si>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</si>
  <si>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</si>
  <si>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</si>
  <si>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</si>
  <si>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</si>
  <si>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</si>
  <si>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</si>
  <si>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</si>
  <si>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</si>
  <si>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</si>
  <si>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</si>
  <si>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</si>
  <si>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</si>
  <si>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</si>
  <si>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</si>
  <si>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</si>
  <si>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</si>
  <si>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</si>
  <si>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</si>
  <si>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</si>
  <si>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</si>
  <si>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</si>
  <si>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</si>
  <si>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</si>
  <si>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</si>
  <si>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</si>
  <si>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</si>
  <si>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</si>
  <si>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</si>
  <si>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</si>
  <si>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</si>
  <si>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</si>
  <si>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</si>
  <si>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</si>
  <si>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</si>
  <si>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</si>
  <si>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</si>
  <si>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</si>
  <si>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</si>
  <si>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</si>
  <si>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</si>
  <si>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</si>
  <si>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</si>
  <si>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</si>
  <si>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</si>
  <si>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</si>
  <si>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</si>
  <si>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</si>
  <si>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</si>
  <si>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</si>
  <si>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</si>
  <si>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</si>
  <si>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</si>
  <si>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</si>
  <si>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</si>
  <si>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</si>
  <si>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</si>
  <si>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</si>
  <si>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</si>
  <si>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</si>
  <si>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</si>
  <si>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</si>
  <si>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</si>
  <si>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</si>
  <si>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</si>
  <si>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</si>
  <si>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</si>
  <si>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</si>
  <si>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</si>
  <si>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</si>
  <si>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</si>
  <si>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</si>
  <si>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</si>
  <si>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</si>
  <si>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</si>
  <si>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</si>
  <si>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</si>
  <si>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</si>
  <si>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</si>
  <si>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</si>
  <si>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</si>
  <si>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</si>
  <si>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</si>
  <si>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</si>
  <si>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</si>
  <si>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</si>
  <si>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</si>
  <si>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</si>
  <si>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</si>
  <si>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</si>
  <si>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</si>
  <si>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</si>
  <si>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</si>
  <si>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</si>
  <si>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</si>
  <si>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</si>
  <si>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</si>
  <si>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</si>
  <si>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</si>
  <si>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</si>
  <si>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</si>
  <si>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</si>
  <si>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</si>
  <si>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</si>
  <si>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</si>
  <si>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</si>
  <si>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</si>
  <si>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</si>
  <si>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</si>
  <si>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</si>
  <si>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</si>
  <si>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</si>
  <si>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</si>
  <si>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</si>
  <si>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</si>
  <si>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</si>
  <si>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</si>
  <si>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</si>
  <si>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</si>
  <si>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</si>
  <si>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</si>
  <si>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</si>
  <si>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</si>
  <si>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</si>
  <si>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</si>
  <si>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</si>
  <si>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</si>
  <si>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</si>
  <si>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</si>
  <si>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</si>
  <si>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</si>
  <si>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</si>
  <si>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</si>
  <si>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</si>
  <si>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</si>
  <si>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</si>
  <si>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</si>
  <si>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</si>
  <si>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</si>
  <si>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</si>
  <si>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</si>
  <si>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</si>
  <si>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</si>
  <si>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</si>
  <si>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</si>
  <si>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</si>
  <si>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</si>
  <si>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</si>
  <si>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</si>
  <si>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</si>
  <si>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</si>
  <si>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</si>
  <si>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</si>
  <si>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</si>
  <si>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</si>
  <si>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</si>
  <si>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</si>
  <si>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</si>
  <si>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</si>
  <si>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</si>
  <si>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</si>
  <si>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</si>
  <si>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</si>
  <si>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</si>
  <si>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</si>
  <si>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</si>
  <si>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</si>
  <si>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</si>
  <si>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</si>
  <si>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</si>
  <si>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</si>
  <si>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</si>
  <si>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</si>
  <si>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</si>
  <si>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</si>
  <si>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</si>
  <si>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</si>
  <si>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</si>
  <si>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</si>
  <si>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</si>
  <si>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</si>
  <si>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</si>
  <si>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</si>
  <si>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</si>
  <si>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</si>
  <si>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</si>
  <si>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</si>
  <si>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</si>
  <si>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</si>
  <si>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</si>
  <si>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</si>
  <si>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</si>
  <si>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</si>
  <si>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</si>
  <si>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</si>
  <si>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</si>
  <si>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</si>
  <si>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</si>
  <si>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</si>
  <si>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</si>
  <si>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</si>
  <si>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</si>
  <si>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</si>
  <si>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</si>
  <si>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</si>
  <si>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</si>
  <si>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</si>
  <si>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</si>
  <si>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</si>
  <si>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</si>
  <si>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</si>
  <si>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</si>
  <si>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</si>
  <si>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</si>
  <si>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</si>
  <si>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</si>
  <si>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</si>
  <si>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</si>
  <si>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</si>
  <si>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</si>
  <si>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</si>
  <si>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</si>
  <si>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</si>
  <si>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</si>
  <si>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</si>
  <si>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</si>
  <si>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</si>
  <si>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</si>
  <si>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</si>
  <si>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</si>
  <si>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</si>
  <si>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</si>
  <si>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</si>
  <si>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</si>
  <si>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</si>
  <si>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</si>
  <si>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</si>
  <si>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</si>
  <si>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</si>
  <si>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</si>
  <si>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</si>
  <si>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</si>
  <si>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</si>
  <si>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</si>
  <si>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</si>
  <si>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</si>
  <si>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</si>
  <si>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</si>
  <si>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</si>
  <si>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</si>
  <si>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</si>
  <si>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</si>
  <si>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</si>
  <si>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</si>
  <si>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</si>
  <si>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</si>
  <si>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</si>
  <si>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</si>
  <si>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</si>
  <si>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</si>
  <si>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</si>
  <si>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</si>
  <si>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</si>
  <si>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</si>
  <si>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</si>
  <si>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</si>
  <si>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</si>
  <si>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</si>
  <si>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</si>
  <si>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</si>
  <si>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</si>
  <si>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</si>
  <si>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</si>
  <si>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</si>
  <si>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</si>
  <si>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</si>
  <si>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</si>
  <si>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</si>
  <si>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</si>
  <si>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</si>
  <si>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</si>
  <si>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</si>
  <si>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</si>
  <si>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</si>
  <si>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</si>
  <si>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</si>
  <si>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</si>
  <si>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</si>
  <si>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</si>
  <si>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</si>
  <si>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</si>
  <si>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</si>
  <si>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</si>
  <si>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</si>
  <si>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</si>
  <si>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</si>
  <si>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</si>
  <si>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</si>
  <si>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</si>
  <si>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</si>
  <si>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</si>
  <si>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</si>
  <si>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</si>
  <si>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</si>
  <si>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</si>
  <si>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</si>
  <si>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</si>
  <si>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</si>
  <si>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</si>
  <si>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</si>
  <si>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</si>
  <si>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</si>
  <si>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</si>
  <si>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</si>
  <si>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</si>
  <si>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</si>
  <si>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</si>
  <si>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</si>
  <si>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</si>
  <si>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</si>
  <si>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</si>
  <si>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</si>
  <si>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</si>
  <si>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</si>
  <si>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</si>
  <si>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</si>
  <si>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</si>
  <si>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</si>
  <si>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</si>
  <si>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</si>
  <si>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</si>
  <si>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</si>
  <si>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</si>
  <si>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</si>
  <si>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</si>
  <si>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</si>
  <si>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</si>
  <si>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</si>
  <si>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</si>
  <si>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</si>
  <si>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</si>
  <si>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</si>
  <si>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</si>
  <si>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</si>
  <si>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</si>
  <si>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</si>
  <si>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</si>
  <si>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</si>
  <si>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</si>
  <si>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</si>
  <si>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</si>
  <si>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</si>
  <si>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</si>
  <si>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</si>
  <si>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</si>
  <si>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</si>
  <si>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</si>
  <si>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</si>
  <si>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</si>
  <si>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</si>
  <si>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</si>
  <si>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</si>
  <si>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</si>
  <si>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</si>
  <si>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</si>
  <si>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</si>
  <si>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</si>
  <si>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</si>
  <si>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</si>
  <si>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</si>
  <si>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</si>
  <si>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</si>
  <si>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</si>
  <si>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</si>
  <si>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</si>
  <si>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</si>
  <si>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</si>
  <si>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</si>
  <si>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</si>
  <si>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</si>
  <si>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</si>
  <si>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</si>
  <si>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</si>
  <si>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</si>
  <si>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</si>
  <si>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</si>
  <si>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</si>
  <si>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</si>
  <si>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</si>
  <si>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</si>
  <si>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</si>
  <si>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</si>
  <si>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</si>
  <si>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</si>
  <si>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</si>
  <si>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</si>
  <si>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</si>
  <si>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</si>
  <si>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</si>
  <si>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</si>
  <si>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</si>
  <si>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</si>
  <si>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</si>
  <si>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</si>
  <si>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</si>
  <si>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</si>
  <si>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</si>
  <si>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</si>
  <si>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</si>
  <si>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</si>
  <si>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</si>
  <si>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</si>
  <si>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</si>
  <si>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</si>
  <si>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</si>
  <si>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</si>
  <si>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</si>
  <si>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</si>
  <si>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</si>
  <si>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</si>
  <si>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</si>
  <si>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</si>
  <si>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</si>
  <si>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</si>
  <si>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</si>
  <si>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</si>
  <si>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</si>
  <si>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</si>
  <si>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</si>
  <si>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</si>
  <si>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</si>
  <si>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</si>
  <si>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</si>
  <si>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</si>
  <si>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</si>
  <si>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</si>
  <si>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</si>
  <si>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</si>
  <si>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</si>
  <si>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</si>
  <si>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</si>
  <si>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</si>
  <si>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</si>
  <si>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</si>
  <si>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</si>
  <si>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</si>
  <si>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</si>
  <si>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</si>
  <si>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</si>
  <si>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</si>
  <si>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</si>
  <si>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</si>
  <si>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</si>
  <si>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</si>
  <si>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</si>
  <si>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</si>
  <si>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</si>
  <si>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</si>
  <si>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</si>
  <si>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</si>
  <si>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</si>
  <si>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</si>
  <si>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</si>
  <si>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</si>
  <si>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</si>
  <si>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</si>
  <si>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</si>
  <si>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</si>
  <si>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</si>
  <si>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</si>
  <si>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</si>
  <si>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</si>
  <si>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</si>
  <si>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</si>
  <si>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</si>
  <si>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</si>
  <si>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</si>
  <si>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</si>
  <si>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</si>
  <si>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</si>
  <si>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</si>
  <si>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</si>
  <si>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</si>
  <si>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</si>
  <si>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</si>
  <si>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</si>
  <si>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</si>
  <si>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</si>
  <si>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</si>
  <si>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</si>
  <si>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</si>
  <si>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</si>
  <si>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</si>
  <si>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</si>
  <si>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</si>
  <si>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</si>
  <si>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</si>
  <si>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</si>
  <si>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</si>
  <si>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</si>
  <si>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</si>
  <si>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</si>
  <si>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</si>
  <si>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</si>
  <si>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</si>
  <si>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</si>
  <si>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</si>
  <si>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</si>
  <si>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</si>
  <si>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</si>
  <si>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</si>
  <si>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</si>
  <si>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</si>
  <si>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</si>
  <si>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</si>
  <si>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</si>
  <si>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</si>
  <si>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</si>
  <si>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</si>
  <si>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</si>
  <si>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</si>
  <si>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</si>
  <si>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</si>
  <si>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</si>
  <si>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</si>
  <si>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</si>
  <si>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</si>
  <si>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</si>
  <si>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</si>
  <si>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</si>
  <si>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</si>
  <si>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</si>
  <si>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</si>
  <si>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</si>
  <si>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</si>
  <si>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</si>
  <si>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</si>
  <si>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</si>
  <si>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</si>
  <si>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</si>
  <si>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</si>
  <si>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</si>
  <si>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</si>
  <si>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</si>
  <si>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</si>
  <si>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</si>
  <si>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</si>
  <si>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</si>
  <si>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</si>
  <si>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</si>
  <si>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</si>
  <si>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</si>
  <si>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</si>
  <si>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</si>
  <si>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</si>
  <si>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</si>
  <si>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</si>
  <si>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</si>
  <si>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</si>
  <si>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</si>
  <si>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</si>
  <si>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</si>
  <si>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</si>
  <si>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</si>
  <si>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</si>
  <si>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</si>
  <si>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</si>
  <si>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</si>
  <si>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</si>
  <si>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</si>
  <si>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</si>
  <si>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</si>
  <si>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</si>
  <si>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</si>
  <si>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</si>
  <si>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</si>
  <si>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</si>
  <si>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</si>
  <si>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</si>
  <si>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</si>
  <si>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</si>
  <si>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</si>
  <si>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</si>
  <si>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</si>
  <si>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</si>
  <si>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</si>
  <si>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</si>
  <si>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</si>
  <si>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</si>
  <si>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</si>
  <si>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</si>
  <si>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</si>
  <si>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</si>
  <si>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</si>
  <si>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</si>
  <si>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</si>
  <si>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</si>
  <si>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</si>
  <si>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</si>
  <si>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</si>
  <si>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</si>
  <si>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</si>
  <si>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</si>
  <si>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</si>
  <si>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</si>
  <si>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</si>
  <si>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</si>
  <si>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</si>
  <si>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</si>
  <si>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</si>
  <si>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</si>
  <si>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</si>
  <si>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</si>
  <si>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</si>
  <si>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</si>
  <si>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</si>
  <si>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</si>
  <si>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</si>
  <si>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</si>
  <si>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</si>
  <si>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</si>
  <si>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</si>
  <si>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</si>
  <si>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</si>
  <si>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</si>
  <si>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</si>
  <si>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</si>
  <si>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</si>
  <si>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</si>
  <si>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</si>
  <si>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</si>
  <si>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</si>
  <si>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</si>
  <si>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</si>
  <si>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</si>
  <si>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</si>
  <si>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</si>
  <si>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</si>
  <si>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</si>
  <si>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</si>
  <si>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</si>
  <si>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</si>
  <si>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</si>
  <si>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</si>
  <si>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</si>
  <si>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</si>
  <si>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</si>
  <si>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</si>
  <si>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</si>
  <si>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</si>
  <si>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</si>
  <si>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</si>
  <si>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</si>
  <si>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</si>
  <si>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</si>
  <si>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</si>
  <si>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</si>
  <si>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</si>
  <si>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</si>
  <si>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</si>
  <si>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</si>
  <si>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</si>
  <si>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</si>
  <si>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</si>
  <si>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</si>
  <si>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</si>
  <si>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</si>
  <si>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</si>
  <si>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</si>
  <si>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</si>
  <si>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</si>
  <si>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</si>
  <si>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</si>
  <si>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</si>
  <si>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</si>
  <si>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</si>
  <si>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</si>
  <si>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</si>
  <si>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</si>
  <si>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</si>
  <si>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</si>
  <si>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</si>
  <si>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</si>
  <si>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</si>
  <si>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</si>
  <si>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</si>
  <si>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</si>
  <si>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</si>
  <si>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</si>
  <si>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</si>
  <si>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</si>
  <si>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</si>
  <si>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</si>
  <si>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</si>
  <si>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</si>
  <si>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</si>
  <si>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</si>
  <si>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</si>
  <si>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</si>
  <si>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</si>
  <si>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</si>
  <si>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</si>
  <si>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</si>
  <si>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</si>
  <si>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</si>
  <si>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</si>
  <si>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</si>
  <si>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</si>
  <si>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</si>
  <si>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</si>
  <si>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</si>
  <si>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</si>
  <si>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</si>
  <si>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</si>
  <si>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</si>
  <si>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</si>
  <si>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</si>
  <si>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</si>
  <si>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</si>
  <si>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</si>
  <si>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</si>
  <si>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</si>
  <si>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</si>
  <si>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</si>
  <si>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</si>
  <si>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</si>
  <si>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</si>
  <si>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</si>
  <si>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</si>
  <si>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</si>
  <si>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</si>
  <si>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</si>
  <si>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</si>
  <si>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</si>
  <si>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</si>
  <si>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</si>
  <si>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</si>
  <si>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</si>
  <si>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</si>
  <si>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</si>
  <si>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</si>
  <si>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</si>
  <si>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</si>
  <si>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</si>
  <si>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</si>
  <si>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</si>
  <si>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</si>
  <si>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</si>
  <si>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</si>
  <si>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</si>
  <si>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</si>
  <si>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</si>
  <si>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</si>
  <si>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</si>
  <si>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</si>
  <si>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</si>
  <si>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</si>
  <si>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</si>
  <si>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</si>
  <si>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</si>
  <si>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</si>
  <si>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</si>
  <si>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</si>
  <si>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</si>
  <si>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</si>
  <si>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</si>
  <si>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</si>
  <si>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</si>
  <si>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</si>
  <si>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</si>
  <si>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</si>
  <si>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</si>
  <si>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</si>
  <si>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</si>
  <si>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</si>
  <si>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</si>
  <si>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</si>
  <si>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</si>
  <si>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</si>
  <si>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</si>
  <si>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</si>
  <si>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</si>
  <si>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</si>
  <si>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</si>
  <si>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</si>
  <si>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</si>
  <si>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</si>
  <si>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</si>
  <si>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</si>
  <si>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</si>
  <si>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</si>
  <si>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</si>
  <si>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</si>
  <si>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</si>
  <si>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</si>
  <si>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</si>
  <si>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</si>
  <si>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</si>
  <si>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</si>
  <si>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</si>
  <si>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</si>
  <si>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</si>
  <si>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</si>
  <si>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</si>
  <si>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</si>
  <si>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</si>
  <si>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</si>
  <si>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</si>
  <si>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</si>
  <si>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</si>
  <si>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</si>
  <si>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</si>
  <si>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</si>
  <si>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</si>
  <si>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</si>
  <si>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</si>
  <si>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</si>
  <si>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</si>
  <si>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</si>
  <si>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</si>
  <si>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</si>
  <si>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</si>
  <si>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</si>
  <si>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</si>
  <si>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</si>
  <si>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</si>
  <si>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</si>
  <si>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</si>
  <si>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</si>
  <si>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</si>
  <si>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</si>
  <si>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</si>
  <si>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</si>
  <si>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</si>
  <si>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</si>
  <si>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</si>
  <si>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</si>
  <si>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</si>
  <si>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</si>
  <si>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</si>
  <si>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</si>
  <si>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</si>
  <si>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</si>
  <si>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</si>
  <si>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</si>
  <si>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</si>
  <si>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</si>
  <si>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</si>
  <si>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</si>
  <si>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</si>
  <si>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</si>
  <si>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</si>
  <si>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</si>
  <si>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</si>
  <si>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</si>
  <si>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</si>
  <si>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</si>
  <si>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</si>
  <si>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</si>
  <si>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</si>
  <si>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</si>
  <si>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</si>
  <si>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</si>
  <si>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</si>
  <si>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</si>
  <si>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</si>
  <si>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</si>
  <si>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</si>
  <si>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</si>
  <si>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</si>
  <si>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</si>
  <si>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</si>
  <si>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</si>
  <si>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</si>
  <si>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</si>
  <si>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</si>
  <si>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</si>
  <si>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</si>
  <si>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</si>
  <si>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</si>
  <si>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</si>
  <si>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</si>
  <si>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</si>
  <si>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</si>
  <si>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</si>
  <si>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</si>
  <si>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</si>
  <si>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</si>
  <si>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</si>
  <si>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</si>
  <si>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</si>
  <si>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</si>
  <si>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</si>
  <si>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</si>
  <si>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</si>
  <si>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</si>
  <si>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</si>
  <si>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</si>
  <si>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</si>
  <si>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</si>
  <si>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</si>
  <si>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</si>
  <si>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</si>
  <si>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</si>
  <si>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</si>
  <si>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</si>
  <si>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</si>
  <si>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</si>
  <si>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</si>
  <si>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</si>
  <si>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</si>
  <si>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</si>
  <si>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</si>
  <si>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</si>
  <si>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</si>
  <si>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</si>
  <si>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</si>
  <si>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</si>
  <si>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</si>
  <si>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</si>
  <si>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</si>
  <si>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</si>
  <si>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</si>
  <si>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</si>
  <si>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</si>
  <si>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</si>
  <si>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</si>
  <si>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</si>
  <si>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</si>
  <si>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</si>
  <si>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</si>
  <si>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</si>
  <si>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</si>
  <si>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</si>
  <si>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</si>
  <si>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</si>
  <si>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</si>
  <si>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</si>
  <si>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</si>
  <si>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</si>
  <si>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</si>
  <si>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</si>
  <si>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</si>
  <si>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</si>
  <si>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</si>
  <si>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</si>
  <si>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</si>
  <si>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</si>
  <si>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</si>
  <si>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</si>
  <si>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</si>
  <si>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</si>
  <si>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</si>
  <si>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</si>
  <si>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</si>
  <si>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</si>
  <si>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</si>
  <si>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</si>
  <si>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</si>
  <si>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</si>
  <si>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</si>
  <si>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</si>
  <si>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</si>
  <si>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</si>
  <si>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</si>
  <si>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</si>
  <si>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</si>
  <si>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</si>
  <si>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</si>
  <si>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</si>
  <si>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</si>
  <si>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</si>
  <si>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</si>
  <si>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</si>
  <si>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</si>
  <si>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</si>
  <si>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</si>
  <si>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</si>
  <si>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</si>
  <si>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</si>
  <si>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</si>
  <si>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</si>
  <si>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</si>
  <si>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</si>
  <si>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</si>
  <si>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</si>
  <si>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</si>
  <si>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</si>
  <si>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</si>
  <si>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</si>
  <si>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</si>
  <si>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</si>
  <si>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</si>
  <si>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</si>
  <si>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</si>
  <si>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</si>
  <si>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</si>
  <si>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</si>
  <si>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</si>
  <si>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</si>
  <si>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</si>
  <si>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</si>
  <si>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</si>
  <si>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</si>
  <si>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</si>
  <si>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</si>
  <si>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</si>
  <si>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</si>
  <si>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</si>
  <si>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</si>
  <si>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</si>
  <si>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</si>
  <si>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</si>
  <si>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</si>
  <si>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</si>
  <si>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</si>
  <si>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</si>
  <si>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</si>
  <si>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</si>
  <si>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</si>
  <si>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</si>
  <si>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</si>
  <si>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</si>
  <si>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</si>
  <si>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</si>
  <si>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</si>
  <si>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</si>
  <si>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</si>
  <si>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</si>
  <si>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</si>
  <si>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</si>
  <si>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</si>
  <si>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</si>
  <si>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</si>
  <si>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</si>
  <si>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</si>
  <si>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</si>
  <si>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</si>
  <si>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</si>
  <si>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</si>
  <si>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</si>
  <si>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</si>
  <si>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</si>
  <si>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</si>
  <si>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</si>
  <si>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</si>
  <si>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</si>
  <si>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</si>
  <si>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</si>
  <si>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</si>
  <si>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</si>
  <si>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</si>
  <si>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</si>
  <si>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</si>
  <si>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</si>
  <si>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</si>
  <si>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</si>
  <si>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</si>
  <si>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</si>
  <si>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</si>
  <si>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</si>
  <si>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</si>
  <si>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</si>
  <si>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</si>
  <si>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</si>
  <si>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</si>
  <si>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</si>
  <si>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</si>
  <si>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</si>
  <si>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</si>
  <si>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</si>
  <si>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</si>
  <si>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</si>
  <si>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</si>
  <si>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</si>
  <si>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</si>
  <si>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</si>
  <si>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</si>
  <si>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</si>
  <si>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</si>
  <si>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</si>
  <si>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</si>
  <si>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</si>
  <si>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</si>
  <si>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</si>
  <si>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</si>
  <si>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</si>
  <si>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</si>
  <si>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</si>
  <si>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</si>
  <si>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</si>
  <si>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</si>
  <si>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</si>
  <si>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</si>
  <si>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</si>
  <si>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</si>
  <si>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</si>
  <si>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</si>
  <si>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</si>
  <si>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</si>
  <si>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</si>
  <si>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</si>
  <si>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</si>
  <si>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</si>
  <si>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</si>
  <si>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</si>
  <si>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</si>
  <si>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</si>
  <si>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</si>
  <si>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</si>
  <si>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</si>
  <si>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</si>
  <si>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</si>
  <si>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</si>
  <si>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</si>
  <si>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</si>
  <si>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</si>
  <si>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</si>
  <si>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</si>
  <si>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</si>
  <si>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</si>
  <si>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</si>
  <si>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</si>
  <si>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</si>
  <si>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</si>
  <si>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</si>
  <si>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</si>
  <si>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</si>
  <si>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</si>
  <si>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</si>
  <si>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</si>
  <si>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</si>
  <si>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</si>
  <si>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</si>
  <si>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</si>
  <si>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</si>
  <si>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</si>
  <si>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</si>
  <si>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</si>
  <si>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</si>
  <si>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</si>
  <si>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</si>
  <si>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</si>
  <si>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</si>
  <si>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</si>
  <si>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</si>
  <si>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</si>
  <si>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</si>
  <si>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</si>
  <si>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</si>
  <si>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</si>
  <si>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</si>
  <si>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</si>
  <si>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</si>
  <si>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</si>
  <si>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</si>
  <si>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</si>
  <si>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</si>
  <si>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</si>
  <si>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</si>
  <si>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</si>
  <si>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</si>
  <si>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</si>
  <si>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</si>
  <si>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</si>
  <si>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</si>
  <si>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</si>
  <si>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</si>
  <si>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</si>
  <si>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</si>
  <si>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</si>
  <si>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</si>
  <si>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</si>
  <si>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</si>
  <si>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</si>
  <si>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</si>
  <si>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</si>
  <si>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</si>
  <si>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</si>
  <si>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</si>
  <si>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</si>
  <si>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</si>
  <si>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</si>
  <si>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</si>
  <si>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</si>
  <si>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</si>
  <si>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</si>
  <si>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</si>
  <si>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</si>
  <si>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</si>
  <si>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</si>
  <si>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</si>
  <si>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</si>
  <si>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</si>
  <si>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</si>
  <si>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</si>
  <si>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</si>
  <si>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</si>
  <si>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</si>
  <si>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</si>
  <si>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</si>
  <si>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</si>
  <si>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</si>
  <si>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</si>
  <si>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</si>
  <si>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</si>
  <si>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</si>
  <si>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</si>
  <si>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</si>
  <si>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</si>
  <si>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</si>
  <si>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</si>
  <si>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</si>
  <si>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</si>
  <si>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</si>
  <si>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</si>
  <si>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</si>
  <si>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</si>
  <si>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</si>
  <si>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</si>
  <si>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</si>
  <si>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</si>
  <si>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</si>
  <si>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</si>
  <si>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</si>
  <si>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</si>
  <si>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</si>
  <si>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</si>
  <si>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</si>
  <si>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</si>
  <si>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</si>
  <si>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</si>
  <si>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</si>
  <si>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</si>
  <si>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</si>
  <si>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</si>
  <si>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</si>
  <si>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</si>
  <si>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</si>
  <si>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</si>
  <si>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</si>
  <si>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</si>
  <si>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</si>
  <si>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</si>
  <si>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</si>
  <si>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</si>
  <si>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</si>
  <si>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</si>
  <si>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</si>
  <si>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</si>
  <si>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</si>
  <si>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</si>
  <si>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</si>
  <si>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</si>
  <si>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</si>
  <si>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</si>
  <si>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</si>
  <si>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</si>
  <si>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</si>
  <si>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</si>
  <si>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</si>
  <si>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</si>
  <si>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</si>
  <si>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</si>
  <si>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</si>
  <si>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</si>
  <si>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</si>
  <si>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</si>
  <si>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</si>
  <si>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</si>
  <si>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</si>
  <si>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</si>
  <si>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</si>
  <si>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</si>
  <si>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</si>
  <si>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</si>
  <si>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</si>
  <si>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</si>
  <si>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</si>
  <si>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</si>
  <si>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</si>
  <si>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</si>
  <si>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</si>
  <si>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</si>
  <si>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</si>
  <si>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</si>
  <si>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</si>
  <si>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</si>
  <si>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</si>
  <si>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</si>
  <si>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</si>
  <si>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</si>
  <si>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</si>
  <si>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</si>
  <si>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</si>
  <si>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</si>
  <si>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</si>
  <si>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</si>
  <si>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</si>
  <si>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</si>
  <si>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</si>
  <si>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</si>
  <si>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</si>
  <si>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</si>
  <si>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</si>
  <si>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</si>
  <si>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</si>
  <si>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</si>
  <si>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</si>
  <si>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</si>
  <si>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</si>
  <si>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</si>
  <si>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</si>
  <si>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</si>
  <si>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</si>
  <si>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</si>
  <si>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</si>
  <si>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</si>
  <si>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</si>
  <si>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</si>
  <si>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</si>
  <si>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</si>
  <si>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</si>
  <si>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</si>
  <si>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</si>
  <si>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</si>
  <si>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</si>
  <si>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</si>
  <si>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</si>
  <si>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</si>
  <si>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</si>
  <si>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</si>
  <si>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</si>
  <si>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</si>
  <si>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</si>
  <si>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</si>
  <si>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</si>
  <si>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</si>
  <si>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</si>
  <si>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</si>
  <si>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</si>
  <si>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</si>
  <si>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</si>
  <si>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</si>
  <si>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</si>
  <si>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</si>
  <si>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</si>
  <si>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</si>
  <si>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</si>
  <si>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</si>
  <si>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</si>
  <si>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</si>
  <si>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</si>
  <si>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</si>
  <si>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</si>
  <si>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</si>
  <si>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</si>
  <si>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</si>
  <si>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</si>
  <si>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</si>
  <si>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</si>
  <si>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</si>
  <si>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</si>
  <si>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</si>
  <si>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</si>
  <si>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</si>
  <si>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</si>
  <si>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</si>
  <si>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</si>
  <si>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</si>
  <si>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</si>
  <si>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</si>
  <si>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</si>
  <si>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</si>
  <si>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</si>
  <si>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</si>
  <si>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</si>
  <si>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</si>
  <si>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</si>
  <si>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</si>
  <si>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</si>
  <si>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</si>
  <si>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</si>
  <si>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</si>
  <si>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</si>
  <si>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</si>
  <si>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</si>
  <si>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</si>
  <si>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</si>
  <si>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</si>
  <si>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</si>
  <si>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</si>
  <si>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</si>
  <si>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</si>
  <si>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</si>
  <si>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</si>
  <si>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</si>
  <si>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</si>
  <si>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</si>
  <si>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</si>
  <si>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</si>
  <si>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</si>
  <si>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</si>
  <si>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</si>
  <si>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</si>
  <si>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</si>
  <si>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</si>
  <si>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</si>
  <si>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</si>
  <si>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</si>
  <si>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</si>
  <si>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</si>
  <si>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</si>
  <si>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</si>
  <si>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</si>
  <si>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</si>
  <si>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</si>
  <si>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</si>
  <si>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</si>
  <si>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</si>
  <si>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</si>
  <si>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</si>
  <si>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</si>
  <si>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</si>
  <si>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</si>
  <si>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</si>
  <si>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</si>
  <si>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</si>
  <si>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</si>
  <si>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</si>
  <si>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</si>
  <si>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</si>
  <si>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</si>
  <si>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</si>
  <si>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</si>
  <si>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</si>
  <si>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</si>
  <si>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</si>
  <si>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</si>
  <si>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</si>
  <si>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</si>
  <si>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</si>
  <si>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</si>
  <si>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</si>
  <si>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</si>
  <si>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</si>
  <si>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</si>
  <si>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</si>
  <si>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</si>
  <si>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</si>
  <si>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</si>
  <si>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</si>
  <si>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</si>
  <si>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</si>
  <si>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</si>
  <si>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</si>
  <si>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</si>
  <si>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</si>
  <si>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</si>
  <si>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</si>
  <si>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</si>
  <si>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</si>
  <si>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</si>
  <si>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</si>
  <si>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</si>
  <si>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</si>
  <si>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</si>
  <si>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</si>
  <si>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</si>
  <si>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</si>
  <si>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</si>
  <si>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</si>
  <si>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</si>
  <si>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</si>
  <si>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</si>
  <si>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</si>
  <si>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</si>
  <si>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</si>
  <si>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</si>
  <si>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</si>
  <si>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</si>
  <si>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</si>
  <si>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</si>
  <si>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</si>
  <si>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</si>
  <si>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</si>
  <si>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</si>
  <si>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</si>
  <si>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</si>
  <si>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</si>
  <si>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</si>
  <si>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</si>
  <si>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</si>
  <si>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</si>
  <si>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</si>
  <si>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</si>
  <si>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</si>
  <si>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</si>
  <si>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</si>
  <si>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</si>
  <si>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</si>
  <si>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</si>
  <si>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</si>
  <si>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</si>
  <si>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</si>
  <si>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</si>
  <si>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</si>
  <si>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</si>
  <si>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</si>
  <si>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</si>
  <si>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</si>
  <si>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</si>
  <si>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</si>
  <si>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</si>
  <si>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</si>
  <si>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</si>
  <si>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</si>
  <si>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</si>
  <si>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</si>
  <si>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</si>
  <si>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</si>
  <si>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</si>
  <si>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</si>
  <si>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</si>
  <si>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</si>
  <si>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</si>
  <si>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</si>
  <si>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</si>
  <si>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</si>
  <si>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</si>
  <si>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</si>
  <si>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</si>
  <si>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</si>
  <si>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</si>
  <si>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</si>
  <si>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</si>
  <si>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</si>
  <si>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</si>
  <si>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</si>
  <si>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</si>
  <si>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</si>
  <si>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</si>
  <si>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</si>
  <si>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</si>
  <si>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</si>
  <si>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</si>
  <si>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</si>
  <si>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</si>
  <si>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</si>
  <si>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</si>
  <si>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</si>
  <si>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</si>
  <si>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</si>
  <si>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</si>
  <si>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</si>
  <si>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</si>
  <si>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</si>
  <si>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</si>
  <si>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</si>
  <si>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</si>
  <si>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</si>
  <si>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</si>
  <si>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</si>
  <si>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</si>
  <si>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</si>
  <si>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</si>
  <si>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</si>
  <si>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</si>
  <si>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</si>
  <si>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</si>
  <si>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</si>
  <si>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</si>
  <si>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</si>
  <si>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</si>
  <si>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</si>
  <si>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</si>
  <si>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</si>
  <si>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</si>
  <si>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</si>
  <si>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</si>
  <si>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</si>
  <si>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</si>
  <si>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</si>
  <si>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</si>
  <si>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</si>
  <si>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</si>
  <si>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</si>
  <si>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</si>
  <si>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</si>
  <si>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</si>
  <si>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</si>
  <si>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</si>
  <si>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</si>
  <si>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</si>
  <si>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</si>
  <si>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</si>
  <si>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</si>
  <si>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</si>
  <si>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</si>
  <si>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</si>
  <si>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</si>
  <si>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</si>
  <si>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</si>
  <si>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</si>
  <si>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</si>
  <si>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</si>
  <si>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</si>
  <si>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</si>
  <si>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</si>
  <si>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</si>
  <si>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</si>
  <si>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</si>
  <si>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</si>
  <si>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</si>
  <si>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</si>
  <si>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</si>
  <si>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</si>
  <si>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</si>
  <si>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</si>
  <si>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</si>
  <si>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</si>
  <si>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</si>
  <si>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</si>
  <si>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</si>
  <si>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</si>
  <si>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</si>
  <si>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</si>
  <si>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</si>
  <si>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</si>
  <si>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</si>
  <si>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</si>
  <si>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</si>
  <si>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</si>
  <si>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</si>
  <si>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</si>
  <si>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</si>
  <si>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</si>
  <si>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</si>
  <si>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</si>
  <si>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</si>
  <si>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</si>
  <si>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</si>
  <si>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</si>
  <si>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</si>
  <si>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</si>
  <si>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</si>
  <si>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</si>
  <si>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</si>
  <si>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</si>
  <si>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</si>
  <si>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</si>
  <si>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</si>
  <si>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</si>
  <si>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</si>
  <si>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</si>
  <si>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</si>
  <si>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</si>
  <si>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</si>
  <si>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</si>
  <si>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</si>
  <si>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</si>
  <si>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</si>
  <si>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</si>
  <si>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</si>
  <si>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</si>
  <si>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</si>
  <si>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</si>
  <si>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</si>
  <si>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</si>
  <si>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</si>
  <si>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</si>
  <si>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</si>
  <si>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</si>
  <si>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</si>
  <si>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</si>
  <si>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</si>
  <si>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</si>
  <si>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</si>
  <si>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</si>
  <si>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</si>
  <si>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</si>
  <si>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</si>
  <si>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</si>
  <si>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</si>
  <si>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</si>
  <si>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</si>
  <si>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</si>
  <si>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</si>
  <si>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</si>
  <si>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</si>
  <si>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</si>
  <si>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</si>
  <si>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</si>
  <si>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</si>
  <si>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</si>
  <si>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</si>
  <si>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</si>
  <si>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</si>
  <si>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</si>
  <si>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</si>
  <si>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</si>
  <si>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</si>
  <si>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</si>
  <si>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</si>
  <si>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</si>
  <si>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</si>
  <si>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</si>
  <si>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</si>
  <si>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</si>
  <si>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</si>
  <si>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</si>
  <si>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</si>
  <si>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</si>
  <si>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</si>
  <si>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</si>
  <si>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</si>
  <si>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</si>
  <si>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</si>
  <si>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</si>
  <si>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</si>
  <si>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</si>
  <si>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</si>
  <si>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</si>
  <si>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</si>
  <si>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</si>
  <si>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</si>
  <si>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</si>
  <si>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</si>
  <si>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</si>
  <si>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</si>
  <si>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</si>
  <si>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</si>
  <si>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</si>
  <si>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</si>
  <si>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</si>
  <si>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</si>
  <si>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</si>
  <si>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</si>
  <si>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</si>
  <si>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</si>
  <si>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</si>
  <si>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</si>
  <si>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</si>
  <si>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</si>
  <si>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</si>
  <si>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</si>
  <si>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</si>
  <si>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</si>
  <si>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</si>
  <si>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</si>
  <si>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</si>
  <si>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</si>
  <si>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</si>
  <si>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</si>
  <si>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</si>
  <si>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</si>
  <si>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</si>
  <si>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</si>
  <si>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</si>
  <si>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</si>
  <si>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</si>
  <si>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</si>
  <si>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</si>
  <si>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</si>
  <si>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</si>
  <si>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</si>
  <si>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</si>
  <si>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</si>
  <si>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</si>
  <si>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</si>
  <si>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</si>
  <si>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</si>
  <si>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</si>
  <si>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</si>
  <si>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</si>
  <si>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</si>
  <si>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</si>
  <si>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</si>
  <si>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</si>
  <si>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</si>
  <si>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</si>
  <si>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</si>
  <si>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</si>
  <si>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</si>
  <si>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</si>
  <si>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</si>
  <si>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</si>
  <si>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</si>
  <si>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</si>
  <si>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</si>
  <si>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</si>
  <si>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</si>
  <si>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</si>
  <si>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</si>
  <si>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</si>
  <si>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</si>
  <si>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</si>
  <si>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</si>
  <si>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</si>
  <si>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</si>
  <si>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</si>
  <si>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</si>
  <si>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</si>
  <si>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</si>
  <si>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</si>
  <si>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</si>
  <si>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</si>
  <si>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</si>
  <si>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</si>
  <si>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</si>
  <si>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</si>
  <si>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</si>
  <si>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</si>
  <si>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</si>
  <si>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</si>
  <si>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</si>
  <si>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</si>
  <si>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</si>
  <si>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</si>
  <si>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</si>
  <si>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</si>
  <si>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</si>
  <si>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</si>
  <si>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</si>
  <si>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</si>
  <si>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</si>
  <si>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</si>
  <si>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</si>
  <si>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</si>
  <si>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</si>
  <si>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</si>
  <si>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</si>
  <si>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</si>
  <si>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</si>
  <si>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</si>
  <si>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</si>
  <si>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</si>
  <si>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</si>
  <si>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</si>
  <si>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</si>
  <si>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</si>
  <si>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</si>
  <si>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</si>
  <si>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</si>
  <si>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</si>
  <si>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</si>
  <si>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</si>
  <si>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</si>
  <si>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</si>
  <si>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</si>
  <si>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</si>
  <si>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</si>
  <si>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</si>
  <si>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</si>
  <si>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</si>
  <si>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</si>
  <si>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</si>
  <si>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</si>
  <si>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</si>
  <si>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</si>
  <si>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</si>
  <si>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</si>
  <si>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</si>
  <si>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</si>
  <si>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</si>
  <si>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</si>
  <si>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</si>
  <si>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</si>
  <si>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</si>
  <si>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</si>
  <si>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</si>
  <si>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</si>
  <si>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</si>
  <si>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</si>
  <si>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</si>
  <si>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</si>
  <si>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</si>
  <si>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</si>
  <si>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</si>
  <si>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</si>
  <si>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</si>
  <si>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</si>
  <si>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</si>
  <si>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</si>
  <si>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</si>
  <si>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</si>
  <si>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</si>
  <si>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</si>
  <si>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</si>
  <si>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</si>
  <si>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</si>
  <si>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</si>
  <si>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</si>
  <si>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</si>
  <si>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</si>
  <si>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</si>
  <si>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</si>
  <si>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</si>
  <si>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</si>
  <si>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</si>
  <si>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</si>
  <si>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</si>
  <si>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</si>
  <si>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</si>
  <si>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</si>
  <si>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</si>
  <si>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</si>
  <si>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</si>
  <si>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</si>
  <si>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</si>
  <si>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</si>
  <si>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</si>
  <si>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</si>
  <si>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</si>
  <si>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</si>
  <si>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</si>
  <si>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</si>
  <si>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</si>
  <si>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</si>
  <si>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</si>
  <si>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</si>
  <si>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</si>
  <si>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</si>
  <si>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</si>
  <si>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</si>
  <si>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</si>
  <si>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</si>
  <si>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</si>
  <si>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</si>
  <si>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</si>
  <si>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</si>
  <si>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</si>
  <si>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</si>
  <si>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</si>
  <si>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</si>
  <si>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</si>
  <si>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</si>
  <si>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</si>
  <si>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</si>
  <si>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</si>
  <si>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</si>
  <si>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</si>
  <si>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</si>
  <si>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</si>
  <si>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</si>
  <si>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</si>
  <si>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</si>
  <si>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</si>
  <si>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</si>
  <si>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</si>
  <si>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</si>
  <si>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</si>
  <si>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</si>
  <si>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</si>
  <si>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</si>
  <si>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</si>
  <si>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</si>
  <si>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</si>
  <si>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</si>
  <si>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</si>
  <si>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</si>
  <si>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</si>
  <si>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</si>
  <si>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</si>
  <si>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</si>
  <si>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</si>
  <si>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</si>
  <si>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</si>
  <si>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</si>
  <si>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</si>
  <si>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</si>
  <si>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</si>
  <si>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</si>
  <si>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</si>
  <si>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</si>
  <si>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</si>
  <si>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</si>
  <si>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</si>
  <si>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</si>
  <si>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</si>
  <si>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</si>
  <si>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</si>
  <si>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</si>
  <si>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</si>
  <si>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</si>
  <si>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</si>
  <si>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</si>
  <si>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</si>
  <si>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</si>
  <si>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</si>
  <si>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</si>
  <si>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</si>
  <si>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</si>
  <si>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</si>
  <si>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</si>
  <si>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</si>
  <si>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</si>
  <si>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</si>
  <si>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</si>
  <si>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</si>
  <si>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</si>
  <si>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</si>
  <si>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</si>
  <si>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</si>
  <si>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</si>
  <si>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</si>
  <si>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</si>
  <si>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</si>
  <si>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</si>
  <si>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</si>
  <si>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</si>
  <si>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</si>
  <si>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</si>
  <si>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</si>
  <si>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</si>
  <si>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</si>
  <si>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</si>
  <si>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</si>
  <si>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</si>
  <si>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</si>
  <si>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</si>
  <si>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</si>
  <si>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</si>
  <si>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</si>
  <si>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</si>
  <si>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</si>
  <si>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</si>
  <si>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</si>
  <si>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</si>
  <si>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</si>
  <si>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</si>
  <si>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</si>
  <si>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</si>
  <si>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</si>
  <si>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</si>
  <si>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</si>
  <si>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</si>
  <si>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</si>
  <si>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</si>
  <si>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</si>
  <si>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</si>
  <si>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</si>
  <si>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</si>
  <si>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</si>
  <si>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</si>
  <si>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</si>
  <si>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</si>
  <si>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</si>
  <si>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</si>
  <si>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</si>
  <si>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</si>
  <si>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</si>
  <si>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</si>
  <si>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</si>
  <si>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</si>
  <si>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</si>
  <si>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</si>
  <si>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</si>
  <si>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</si>
  <si>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</si>
  <si>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</si>
  <si>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</si>
  <si>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</si>
  <si>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</si>
  <si>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</si>
  <si>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</si>
  <si>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</si>
  <si>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</si>
  <si>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</si>
  <si>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</si>
  <si>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</si>
  <si>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</si>
  <si>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</si>
  <si>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</si>
  <si>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</si>
  <si>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</si>
  <si>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</si>
  <si>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</si>
  <si>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</si>
  <si>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</si>
  <si>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</si>
  <si>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</si>
  <si>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</si>
  <si>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</si>
  <si>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</si>
  <si>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</si>
  <si>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</si>
  <si>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</si>
  <si>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</si>
  <si>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</si>
  <si>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</si>
  <si>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</si>
  <si>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</si>
  <si>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</si>
  <si>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</si>
  <si>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</si>
  <si>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</si>
  <si>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</si>
  <si>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</si>
  <si>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</si>
  <si>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</si>
  <si>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</si>
  <si>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</si>
  <si>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</si>
  <si>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</si>
  <si>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</si>
  <si>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</si>
  <si>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</si>
  <si>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</si>
  <si>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</si>
  <si>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</si>
  <si>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</si>
  <si>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</si>
  <si>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</si>
  <si>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</si>
  <si>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</si>
  <si>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</si>
  <si>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</si>
  <si>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</si>
  <si>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</si>
  <si>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</si>
  <si>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</si>
  <si>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</si>
  <si>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</si>
  <si>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</si>
  <si>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</si>
  <si>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</si>
  <si>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</si>
  <si>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</si>
  <si>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</si>
  <si>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</si>
  <si>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</si>
  <si>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</si>
  <si>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</si>
  <si>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</si>
  <si>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</si>
  <si>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</si>
  <si>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</si>
  <si>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</si>
  <si>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</si>
  <si>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</si>
  <si>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</si>
  <si>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</si>
  <si>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</si>
  <si>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</si>
  <si>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</si>
  <si>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</si>
  <si>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</si>
  <si>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</si>
  <si>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</si>
  <si>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</si>
  <si>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</si>
  <si>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</si>
  <si>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</si>
  <si>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</si>
  <si>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</si>
  <si>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</si>
  <si>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</si>
  <si>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</si>
  <si>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</si>
  <si>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</si>
  <si>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</si>
  <si>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</si>
  <si>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</si>
  <si>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</si>
  <si>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</si>
  <si>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</si>
  <si>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</si>
  <si>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</si>
  <si>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</si>
  <si>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</si>
  <si>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</si>
  <si>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</si>
  <si>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</si>
  <si>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</si>
  <si>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</si>
  <si>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</si>
  <si>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</si>
  <si>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</si>
  <si>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</si>
  <si>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</si>
  <si>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</si>
  <si>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</si>
  <si>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</si>
  <si>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</si>
  <si>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</si>
  <si>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</si>
  <si>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</si>
  <si>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</si>
  <si>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</si>
  <si>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</si>
  <si>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</si>
  <si>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</si>
  <si>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</si>
  <si>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</si>
  <si>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</si>
  <si>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</si>
  <si>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</si>
  <si>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</si>
  <si>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</si>
  <si>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</si>
  <si>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</si>
  <si>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</si>
  <si>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</si>
  <si>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</si>
  <si>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</si>
  <si>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</si>
  <si>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</si>
  <si>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</si>
  <si>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</si>
  <si>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</si>
  <si>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</si>
  <si>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</si>
  <si>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</si>
  <si>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</si>
  <si>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</si>
  <si>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</si>
  <si>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</si>
  <si>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</si>
  <si>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</si>
  <si>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</si>
  <si>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</si>
  <si>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</si>
  <si>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</si>
  <si>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</si>
  <si>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</si>
  <si>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</si>
  <si>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</si>
  <si>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</si>
  <si>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</si>
  <si>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</si>
  <si>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</si>
  <si>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</si>
  <si>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</si>
  <si>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</si>
  <si>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</si>
  <si>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</si>
  <si>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</si>
  <si>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</si>
  <si>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</si>
  <si>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</si>
  <si>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</si>
  <si>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</si>
  <si>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</si>
  <si>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</si>
  <si>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</si>
  <si>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</si>
  <si>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</si>
  <si>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</si>
  <si>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</si>
  <si>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</si>
  <si>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</si>
  <si>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</si>
  <si>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</si>
  <si>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</si>
  <si>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</si>
  <si>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</si>
  <si>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</si>
  <si>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</si>
  <si>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</si>
  <si>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</si>
  <si>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</si>
  <si>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</si>
  <si>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</si>
  <si>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</si>
  <si>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</si>
  <si>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</si>
  <si>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</si>
  <si>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</si>
  <si>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</si>
  <si>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</si>
  <si>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</si>
  <si>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</si>
  <si>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</si>
  <si>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</si>
  <si>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</si>
  <si>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</si>
  <si>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</si>
  <si>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</si>
  <si>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</si>
  <si>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</si>
  <si>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</si>
  <si>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</si>
  <si>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</si>
  <si>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</si>
  <si>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</si>
  <si>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</si>
  <si>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</si>
  <si>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</si>
  <si>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</si>
  <si>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</si>
  <si>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</si>
  <si>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</si>
  <si>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</si>
  <si>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</si>
  <si>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</si>
  <si>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</si>
  <si>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</si>
  <si>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</si>
  <si>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</si>
  <si>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</si>
  <si>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</si>
  <si>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</si>
  <si>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</si>
  <si>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</si>
  <si>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</si>
  <si>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</si>
  <si>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</si>
  <si>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</si>
  <si>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</si>
  <si>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</si>
  <si>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</si>
  <si>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</si>
  <si>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</si>
  <si>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</si>
  <si>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</si>
  <si>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</si>
  <si>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</si>
  <si>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</si>
  <si>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</si>
  <si>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</si>
  <si>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</si>
  <si>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</si>
  <si>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</si>
  <si>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</si>
  <si>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</si>
  <si>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</si>
  <si>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</si>
  <si>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</si>
  <si>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</si>
  <si>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</si>
  <si>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</si>
  <si>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</si>
  <si>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</si>
  <si>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</si>
  <si>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</si>
  <si>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</si>
  <si>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</si>
  <si>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</si>
  <si>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</si>
  <si>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</si>
  <si>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</si>
  <si>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</si>
  <si>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</si>
  <si>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</si>
  <si>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</si>
  <si>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</si>
  <si>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</si>
  <si>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</si>
  <si>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</si>
  <si>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</si>
  <si>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</si>
  <si>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</si>
  <si>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</si>
  <si>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</si>
  <si>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</si>
  <si>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</si>
  <si>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</si>
  <si>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</si>
  <si>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</si>
  <si>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</si>
  <si>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</si>
  <si>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</si>
  <si>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</si>
  <si>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</si>
  <si>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</si>
  <si>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</si>
  <si>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</si>
  <si>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</si>
  <si>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</si>
  <si>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</si>
  <si>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</si>
  <si>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</si>
  <si>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</si>
  <si>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</si>
  <si>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</si>
  <si>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</si>
  <si>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</si>
  <si>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</si>
  <si>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</si>
  <si>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</si>
  <si>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</si>
  <si>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</si>
  <si>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</si>
  <si>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</si>
  <si>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</si>
  <si>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</si>
  <si>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</si>
  <si>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</si>
  <si>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</si>
  <si>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</si>
  <si>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</si>
  <si>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</si>
  <si>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</si>
  <si>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</si>
  <si>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</si>
  <si>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</si>
  <si>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</si>
  <si>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</si>
  <si>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</si>
  <si>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</si>
  <si>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</si>
  <si>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</si>
  <si>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</si>
  <si>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</si>
  <si>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</si>
  <si>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</si>
  <si>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</si>
  <si>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</si>
  <si>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</si>
  <si>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</si>
  <si>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</si>
  <si>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</si>
  <si>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</si>
  <si>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</si>
  <si>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</si>
  <si>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</si>
  <si>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</si>
  <si>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</si>
  <si>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</si>
  <si>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</si>
  <si>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</si>
  <si>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</si>
  <si>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</si>
  <si>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</si>
  <si>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</si>
  <si>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</si>
  <si>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</si>
  <si>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</si>
  <si>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</si>
  <si>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</si>
  <si>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</si>
  <si>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</si>
  <si>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</si>
  <si>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</si>
  <si>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</si>
  <si>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</si>
  <si>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</si>
  <si>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</si>
  <si>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</si>
  <si>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</si>
  <si>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</si>
  <si>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</si>
  <si>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</si>
  <si>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</si>
  <si>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</si>
  <si>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</si>
  <si>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</si>
  <si>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</si>
  <si>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</si>
  <si>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</si>
  <si>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</si>
  <si>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</si>
  <si>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</si>
  <si>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</si>
  <si>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</si>
  <si>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</si>
  <si>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</si>
  <si>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</si>
  <si>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</si>
  <si>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</si>
  <si>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</si>
  <si>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</si>
  <si>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</si>
  <si>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</si>
  <si>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</si>
  <si>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</si>
  <si>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</si>
  <si>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</si>
  <si>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</si>
  <si>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</si>
  <si>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</si>
  <si>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</si>
  <si>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</si>
  <si>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</si>
  <si>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</si>
  <si>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</si>
  <si>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</si>
  <si>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</si>
  <si>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</si>
  <si>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</si>
  <si>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</si>
  <si>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</si>
  <si>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</si>
  <si>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</si>
  <si>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</si>
  <si>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</si>
  <si>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</si>
  <si>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</si>
  <si>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</si>
  <si>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</si>
  <si>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</si>
  <si>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</si>
  <si>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</si>
  <si>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</si>
  <si>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</si>
  <si>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</si>
  <si>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</si>
  <si>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</si>
  <si>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</si>
  <si>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</si>
  <si>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</si>
  <si>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</si>
  <si>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</si>
  <si>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</si>
  <si>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</si>
  <si>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</si>
  <si>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</si>
  <si>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</si>
  <si>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</si>
  <si>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</si>
  <si>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</si>
  <si>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</si>
  <si>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</si>
  <si>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</si>
  <si>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</si>
  <si>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</si>
  <si>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</si>
  <si>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</si>
  <si>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</si>
  <si>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</si>
  <si>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</si>
  <si>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</si>
  <si>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</si>
  <si>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</si>
  <si>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</si>
  <si>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</si>
  <si>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</si>
  <si>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</si>
  <si>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</si>
  <si>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</si>
  <si>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</si>
  <si>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</si>
  <si>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</si>
  <si>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</si>
  <si>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</si>
  <si>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</si>
  <si>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</si>
  <si>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</si>
  <si>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</si>
  <si>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</si>
  <si>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</si>
  <si>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</si>
  <si>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</si>
  <si>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</si>
  <si>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</si>
  <si>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</si>
  <si>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</si>
  <si>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</si>
  <si>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</si>
  <si>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</si>
  <si>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</si>
  <si>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</si>
  <si>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</si>
  <si>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</si>
  <si>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</si>
  <si>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</si>
  <si>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</si>
  <si>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</si>
  <si>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</si>
  <si>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</si>
  <si>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</si>
  <si>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</si>
  <si>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</si>
  <si>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</si>
  <si>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</si>
  <si>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</si>
  <si>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</si>
  <si>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</si>
  <si>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</si>
  <si>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</si>
  <si>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</si>
  <si>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</si>
  <si>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</si>
  <si>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</si>
  <si>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</si>
  <si>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</si>
  <si>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</si>
  <si>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</si>
  <si>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</si>
  <si>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</si>
  <si>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</si>
  <si>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</si>
  <si>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</si>
  <si>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</si>
  <si>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</si>
  <si>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</si>
  <si>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</si>
  <si>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</si>
  <si>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</si>
  <si>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</si>
  <si>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</si>
  <si>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</si>
  <si>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</si>
  <si>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</si>
  <si>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</si>
  <si>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</si>
  <si>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</si>
  <si>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</si>
  <si>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</si>
  <si>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</si>
  <si>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</si>
  <si>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</si>
  <si>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</si>
  <si>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</si>
  <si>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</si>
  <si>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</si>
  <si>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</si>
  <si>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</si>
  <si>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</si>
  <si>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</si>
  <si>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</si>
  <si>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</si>
  <si>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</si>
  <si>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</si>
  <si>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</si>
  <si>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</si>
  <si>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</si>
  <si>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</si>
  <si>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</si>
  <si>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</si>
  <si>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</si>
  <si>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</si>
  <si>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</si>
  <si>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</si>
  <si>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</si>
  <si>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</si>
  <si>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</si>
  <si>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</si>
  <si>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</si>
  <si>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</si>
  <si>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</si>
  <si>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</si>
  <si>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</si>
  <si>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</si>
  <si>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</si>
  <si>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</si>
  <si>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</si>
  <si>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</si>
  <si>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</si>
  <si>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</si>
  <si>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</si>
  <si>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</si>
  <si>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</si>
  <si>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</si>
  <si>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</si>
  <si>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</si>
  <si>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</si>
  <si>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</si>
  <si>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</si>
  <si>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</si>
  <si>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</si>
  <si>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</si>
  <si>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</si>
  <si>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</si>
  <si>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</si>
  <si>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</si>
  <si>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</si>
  <si>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</si>
  <si>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</si>
  <si>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</si>
  <si>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</si>
  <si>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</si>
  <si>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</si>
  <si>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</si>
  <si>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</si>
  <si>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</si>
  <si>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</si>
  <si>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</si>
  <si>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</si>
  <si>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</si>
  <si>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</si>
  <si>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</si>
  <si>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</si>
  <si>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</si>
  <si>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</si>
  <si>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</si>
  <si>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</si>
  <si>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</si>
  <si>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</si>
  <si>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</si>
  <si>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</si>
  <si>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</si>
  <si>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</si>
  <si>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</si>
  <si>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</si>
  <si>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</si>
  <si>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</si>
  <si>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</si>
  <si>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</si>
  <si>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</si>
  <si>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</si>
  <si>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</si>
  <si>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</si>
  <si>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</si>
  <si>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</si>
  <si>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</si>
  <si>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</si>
  <si>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</si>
  <si>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</si>
  <si>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</si>
  <si>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</si>
  <si>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</si>
  <si>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</si>
  <si>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</si>
  <si>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</si>
  <si>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</si>
  <si>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</si>
  <si>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</si>
  <si>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</si>
  <si>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</si>
  <si>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</si>
  <si>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</si>
  <si>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</si>
  <si>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</si>
  <si>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</si>
  <si>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</si>
  <si>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</si>
  <si>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</si>
  <si>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</si>
  <si>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</si>
  <si>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</si>
  <si>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</si>
  <si>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</si>
  <si>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</si>
  <si>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</si>
  <si>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</si>
  <si>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</si>
  <si>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</si>
  <si>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</si>
  <si>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</si>
  <si>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</si>
  <si>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</si>
  <si>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</si>
  <si>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</si>
  <si>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</si>
  <si>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</si>
  <si>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</si>
  <si>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</si>
  <si>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</si>
  <si>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</si>
  <si>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</si>
  <si>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</si>
  <si>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</si>
  <si>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</si>
  <si>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</si>
  <si>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</si>
  <si>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</si>
  <si>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</si>
  <si>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</si>
  <si>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</si>
  <si>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</si>
  <si>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</si>
  <si>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</si>
  <si>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</si>
  <si>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</si>
  <si>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</si>
  <si>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</si>
  <si>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</si>
  <si>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</si>
  <si>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</si>
  <si>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</si>
  <si>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</si>
  <si>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</si>
  <si>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</si>
  <si>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</si>
  <si>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</si>
  <si>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</si>
  <si>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</si>
  <si>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</si>
  <si>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</si>
  <si>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</si>
  <si>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</si>
  <si>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</si>
  <si>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</si>
  <si>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</si>
  <si>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</si>
  <si>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</si>
  <si>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</si>
  <si>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</si>
  <si>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</si>
  <si>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</si>
  <si>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</si>
  <si>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</si>
  <si>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</si>
  <si>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</si>
  <si>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</si>
  <si>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</si>
  <si>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</si>
  <si>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</si>
  <si>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</si>
  <si>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</si>
  <si>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</si>
  <si>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</si>
  <si>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</si>
  <si>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</si>
  <si>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</si>
  <si>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</si>
  <si>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</si>
  <si>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</si>
  <si>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</si>
  <si>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</si>
  <si>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</si>
  <si>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</si>
  <si>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</si>
  <si>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</si>
  <si>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</si>
  <si>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</si>
  <si>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</si>
  <si>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</si>
  <si>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</si>
  <si>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</si>
  <si>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</si>
  <si>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</si>
  <si>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</si>
  <si>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</si>
  <si>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</si>
  <si>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</si>
  <si>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</si>
  <si>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</si>
  <si>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</si>
  <si>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</si>
  <si>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</si>
  <si>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</si>
  <si>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</si>
  <si>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</si>
  <si>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</si>
  <si>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</si>
  <si>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</si>
  <si>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</si>
  <si>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</si>
  <si>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</si>
  <si>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</si>
  <si>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</si>
  <si>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</si>
  <si>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</si>
  <si>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</si>
  <si>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</si>
  <si>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</si>
  <si>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</si>
  <si>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</si>
  <si>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</si>
  <si>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</si>
  <si>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</si>
  <si>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</si>
  <si>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</si>
  <si>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</si>
  <si>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</si>
  <si>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</si>
  <si>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</si>
  <si>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</si>
  <si>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</si>
  <si>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</si>
  <si>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</si>
  <si>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</si>
  <si>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</si>
  <si>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</si>
  <si>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</si>
  <si>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</si>
  <si>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</si>
  <si>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</si>
  <si>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</si>
  <si>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</si>
  <si>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</si>
  <si>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</si>
  <si>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</si>
  <si>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</si>
  <si>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</si>
  <si>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</si>
  <si>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</si>
  <si>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</si>
  <si>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</si>
  <si>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</si>
  <si>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</si>
  <si>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</si>
  <si>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</si>
  <si>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</si>
  <si>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</si>
  <si>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</si>
  <si>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</si>
  <si>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</si>
  <si>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</si>
  <si>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</si>
  <si>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</si>
  <si>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</si>
  <si>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</si>
  <si>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</si>
  <si>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</si>
  <si>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</si>
  <si>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</si>
  <si>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</si>
  <si>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</si>
  <si>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</si>
  <si>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</si>
  <si>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</si>
  <si>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</si>
  <si>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</si>
  <si>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</si>
  <si>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</si>
  <si>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</si>
  <si>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</si>
  <si>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</si>
  <si>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</si>
  <si>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</si>
  <si>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</si>
  <si>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</si>
  <si>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</si>
  <si>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</si>
  <si>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</si>
  <si>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</si>
  <si>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</si>
  <si>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</si>
  <si>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</si>
  <si>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</si>
  <si>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</si>
  <si>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</si>
  <si>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</si>
  <si>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</si>
  <si>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</si>
  <si>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</si>
  <si>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</si>
  <si>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</si>
  <si>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</si>
  <si>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</si>
  <si>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</si>
  <si>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</si>
  <si>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</si>
  <si>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</si>
  <si>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</si>
  <si>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</si>
  <si>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</si>
  <si>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</si>
  <si>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</si>
  <si>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</si>
  <si>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</si>
  <si>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</si>
  <si>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</si>
  <si>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</si>
  <si>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</si>
  <si>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</si>
  <si>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</si>
  <si>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</si>
  <si>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</si>
  <si>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</si>
  <si>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</si>
  <si>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</si>
  <si>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</si>
  <si>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</si>
  <si>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</si>
  <si>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</si>
  <si>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</si>
  <si>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</si>
  <si>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</si>
  <si>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</si>
  <si>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</si>
  <si>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</si>
  <si>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</si>
  <si>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</si>
  <si>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</si>
  <si>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</si>
  <si>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</si>
  <si>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</si>
  <si>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</si>
  <si>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</si>
  <si>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</si>
  <si>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</si>
  <si>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</si>
  <si>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</si>
  <si>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</si>
  <si>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</si>
  <si>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</si>
  <si>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</si>
  <si>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</si>
  <si>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</si>
  <si>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</si>
  <si>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</si>
  <si>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</si>
  <si>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</si>
  <si>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</si>
  <si>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</si>
  <si>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</si>
  <si>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</si>
  <si>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</si>
  <si>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</si>
  <si>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</si>
  <si>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</si>
  <si>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</si>
  <si>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</si>
  <si>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</si>
  <si>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</si>
  <si>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</si>
  <si>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</si>
  <si>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</si>
  <si>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</si>
  <si>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</si>
  <si>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</si>
  <si>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</si>
  <si>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</si>
  <si>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</si>
  <si>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</si>
  <si>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</si>
  <si>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</si>
  <si>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</si>
  <si>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</si>
  <si>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</si>
  <si>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</si>
  <si>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</si>
  <si>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</si>
  <si>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</si>
  <si>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</si>
  <si>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</si>
  <si>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</si>
  <si>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</si>
  <si>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</si>
  <si>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</si>
  <si>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</si>
  <si>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</si>
  <si>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</si>
  <si>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</si>
  <si>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</si>
  <si>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</si>
  <si>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</si>
  <si>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</si>
  <si>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</si>
  <si>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</si>
  <si>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</si>
  <si>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</si>
  <si>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</si>
  <si>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</si>
  <si>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</si>
  <si>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</si>
  <si>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</si>
  <si>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</si>
  <si>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</si>
  <si>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</si>
  <si>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</si>
  <si>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</si>
  <si>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</si>
  <si>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</si>
  <si>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</si>
  <si>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</si>
  <si>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</si>
  <si>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</si>
  <si>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</si>
  <si>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</si>
  <si>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</si>
  <si>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</si>
  <si>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</si>
  <si>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</si>
  <si>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</si>
  <si>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</si>
  <si>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</si>
  <si>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</si>
  <si>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</si>
  <si>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</si>
  <si>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</si>
  <si>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</si>
  <si>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</si>
  <si>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</si>
  <si>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</si>
  <si>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</si>
  <si>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</si>
  <si>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</si>
  <si>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</si>
  <si>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</si>
  <si>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</si>
  <si>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</si>
  <si>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</si>
  <si>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</si>
  <si>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</si>
  <si>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</si>
  <si>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</si>
  <si>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</si>
  <si>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</si>
  <si>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</si>
  <si>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</si>
  <si>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</si>
  <si>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</si>
  <si>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</si>
  <si>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</si>
  <si>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</si>
  <si>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</si>
  <si>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</si>
  <si>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</si>
  <si>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</si>
  <si>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</si>
  <si>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</si>
  <si>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</si>
  <si>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</si>
  <si>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</si>
  <si>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</si>
  <si>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</si>
  <si>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</si>
  <si>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</si>
  <si>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</si>
  <si>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</si>
  <si>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</si>
  <si>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</si>
  <si>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</si>
  <si>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</si>
  <si>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</si>
  <si>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</si>
  <si>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</si>
  <si>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</si>
  <si>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</si>
  <si>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</si>
  <si>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</si>
  <si>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</si>
  <si>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</si>
  <si>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</si>
  <si>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</si>
  <si>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</si>
  <si>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</si>
  <si>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</si>
  <si>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</si>
  <si>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</si>
  <si>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</si>
  <si>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</si>
  <si>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</si>
  <si>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</si>
  <si>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</si>
  <si>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</si>
  <si>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</si>
  <si>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</si>
  <si>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</si>
  <si>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</si>
  <si>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</si>
  <si>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</si>
  <si>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</si>
  <si>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</si>
  <si>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</si>
  <si>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</si>
  <si>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</si>
  <si>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</si>
  <si>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</si>
  <si>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</si>
  <si>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</si>
  <si>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</si>
  <si>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</si>
  <si>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</si>
  <si>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</si>
  <si>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</si>
  <si>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</si>
  <si>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</si>
  <si>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</si>
  <si>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</si>
  <si>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</si>
  <si>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</si>
  <si>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</si>
  <si>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</si>
  <si>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</si>
  <si>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</si>
  <si>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</si>
  <si>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</si>
  <si>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</si>
  <si>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</si>
  <si>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</si>
  <si>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</si>
  <si>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</si>
  <si>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</si>
  <si>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</si>
  <si>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</si>
  <si>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</si>
  <si>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</si>
  <si>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</si>
  <si>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</si>
  <si>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</si>
  <si>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</si>
  <si>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</si>
  <si>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</si>
  <si>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</si>
  <si>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</si>
  <si>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</si>
  <si>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</si>
  <si>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</si>
  <si>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</si>
  <si>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</si>
  <si>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</si>
  <si>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</si>
  <si>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</si>
  <si>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</si>
  <si>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</si>
  <si>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</si>
  <si>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</si>
  <si>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</si>
  <si>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</si>
  <si>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</si>
  <si>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</si>
  <si>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</si>
  <si>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</si>
  <si>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</si>
  <si>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</si>
  <si>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</si>
  <si>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</si>
  <si>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</si>
  <si>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</si>
  <si>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</si>
  <si>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</si>
  <si>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</si>
  <si>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</si>
  <si>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</si>
  <si>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</si>
  <si>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</si>
  <si>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</si>
  <si>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</si>
  <si>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</si>
  <si>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</si>
  <si>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</si>
  <si>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</si>
  <si>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</si>
  <si>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</si>
  <si>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</si>
  <si>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</si>
  <si>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</si>
  <si>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</si>
  <si>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</si>
  <si>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</si>
  <si>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</si>
  <si>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</si>
  <si>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</si>
  <si>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</si>
  <si>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</si>
  <si>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</si>
  <si>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</si>
  <si>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</si>
  <si>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</si>
  <si>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</si>
  <si>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</si>
  <si>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</si>
  <si>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</si>
  <si>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</si>
  <si>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</si>
  <si>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</si>
  <si>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</si>
  <si>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</si>
  <si>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</si>
  <si>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</si>
  <si>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</si>
  <si>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</si>
  <si>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</si>
  <si>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</si>
  <si>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</si>
  <si>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</si>
  <si>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</si>
  <si>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</si>
  <si>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</si>
  <si>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</si>
  <si>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</si>
  <si>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</si>
  <si>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</si>
  <si>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</si>
  <si>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</si>
  <si>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</si>
  <si>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</si>
  <si>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</si>
  <si>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</si>
  <si>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</si>
  <si>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</si>
  <si>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</si>
  <si>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</si>
  <si>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</si>
  <si>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</si>
  <si>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</si>
  <si>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</si>
  <si>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</si>
  <si>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</si>
  <si>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</si>
  <si>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</si>
  <si>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</si>
  <si>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</si>
  <si>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</si>
  <si>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</si>
  <si>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</si>
  <si>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</si>
  <si>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</si>
  <si>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</si>
  <si>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</si>
  <si>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</si>
  <si>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</si>
  <si>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</si>
  <si>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</si>
  <si>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</si>
  <si>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</si>
  <si>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</si>
  <si>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</si>
  <si>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</si>
  <si>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</si>
  <si>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</si>
  <si>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</si>
  <si>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</si>
  <si>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</si>
  <si>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</si>
  <si>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</si>
  <si>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</si>
  <si>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</si>
  <si>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</si>
  <si>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</si>
  <si>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</si>
  <si>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</si>
  <si>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</si>
  <si>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</si>
  <si>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</si>
  <si>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</si>
  <si>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</si>
  <si>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</si>
  <si>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</si>
  <si>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</si>
  <si>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</si>
  <si>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</si>
  <si>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</si>
  <si>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</si>
  <si>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</si>
  <si>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</si>
  <si>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</si>
  <si>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</si>
  <si>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</si>
  <si>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</si>
  <si>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</si>
  <si>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</si>
  <si>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</si>
  <si>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</si>
  <si>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</si>
  <si>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</si>
  <si>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</si>
  <si>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</si>
  <si>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</si>
  <si>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</si>
  <si>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</si>
  <si>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</si>
  <si>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</si>
  <si>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</si>
  <si>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</si>
  <si>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</si>
  <si>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</si>
  <si>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</si>
  <si>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</si>
  <si>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</si>
  <si>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</si>
  <si>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</si>
  <si>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</si>
  <si>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</si>
  <si>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</si>
  <si>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</si>
  <si>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</si>
  <si>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</si>
  <si>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</si>
  <si>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</si>
  <si>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</si>
  <si>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</si>
  <si>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</si>
  <si>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</si>
  <si>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</si>
  <si>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</si>
  <si>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</si>
  <si>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</si>
  <si>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</si>
  <si>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</si>
  <si>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</si>
  <si>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</si>
  <si>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</si>
  <si>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</si>
  <si>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</si>
  <si>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</si>
  <si>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</si>
  <si>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</si>
  <si>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</si>
  <si>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</si>
  <si>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</si>
  <si>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</si>
  <si>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</si>
  <si>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</si>
  <si>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</si>
  <si>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</si>
  <si>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</si>
  <si>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</si>
  <si>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</si>
  <si>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</si>
  <si>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</si>
  <si>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</si>
  <si>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</si>
  <si>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</si>
  <si>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</si>
  <si>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</si>
  <si>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</si>
  <si>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</si>
  <si>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</si>
  <si>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</si>
  <si>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</si>
  <si>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</si>
  <si>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</si>
  <si>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</si>
  <si>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</si>
  <si>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</si>
  <si>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</si>
  <si>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</si>
  <si>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</si>
  <si>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</si>
  <si>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</si>
  <si>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</si>
  <si>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</si>
  <si>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</si>
  <si>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</si>
  <si>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</si>
  <si>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</si>
  <si>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</si>
  <si>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</si>
  <si>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</si>
  <si>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</si>
  <si>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</si>
  <si>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</si>
  <si>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</si>
  <si>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</si>
  <si>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</si>
  <si>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</si>
  <si>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</si>
  <si>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</si>
  <si>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</si>
  <si>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</si>
  <si>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</si>
  <si>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</si>
  <si>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</si>
  <si>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</si>
  <si>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</si>
  <si>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</si>
  <si>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</si>
  <si>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</si>
  <si>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</si>
  <si>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</si>
  <si>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</si>
  <si>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</si>
  <si>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</si>
  <si>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</si>
  <si>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</si>
  <si>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</si>
  <si>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</si>
  <si>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</si>
  <si>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</si>
  <si>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</si>
  <si>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</si>
  <si>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</si>
  <si>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</si>
  <si>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</si>
  <si>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</si>
  <si>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</si>
  <si>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</si>
  <si>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</si>
  <si>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</si>
  <si>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</si>
  <si>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</si>
  <si>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</si>
  <si>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</si>
  <si>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</si>
  <si>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</si>
  <si>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</si>
  <si>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</si>
  <si>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</si>
  <si>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</si>
  <si>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</si>
  <si>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</si>
  <si>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</si>
  <si>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</si>
  <si>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</si>
  <si>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</si>
  <si>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</si>
  <si>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</si>
  <si>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</si>
  <si>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</si>
  <si>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</si>
  <si>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</si>
  <si>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</si>
  <si>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</si>
  <si>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</si>
  <si>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</si>
  <si>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</si>
  <si>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</si>
  <si>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</si>
  <si>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</si>
  <si>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</si>
  <si>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</si>
  <si>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</si>
  <si>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</si>
  <si>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</si>
  <si>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</si>
  <si>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</si>
  <si>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</si>
  <si>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</si>
  <si>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</si>
  <si>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</si>
  <si>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</si>
  <si>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</si>
  <si>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</si>
  <si>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</si>
  <si>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</si>
  <si>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</si>
  <si>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</si>
  <si>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</si>
  <si>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</si>
  <si>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</si>
  <si>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</si>
  <si>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</si>
  <si>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</si>
  <si>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</si>
  <si>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</si>
  <si>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</si>
  <si>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</si>
  <si>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</si>
  <si>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</si>
  <si>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</si>
  <si>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</si>
  <si>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</si>
  <si>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</si>
  <si>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</si>
  <si>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</si>
  <si>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</si>
  <si>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</si>
  <si>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</si>
  <si>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</si>
  <si>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</si>
  <si>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</si>
  <si>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</si>
  <si>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</si>
  <si>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</si>
  <si>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</si>
  <si>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</si>
  <si>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Percent funded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</si>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</sst>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D-8145-A970-867376B25D9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5-7546-B4D4-E4BCC583C52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5-7546-B4D4-E4BCC583C52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5-7546-B4D4-E4BCC583C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9081248"/>
        <c:axId val="279237184"/>
      </c:barChart>
      <c:catAx>
        <c:axId val="23908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237184"/>
        <c:crosses val="autoZero"/>
        <c:auto val="1"/>
        <c:lblAlgn val="ctr"/>
        <c:lblOffset val="100"/>
        <c:noMultiLvlLbl val="0"/>
      </c:catAx>
      <c:valAx>
        <c:axId val="27923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BA-D944-8A06-446586DFB1F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BA-D944-8A06-446586DFB1F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BA-D944-8A06-446586DFB1F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BA-D944-8A06-446586DFB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2493360"/>
        <c:axId val="292286848"/>
      </c:barChart>
      <c:catAx>
        <c:axId val="24249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286848"/>
        <c:crosses val="autoZero"/>
        <c:auto val="1"/>
        <c:lblAlgn val="ctr"/>
        <c:lblOffset val="100"/>
        <c:noMultiLvlLbl val="0"/>
      </c:catAx>
      <c:valAx>
        <c:axId val="29228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9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D-8B43-9B36-2D3044F4ABB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A-0443-A697-4CF58193643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DA-0443-A697-4CF58193643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DA-0443-A697-4CF581936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57663"/>
        <c:axId val="47759343"/>
      </c:lineChart>
      <c:catAx>
        <c:axId val="4775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9343"/>
        <c:crosses val="autoZero"/>
        <c:auto val="1"/>
        <c:lblAlgn val="ctr"/>
        <c:lblOffset val="100"/>
        <c:noMultiLvlLbl val="0"/>
      </c:catAx>
      <c:valAx>
        <c:axId val="477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Sheet5!$F$3:$F$14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3-B94E-8A90-1620CB7301DA}"/>
            </c:ext>
          </c:extLst>
        </c:ser>
        <c:ser>
          <c:idx val="1"/>
          <c:order val="1"/>
          <c:tx>
            <c:strRef>
              <c:f>Sheet5!$G$2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Sheet5!$G$3:$G$14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3-B94E-8A90-1620CB7301DA}"/>
            </c:ext>
          </c:extLst>
        </c:ser>
        <c:ser>
          <c:idx val="2"/>
          <c:order val="2"/>
          <c:tx>
            <c:strRef>
              <c:f>Sheet5!$H$2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Sheet5!$H$3:$H$14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3-B94E-8A90-1620CB7301D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79151"/>
        <c:axId val="58342383"/>
      </c:lineChart>
      <c:catAx>
        <c:axId val="5797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2383"/>
        <c:crosses val="autoZero"/>
        <c:auto val="1"/>
        <c:lblAlgn val="ctr"/>
        <c:lblOffset val="100"/>
        <c:noMultiLvlLbl val="0"/>
      </c:catAx>
      <c:valAx>
        <c:axId val="583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2</xdr:row>
      <xdr:rowOff>50800</xdr:rowOff>
    </xdr:from>
    <xdr:to>
      <xdr:col>15</xdr:col>
      <xdr:colOff>304800</xdr:colOff>
      <xdr:row>23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B4B696-8D2B-C344-BA70-E907838E1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7</xdr:row>
      <xdr:rowOff>152400</xdr:rowOff>
    </xdr:from>
    <xdr:to>
      <xdr:col>16</xdr:col>
      <xdr:colOff>723900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74B38-DB0A-7C48-8D21-0882E4116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4</xdr:row>
      <xdr:rowOff>127000</xdr:rowOff>
    </xdr:from>
    <xdr:to>
      <xdr:col>14</xdr:col>
      <xdr:colOff>393700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B0B45-6092-AC49-A035-EE81EBF5B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1250950</xdr:colOff>
      <xdr:row>15</xdr:row>
      <xdr:rowOff>165100</xdr:rowOff>
    </xdr:from>
    <xdr:to>
      <xdr:col>6</xdr:col>
      <xdr:colOff>330200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BA181-EC89-9C48-B489-8FE5EF2E6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an Chien" refreshedDate="43566.954095717592" createdVersion="6" refreshedVersion="6" minRefreshableVersion="3" recordCount="4114" xr:uid="{BA3D40A0-13AA-C744-A299-F3172D82F00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an Chien" refreshedDate="43567.013244444446" createdVersion="6" refreshedVersion="6" minRefreshableVersion="3" recordCount="4114" xr:uid="{EC3588BE-C6C8-8C43-8ECA-EC956863119E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2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goal2" numFmtId="0" databaseField="0">
      <fieldGroup base="3">
        <discretePr count="445">
          <x v="0"/>
          <x v="1"/>
          <x v="377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377"/>
          <x v="15"/>
          <x v="377"/>
          <x v="16"/>
          <x v="377"/>
          <x v="17"/>
          <x v="18"/>
          <x v="19"/>
          <x v="377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7"/>
          <x v="377"/>
          <x v="377"/>
          <x v="377"/>
          <x v="37"/>
          <x v="377"/>
          <x v="377"/>
          <x v="377"/>
          <x v="38"/>
          <x v="39"/>
          <x v="377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37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377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377"/>
          <x v="116"/>
          <x v="377"/>
          <x v="377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377"/>
          <x v="135"/>
          <x v="377"/>
          <x v="136"/>
          <x v="137"/>
          <x v="138"/>
          <x v="377"/>
          <x v="139"/>
          <x v="140"/>
          <x v="141"/>
          <x v="142"/>
          <x v="143"/>
          <x v="144"/>
          <x v="145"/>
          <x v="146"/>
          <x v="147"/>
          <x v="148"/>
          <x v="377"/>
          <x v="149"/>
          <x v="150"/>
          <x v="151"/>
          <x v="152"/>
          <x v="153"/>
          <x v="377"/>
          <x v="154"/>
          <x v="155"/>
          <x v="156"/>
          <x v="157"/>
          <x v="158"/>
          <x v="159"/>
          <x v="160"/>
          <x v="161"/>
          <x v="377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377"/>
          <x v="37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377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377"/>
          <x v="219"/>
          <x v="220"/>
          <x v="221"/>
          <x v="222"/>
          <x v="377"/>
          <x v="377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377"/>
          <x v="239"/>
          <x v="240"/>
          <x v="241"/>
          <x v="242"/>
          <x v="377"/>
          <x v="243"/>
          <x v="244"/>
          <x v="377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377"/>
          <x v="377"/>
          <x v="260"/>
          <x v="261"/>
          <x v="262"/>
          <x v="377"/>
          <x v="263"/>
          <x v="264"/>
          <x v="265"/>
          <x v="377"/>
          <x v="266"/>
          <x v="377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377"/>
          <x v="281"/>
          <x v="282"/>
          <x v="283"/>
          <x v="284"/>
          <x v="285"/>
          <x v="377"/>
          <x v="377"/>
          <x v="286"/>
          <x v="377"/>
          <x v="377"/>
          <x v="287"/>
          <x v="288"/>
          <x v="377"/>
          <x v="289"/>
          <x v="377"/>
          <x v="290"/>
          <x v="291"/>
          <x v="292"/>
          <x v="293"/>
          <x v="294"/>
          <x v="295"/>
          <x v="296"/>
          <x v="377"/>
          <x v="297"/>
          <x v="298"/>
          <x v="299"/>
          <x v="300"/>
          <x v="301"/>
          <x v="302"/>
          <x v="303"/>
          <x v="304"/>
          <x v="305"/>
          <x v="306"/>
          <x v="377"/>
          <x v="307"/>
          <x v="308"/>
          <x v="309"/>
          <x v="377"/>
          <x v="310"/>
          <x v="377"/>
          <x v="377"/>
          <x v="311"/>
          <x v="312"/>
          <x v="313"/>
          <x v="314"/>
          <x v="377"/>
          <x v="315"/>
          <x v="316"/>
          <x v="317"/>
          <x v="318"/>
          <x v="319"/>
          <x v="320"/>
          <x v="321"/>
          <x v="377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77"/>
          <x v="346"/>
          <x v="347"/>
          <x v="348"/>
          <x v="349"/>
          <x v="377"/>
          <x v="350"/>
          <x v="351"/>
          <x v="352"/>
          <x v="353"/>
          <x v="377"/>
          <x v="354"/>
          <x v="355"/>
          <x v="356"/>
          <x v="377"/>
          <x v="377"/>
          <x v="377"/>
          <x v="377"/>
          <x v="357"/>
          <x v="377"/>
          <x v="358"/>
          <x v="377"/>
          <x v="377"/>
          <x v="377"/>
          <x v="377"/>
          <x v="359"/>
          <x v="360"/>
          <x v="361"/>
          <x v="362"/>
          <x v="363"/>
          <x v="364"/>
          <x v="365"/>
          <x v="366"/>
          <x v="367"/>
          <x v="377"/>
          <x v="368"/>
          <x v="369"/>
          <x v="377"/>
          <x v="370"/>
          <x v="371"/>
          <x v="372"/>
          <x v="373"/>
          <x v="374"/>
          <x v="377"/>
          <x v="375"/>
          <x v="376"/>
          <x v="377"/>
        </discretePr>
        <groupItems count="378">
          <n v="8500"/>
          <n v="10275"/>
          <n v="10000"/>
          <n v="44000"/>
          <n v="3999"/>
          <n v="8000"/>
          <n v="9000"/>
          <n v="3500"/>
          <n v="3000"/>
          <n v="5000"/>
          <n v="30000"/>
          <n v="6000"/>
          <n v="2000"/>
          <n v="12000"/>
          <n v="1500"/>
          <n v="18500"/>
          <n v="35000"/>
          <n v="1250"/>
          <n v="20000"/>
          <n v="4000"/>
          <n v="28450"/>
          <n v="5250"/>
          <n v="2600"/>
          <n v="1000"/>
          <n v="22000"/>
          <n v="2500"/>
          <n v="25000"/>
          <n v="14000"/>
          <n v="8400"/>
          <n v="11000"/>
          <n v="8600"/>
          <n v="15000"/>
          <n v="4500"/>
          <n v="1200"/>
          <n v="7000"/>
          <n v="1800"/>
          <n v="2200"/>
          <n v="1300"/>
          <n v="3200"/>
          <n v="7500"/>
          <n v="3250"/>
          <n v="70000"/>
          <n v="100000000"/>
          <n v="55000"/>
          <n v="100000"/>
          <n v="80000"/>
          <n v="71764"/>
          <n v="150000"/>
          <n v="200000"/>
          <n v="5500"/>
          <n v="50000"/>
          <n v="130000"/>
          <n v="250000"/>
          <n v="380000"/>
          <n v="1350000"/>
          <n v="2995"/>
          <n v="500000"/>
          <n v="2800"/>
          <n v="2000000"/>
          <n v="120000"/>
          <n v="17000"/>
          <n v="110000"/>
          <n v="95000"/>
          <n v="1110"/>
          <n v="3423"/>
          <n v="12500"/>
          <n v="40000"/>
          <n v="1000000"/>
          <n v="300000"/>
          <n v="12700"/>
          <n v="6300"/>
          <n v="4400"/>
          <n v="1500000"/>
          <n v="6000000"/>
          <n v="29000"/>
          <n v="28000"/>
          <n v="350000"/>
          <n v="26000"/>
          <n v="36400"/>
          <n v="13000"/>
          <n v="85000"/>
          <n v="24000"/>
          <n v="75000"/>
          <n v="9850"/>
          <n v="2300"/>
          <n v="65000"/>
          <n v="27000"/>
          <n v="45000"/>
          <n v="18000"/>
          <n v="126000"/>
          <n v="3400"/>
          <n v="5400"/>
          <n v="33500"/>
          <n v="14500"/>
          <n v="11260"/>
          <n v="34000"/>
          <n v="58425"/>
          <n v="24200"/>
          <n v="9665"/>
          <n v="8925"/>
          <n v="38000"/>
          <n v="6500"/>
          <n v="2450"/>
          <n v="68000"/>
          <n v="4700"/>
          <n v="12444"/>
          <n v="2820"/>
          <n v="12800"/>
          <n v="1400"/>
          <n v="10500"/>
          <n v="22400"/>
          <n v="3300"/>
          <n v="60000"/>
          <n v="94875"/>
          <n v="8888"/>
          <n v="39000"/>
          <n v="1010"/>
          <n v="220000"/>
          <n v="37956"/>
          <n v="550000"/>
          <n v="74997"/>
          <n v="10000000"/>
          <n v="4480"/>
          <n v="65108"/>
          <n v="24500"/>
          <n v="97000"/>
          <n v="7175"/>
          <n v="12001"/>
          <n v="1150"/>
          <n v="3405"/>
          <n v="3870"/>
          <n v="240000"/>
          <n v="88888"/>
          <n v="11180"/>
          <n v="125000"/>
          <n v="13803"/>
          <n v="2500000"/>
          <n v="450000"/>
          <n v="11999"/>
          <n v="28888"/>
          <n v="90000"/>
          <n v="57000"/>
          <n v="320000"/>
          <n v="175000"/>
          <n v="23000"/>
          <n v="48500"/>
          <n v="27500"/>
          <n v="1900"/>
          <n v="8200"/>
          <n v="47000"/>
          <n v="3600"/>
          <n v="2220"/>
          <n v="2987"/>
          <n v="4444"/>
          <n v="4290"/>
          <n v="17500"/>
          <n v="3759"/>
          <n v="1700"/>
          <n v="2750"/>
          <n v="17482"/>
          <n v="1600"/>
          <n v="1100"/>
          <n v="27800"/>
          <n v="1450"/>
          <n v="8800"/>
          <n v="3152"/>
          <n v="2100"/>
          <n v="3780"/>
          <n v="3750"/>
          <n v="2900"/>
          <n v="16000"/>
          <n v="3900"/>
          <n v="9500"/>
          <n v="49000"/>
          <n v="7777"/>
          <n v="55650"/>
          <n v="2700"/>
          <n v="172889"/>
          <n v="104219"/>
          <n v="894700"/>
          <n v="9999"/>
          <n v="93500"/>
          <n v="115250"/>
          <n v="1550"/>
          <n v="7501"/>
          <n v="1328"/>
          <n v="4600"/>
          <n v="4336"/>
          <n v="54000"/>
          <n v="12999"/>
          <n v="900000"/>
          <n v="88000"/>
          <n v="4190"/>
          <n v="9300"/>
          <n v="6750"/>
          <n v="5200"/>
          <n v="8750"/>
          <n v="21000"/>
          <n v="2658"/>
          <n v="4800"/>
          <n v="16300"/>
          <n v="16700"/>
          <n v="26500"/>
          <n v="16350"/>
          <n v="19800"/>
          <n v="7534"/>
          <n v="6700"/>
          <n v="18800"/>
          <n v="12516"/>
          <n v="11500"/>
          <n v="180000"/>
          <n v="5800"/>
          <n v="462000"/>
          <n v="48000"/>
          <n v="10115"/>
          <n v="133000"/>
          <n v="1680"/>
          <n v="4900"/>
          <n v="5875"/>
          <n v="42000"/>
          <n v="32360"/>
          <n v="6999"/>
          <n v="3700"/>
          <n v="82000"/>
          <n v="2725"/>
          <n v="4950"/>
          <n v="18950"/>
          <n v="1750"/>
          <n v="37000"/>
          <n v="25000000"/>
          <n v="44250"/>
          <n v="32000"/>
          <n v="2400"/>
          <n v="52000"/>
          <n v="37500"/>
          <n v="43500"/>
          <n v="19000"/>
          <n v="2350"/>
          <n v="2250"/>
          <n v="4300"/>
          <n v="12100"/>
          <n v="1897"/>
          <n v="3333"/>
          <n v="6900"/>
          <n v="3800"/>
          <n v="7900"/>
          <n v="5105"/>
          <n v="5050"/>
          <n v="16500"/>
          <n v="3265"/>
          <n v="2880"/>
          <n v="10050"/>
          <n v="4200"/>
          <n v="32500"/>
          <n v="33000"/>
          <n v="46260"/>
          <n v="15500"/>
          <n v="22500"/>
          <n v="5555.55"/>
          <n v="160000"/>
          <n v="3350"/>
          <n v="4575"/>
          <n v="9072"/>
          <n v="6350"/>
          <n v="99000"/>
          <n v="42500"/>
          <n v="390000"/>
          <n v="2550"/>
          <n v="89200"/>
          <n v="400000"/>
          <n v="198000"/>
          <n v="133800"/>
          <n v="31000"/>
          <n v="1570.79"/>
          <n v="7200"/>
          <n v="32768"/>
          <n v="78000"/>
          <n v="1385"/>
          <n v="98000"/>
          <n v="2560"/>
          <n v="261962"/>
          <n v="71500"/>
          <n v="179000"/>
          <n v="35500"/>
          <n v="372625"/>
          <n v="56000"/>
          <n v="5494"/>
          <n v="19500"/>
          <n v="8012"/>
          <n v="3950"/>
          <n v="4589"/>
          <n v="9800"/>
          <n v="6450"/>
          <n v="1964.47"/>
          <n v="10557"/>
          <n v="474900"/>
          <n v="18900"/>
          <n v="850000"/>
          <n v="86350"/>
          <n v="510000"/>
          <n v="124000"/>
          <n v="16870"/>
          <n v="140000"/>
          <n v="117000"/>
          <n v="42850"/>
          <n v="1570"/>
          <n v="3675"/>
          <n v="9041"/>
          <n v="22765"/>
          <n v="2001"/>
          <n v="1070"/>
          <n v="280000"/>
          <n v="51000"/>
          <n v="38888"/>
          <n v="8000000"/>
          <n v="3910"/>
          <n v="2468"/>
          <n v="5999"/>
          <n v="1999"/>
          <n v="3274"/>
          <n v="39400"/>
          <n v="19980"/>
          <n v="2888"/>
          <n v="11200"/>
          <n v="9600"/>
          <n v="14440"/>
          <n v="1850"/>
          <n v="3100"/>
          <n v="5000000"/>
          <n v="30000000"/>
          <n v="116000"/>
          <n v="1350"/>
          <n v="7214"/>
          <n v="10600"/>
          <n v="8300"/>
          <n v="2800000"/>
          <n v="1333666"/>
          <n v="4059"/>
          <n v="225000"/>
          <n v="14920"/>
          <n v="48725"/>
          <n v="4100"/>
          <n v="5845"/>
          <n v="109225"/>
          <n v="1300000"/>
          <n v="800000"/>
          <n v="3000000"/>
          <n v="5862"/>
          <n v="12200"/>
          <n v="4999"/>
          <n v="11737"/>
          <n v="1050"/>
          <n v="3871"/>
          <n v="7750"/>
          <n v="1650"/>
          <n v="1551"/>
          <n v="1395"/>
          <n v="1960"/>
          <n v="17100"/>
          <n v="2827"/>
          <n v="3550"/>
          <n v="2413"/>
          <n v="13111"/>
          <n v="375000"/>
          <n v="2885"/>
          <n v="3255"/>
          <n v="17600"/>
          <n v="2825"/>
          <n v="11140"/>
          <n v="1930"/>
          <n v="6048"/>
          <n v="23900"/>
          <n v="13500"/>
          <n v="5600"/>
          <n v="8880"/>
          <n v="3495"/>
          <n v="2224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9A580-4C76-FF42-98C1-29F8A81A48F1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598CA-E710-974B-A0DD-FE2D520CC9A1}" name="PivotTable3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D3C12-4116-9E4B-8FD3-2F5FAB5A6EA8}" name="PivotTable4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79">
        <item x="377"/>
        <item x="23"/>
        <item x="116"/>
        <item x="351"/>
        <item x="310"/>
        <item x="161"/>
        <item x="63"/>
        <item x="128"/>
        <item x="33"/>
        <item x="17"/>
        <item x="37"/>
        <item x="185"/>
        <item x="331"/>
        <item x="277"/>
        <item x="356"/>
        <item x="108"/>
        <item x="163"/>
        <item x="14"/>
        <item x="183"/>
        <item x="355"/>
        <item x="305"/>
        <item x="273"/>
        <item x="160"/>
        <item x="354"/>
        <item x="216"/>
        <item x="157"/>
        <item x="227"/>
        <item x="35"/>
        <item x="326"/>
        <item x="241"/>
        <item x="147"/>
        <item x="369"/>
        <item x="357"/>
        <item x="293"/>
        <item x="318"/>
        <item x="12"/>
        <item x="309"/>
        <item x="166"/>
        <item x="36"/>
        <item x="151"/>
        <item x="376"/>
        <item x="238"/>
        <item x="84"/>
        <item x="237"/>
        <item x="232"/>
        <item x="361"/>
        <item x="102"/>
        <item x="316"/>
        <item x="25"/>
        <item x="267"/>
        <item x="279"/>
        <item x="22"/>
        <item x="198"/>
        <item x="176"/>
        <item x="224"/>
        <item x="158"/>
        <item x="57"/>
        <item x="106"/>
        <item x="367"/>
        <item x="359"/>
        <item x="250"/>
        <item x="364"/>
        <item x="322"/>
        <item x="169"/>
        <item x="152"/>
        <item x="55"/>
        <item x="8"/>
        <item x="327"/>
        <item x="165"/>
        <item x="38"/>
        <item x="40"/>
        <item x="365"/>
        <item x="249"/>
        <item x="319"/>
        <item x="111"/>
        <item x="242"/>
        <item x="260"/>
        <item x="90"/>
        <item x="129"/>
        <item x="64"/>
        <item x="375"/>
        <item x="7"/>
        <item x="360"/>
        <item x="150"/>
        <item x="306"/>
        <item x="222"/>
        <item x="168"/>
        <item x="156"/>
        <item x="167"/>
        <item x="244"/>
        <item x="130"/>
        <item x="352"/>
        <item x="171"/>
        <item x="315"/>
        <item x="289"/>
        <item x="4"/>
        <item x="19"/>
        <item x="337"/>
        <item x="341"/>
        <item x="192"/>
        <item x="252"/>
        <item x="154"/>
        <item x="239"/>
        <item x="187"/>
        <item x="71"/>
        <item x="153"/>
        <item x="122"/>
        <item x="32"/>
        <item x="261"/>
        <item x="290"/>
        <item x="186"/>
        <item x="104"/>
        <item x="199"/>
        <item x="217"/>
        <item x="225"/>
        <item x="349"/>
        <item x="9"/>
        <item x="247"/>
        <item x="246"/>
        <item x="195"/>
        <item x="21"/>
        <item x="91"/>
        <item x="286"/>
        <item x="49"/>
        <item x="258"/>
        <item x="373"/>
        <item x="211"/>
        <item x="342"/>
        <item x="347"/>
        <item x="218"/>
        <item x="317"/>
        <item x="11"/>
        <item x="370"/>
        <item x="70"/>
        <item x="263"/>
        <item x="292"/>
        <item x="101"/>
        <item x="206"/>
        <item x="194"/>
        <item x="243"/>
        <item x="221"/>
        <item x="34"/>
        <item x="126"/>
        <item x="274"/>
        <item x="332"/>
        <item x="39"/>
        <item x="184"/>
        <item x="205"/>
        <item x="353"/>
        <item x="174"/>
        <item x="245"/>
        <item x="5"/>
        <item x="288"/>
        <item x="148"/>
        <item x="334"/>
        <item x="28"/>
        <item x="0"/>
        <item x="30"/>
        <item x="196"/>
        <item x="164"/>
        <item x="374"/>
        <item x="114"/>
        <item x="99"/>
        <item x="6"/>
        <item x="307"/>
        <item x="262"/>
        <item x="193"/>
        <item x="172"/>
        <item x="324"/>
        <item x="98"/>
        <item x="291"/>
        <item x="83"/>
        <item x="180"/>
        <item x="2"/>
        <item x="251"/>
        <item x="214"/>
        <item x="1"/>
        <item x="109"/>
        <item x="294"/>
        <item x="333"/>
        <item x="29"/>
        <item x="368"/>
        <item x="133"/>
        <item x="323"/>
        <item x="94"/>
        <item x="209"/>
        <item x="350"/>
        <item x="138"/>
        <item x="13"/>
        <item x="127"/>
        <item x="240"/>
        <item x="348"/>
        <item x="105"/>
        <item x="65"/>
        <item x="208"/>
        <item x="69"/>
        <item x="107"/>
        <item x="189"/>
        <item x="79"/>
        <item x="362"/>
        <item x="372"/>
        <item x="135"/>
        <item x="27"/>
        <item x="325"/>
        <item x="93"/>
        <item x="339"/>
        <item x="31"/>
        <item x="256"/>
        <item x="170"/>
        <item x="200"/>
        <item x="203"/>
        <item x="248"/>
        <item x="201"/>
        <item x="301"/>
        <item x="60"/>
        <item x="358"/>
        <item x="159"/>
        <item x="155"/>
        <item x="366"/>
        <item x="88"/>
        <item x="15"/>
        <item x="207"/>
        <item x="296"/>
        <item x="226"/>
        <item x="236"/>
        <item x="287"/>
        <item x="204"/>
        <item x="321"/>
        <item x="18"/>
        <item x="197"/>
        <item x="24"/>
        <item x="110"/>
        <item x="257"/>
        <item x="308"/>
        <item x="144"/>
        <item x="371"/>
        <item x="81"/>
        <item x="97"/>
        <item x="124"/>
        <item x="26"/>
        <item x="77"/>
        <item x="202"/>
        <item x="86"/>
        <item x="146"/>
        <item x="162"/>
        <item x="75"/>
        <item x="20"/>
        <item x="139"/>
        <item x="74"/>
        <item x="10"/>
        <item x="272"/>
        <item x="231"/>
        <item x="220"/>
        <item x="253"/>
        <item x="275"/>
        <item x="254"/>
        <item x="92"/>
        <item x="95"/>
        <item x="16"/>
        <item x="283"/>
        <item x="78"/>
        <item x="228"/>
        <item x="234"/>
        <item x="118"/>
        <item x="100"/>
        <item x="313"/>
        <item x="115"/>
        <item x="320"/>
        <item x="66"/>
        <item x="219"/>
        <item x="265"/>
        <item x="304"/>
        <item x="235"/>
        <item x="3"/>
        <item x="230"/>
        <item x="87"/>
        <item x="255"/>
        <item x="149"/>
        <item x="213"/>
        <item x="145"/>
        <item x="340"/>
        <item x="173"/>
        <item x="50"/>
        <item x="312"/>
        <item x="233"/>
        <item x="188"/>
        <item x="43"/>
        <item x="175"/>
        <item x="285"/>
        <item x="141"/>
        <item x="96"/>
        <item x="112"/>
        <item x="85"/>
        <item x="123"/>
        <item x="103"/>
        <item x="41"/>
        <item x="281"/>
        <item x="46"/>
        <item x="120"/>
        <item x="82"/>
        <item x="276"/>
        <item x="45"/>
        <item x="223"/>
        <item x="80"/>
        <item x="298"/>
        <item x="191"/>
        <item x="132"/>
        <item x="268"/>
        <item x="140"/>
        <item x="181"/>
        <item x="113"/>
        <item x="62"/>
        <item x="125"/>
        <item x="278"/>
        <item x="264"/>
        <item x="44"/>
        <item x="178"/>
        <item x="343"/>
        <item x="61"/>
        <item x="182"/>
        <item x="330"/>
        <item x="303"/>
        <item x="59"/>
        <item x="300"/>
        <item x="134"/>
        <item x="89"/>
        <item x="51"/>
        <item x="215"/>
        <item x="271"/>
        <item x="302"/>
        <item x="47"/>
        <item x="259"/>
        <item x="177"/>
        <item x="143"/>
        <item x="282"/>
        <item x="210"/>
        <item x="270"/>
        <item x="48"/>
        <item x="117"/>
        <item x="338"/>
        <item x="131"/>
        <item x="52"/>
        <item x="280"/>
        <item x="311"/>
        <item x="68"/>
        <item x="142"/>
        <item x="76"/>
        <item x="284"/>
        <item x="363"/>
        <item x="53"/>
        <item x="266"/>
        <item x="269"/>
        <item x="137"/>
        <item x="212"/>
        <item x="295"/>
        <item x="56"/>
        <item x="299"/>
        <item x="119"/>
        <item x="345"/>
        <item x="297"/>
        <item x="179"/>
        <item x="190"/>
        <item x="67"/>
        <item x="344"/>
        <item x="336"/>
        <item x="54"/>
        <item x="72"/>
        <item x="58"/>
        <item x="136"/>
        <item x="335"/>
        <item x="346"/>
        <item x="328"/>
        <item x="73"/>
        <item x="314"/>
        <item x="121"/>
        <item x="229"/>
        <item x="329"/>
        <item x="4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4" zoomScaleNormal="94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5" customWidth="1"/>
    <col min="16" max="17" width="19.5" customWidth="1"/>
    <col min="18" max="18" width="21.5" customWidth="1"/>
    <col min="19" max="19" width="30.1640625" customWidth="1"/>
    <col min="20" max="20" width="2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8306</v>
      </c>
      <c r="Q1" s="1" t="s">
        <v>8307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s="6" t="str">
        <f>LEFT(N2, FIND("/", N2)-1)</f>
        <v>film &amp; video</v>
      </c>
      <c r="R2" s="6" t="str">
        <f>RIGHT(N2, LEN(N2) - FIND("/", N2))</f>
        <v>television</v>
      </c>
      <c r="S2" s="9">
        <f>(J2/86400) + DATE(1970, 1, 1)</f>
        <v>42177.007071759261</v>
      </c>
      <c r="T2" s="9">
        <f>(I2/86400) + 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>E3/L3</f>
        <v>185.48101265822785</v>
      </c>
      <c r="Q3" s="6" t="str">
        <f t="shared" ref="Q3:Q66" si="1">LEFT(N3, FIND("/", N3)-1)</f>
        <v>film &amp; video</v>
      </c>
      <c r="R3" s="6" t="str">
        <f t="shared" ref="R3:R66" si="2">RIGHT(N3, LEN(N3) - FIND("/", N3))</f>
        <v>television</v>
      </c>
      <c r="S3" s="9">
        <f t="shared" ref="S3:S66" si="3">(J3/86400) + DATE(1970, 1, 1)</f>
        <v>42766.600497685184</v>
      </c>
      <c r="T3" s="9">
        <f t="shared" ref="T3:T66" si="4">(I3/86400) + 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ref="P4:P67" si="5">E4/L4</f>
        <v>15</v>
      </c>
      <c r="Q4" s="6" t="str">
        <f t="shared" si="1"/>
        <v>film &amp; video</v>
      </c>
      <c r="R4" s="6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5"/>
        <v>69.266666666666666</v>
      </c>
      <c r="Q5" s="6" t="str">
        <f t="shared" si="1"/>
        <v>film &amp; video</v>
      </c>
      <c r="R5" s="6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5"/>
        <v>190.55028169014085</v>
      </c>
      <c r="Q6" s="6" t="str">
        <f t="shared" si="1"/>
        <v>film &amp; video</v>
      </c>
      <c r="R6" s="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5"/>
        <v>93.40425531914893</v>
      </c>
      <c r="Q7" s="6" t="str">
        <f t="shared" si="1"/>
        <v>film &amp; video</v>
      </c>
      <c r="R7" s="6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5"/>
        <v>146.87931034482759</v>
      </c>
      <c r="Q8" s="6" t="str">
        <f t="shared" si="1"/>
        <v>film &amp; video</v>
      </c>
      <c r="R8" s="6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5"/>
        <v>159.82456140350877</v>
      </c>
      <c r="Q9" s="6" t="str">
        <f t="shared" si="1"/>
        <v>film &amp; video</v>
      </c>
      <c r="R9" s="6" t="str">
        <f t="shared" si="2"/>
        <v>television</v>
      </c>
      <c r="S9" s="9">
        <f t="shared" si="3"/>
        <v>42516.047071759254</v>
      </c>
      <c r="T9" s="9">
        <f t="shared" si="4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5"/>
        <v>291.79333333333335</v>
      </c>
      <c r="Q10" s="6" t="str">
        <f t="shared" si="1"/>
        <v>film &amp; video</v>
      </c>
      <c r="R10" s="6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5"/>
        <v>31.499500000000001</v>
      </c>
      <c r="Q11" s="6" t="str">
        <f t="shared" si="1"/>
        <v>film &amp; video</v>
      </c>
      <c r="R11" s="6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5"/>
        <v>158.68421052631578</v>
      </c>
      <c r="Q12" s="6" t="str">
        <f t="shared" si="1"/>
        <v>film &amp; video</v>
      </c>
      <c r="R12" s="6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5"/>
        <v>80.333333333333329</v>
      </c>
      <c r="Q13" s="6" t="str">
        <f t="shared" si="1"/>
        <v>film &amp; video</v>
      </c>
      <c r="R13" s="6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5"/>
        <v>59.961305925030231</v>
      </c>
      <c r="Q14" s="6" t="str">
        <f t="shared" si="1"/>
        <v>film &amp; video</v>
      </c>
      <c r="R14" s="6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5"/>
        <v>109.78431372549019</v>
      </c>
      <c r="Q15" s="6" t="str">
        <f t="shared" si="1"/>
        <v>film &amp; video</v>
      </c>
      <c r="R15" s="6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5"/>
        <v>147.70731707317074</v>
      </c>
      <c r="Q16" s="6" t="str">
        <f t="shared" si="1"/>
        <v>film &amp; video</v>
      </c>
      <c r="R16" s="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5"/>
        <v>21.755102040816325</v>
      </c>
      <c r="Q17" s="6" t="str">
        <f t="shared" si="1"/>
        <v>film &amp; video</v>
      </c>
      <c r="R17" s="6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5"/>
        <v>171.84285714285716</v>
      </c>
      <c r="Q18" s="6" t="str">
        <f t="shared" si="1"/>
        <v>film &amp; video</v>
      </c>
      <c r="R18" s="6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5"/>
        <v>41.944444444444443</v>
      </c>
      <c r="Q19" s="6" t="str">
        <f t="shared" si="1"/>
        <v>film &amp; video</v>
      </c>
      <c r="R19" s="6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5"/>
        <v>93.264122807017543</v>
      </c>
      <c r="Q20" s="6" t="str">
        <f t="shared" si="1"/>
        <v>film &amp; video</v>
      </c>
      <c r="R20" s="6" t="str">
        <f t="shared" si="2"/>
        <v>television</v>
      </c>
      <c r="S20" s="9">
        <f t="shared" si="3"/>
        <v>41869.542314814811</v>
      </c>
      <c r="T20" s="9">
        <f t="shared" si="4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5"/>
        <v>56.136363636363633</v>
      </c>
      <c r="Q21" s="6" t="str">
        <f t="shared" si="1"/>
        <v>film &amp; video</v>
      </c>
      <c r="R21" s="6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5"/>
        <v>80.16</v>
      </c>
      <c r="Q22" s="6" t="str">
        <f t="shared" si="1"/>
        <v>film &amp; video</v>
      </c>
      <c r="R22" s="6" t="str">
        <f t="shared" si="2"/>
        <v>television</v>
      </c>
      <c r="S22" s="9">
        <f t="shared" si="3"/>
        <v>42200.758240740739</v>
      </c>
      <c r="T22" s="9">
        <f t="shared" si="4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5"/>
        <v>199.9009900990099</v>
      </c>
      <c r="Q23" s="6" t="str">
        <f t="shared" si="1"/>
        <v>film &amp; video</v>
      </c>
      <c r="R23" s="6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5"/>
        <v>51.25</v>
      </c>
      <c r="Q24" s="6" t="str">
        <f t="shared" si="1"/>
        <v>film &amp; video</v>
      </c>
      <c r="R24" s="6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5"/>
        <v>103.04347826086956</v>
      </c>
      <c r="Q25" s="6" t="str">
        <f t="shared" si="1"/>
        <v>film &amp; video</v>
      </c>
      <c r="R25" s="6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5"/>
        <v>66.346149825783982</v>
      </c>
      <c r="Q26" s="6" t="str">
        <f t="shared" si="1"/>
        <v>film &amp; video</v>
      </c>
      <c r="R26" s="6" t="str">
        <f t="shared" si="2"/>
        <v>television</v>
      </c>
      <c r="S26" s="9">
        <f t="shared" si="3"/>
        <v>42229.820173611108</v>
      </c>
      <c r="T26" s="9">
        <f t="shared" si="4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5"/>
        <v>57.142857142857146</v>
      </c>
      <c r="Q27" s="6" t="str">
        <f t="shared" si="1"/>
        <v>film &amp; video</v>
      </c>
      <c r="R27" s="6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5"/>
        <v>102.10526315789474</v>
      </c>
      <c r="Q28" s="6" t="str">
        <f t="shared" si="1"/>
        <v>film &amp; video</v>
      </c>
      <c r="R28" s="6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5"/>
        <v>148.96666666666667</v>
      </c>
      <c r="Q29" s="6" t="str">
        <f t="shared" si="1"/>
        <v>film &amp; video</v>
      </c>
      <c r="R29" s="6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5"/>
        <v>169.6056338028169</v>
      </c>
      <c r="Q30" s="6" t="str">
        <f t="shared" si="1"/>
        <v>film &amp; video</v>
      </c>
      <c r="R30" s="6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5"/>
        <v>31.623931623931625</v>
      </c>
      <c r="Q31" s="6" t="str">
        <f t="shared" si="1"/>
        <v>film &amp; video</v>
      </c>
      <c r="R31" s="6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5"/>
        <v>76.45264150943396</v>
      </c>
      <c r="Q32" s="6" t="str">
        <f t="shared" si="1"/>
        <v>film &amp; video</v>
      </c>
      <c r="R32" s="6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5"/>
        <v>13</v>
      </c>
      <c r="Q33" s="6" t="str">
        <f t="shared" si="1"/>
        <v>film &amp; video</v>
      </c>
      <c r="R33" s="6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5"/>
        <v>320.44943820224717</v>
      </c>
      <c r="Q34" s="6" t="str">
        <f t="shared" si="1"/>
        <v>film &amp; video</v>
      </c>
      <c r="R34" s="6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5"/>
        <v>83.75</v>
      </c>
      <c r="Q35" s="6" t="str">
        <f t="shared" si="1"/>
        <v>film &amp; video</v>
      </c>
      <c r="R35" s="6" t="str">
        <f t="shared" si="2"/>
        <v>television</v>
      </c>
      <c r="S35" s="9">
        <f t="shared" si="3"/>
        <v>42286.660891203705</v>
      </c>
      <c r="T35" s="9">
        <f t="shared" si="4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5"/>
        <v>49.882352941176471</v>
      </c>
      <c r="Q36" s="6" t="str">
        <f t="shared" si="1"/>
        <v>film &amp; video</v>
      </c>
      <c r="R36" s="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5"/>
        <v>59.464285714285715</v>
      </c>
      <c r="Q37" s="6" t="str">
        <f t="shared" si="1"/>
        <v>film &amp; video</v>
      </c>
      <c r="R37" s="6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5"/>
        <v>193.84090909090909</v>
      </c>
      <c r="Q38" s="6" t="str">
        <f t="shared" si="1"/>
        <v>film &amp; video</v>
      </c>
      <c r="R38" s="6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5"/>
        <v>159.51383399209487</v>
      </c>
      <c r="Q39" s="6" t="str">
        <f t="shared" si="1"/>
        <v>film &amp; video</v>
      </c>
      <c r="R39" s="6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5"/>
        <v>41.68181818181818</v>
      </c>
      <c r="Q40" s="6" t="str">
        <f t="shared" si="1"/>
        <v>film &amp; video</v>
      </c>
      <c r="R40" s="6" t="str">
        <f t="shared" si="2"/>
        <v>television</v>
      </c>
      <c r="S40" s="9">
        <f t="shared" si="3"/>
        <v>41375.057222222225</v>
      </c>
      <c r="T40" s="9">
        <f t="shared" si="4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5"/>
        <v>150.89861751152074</v>
      </c>
      <c r="Q41" s="6" t="str">
        <f t="shared" si="1"/>
        <v>film &amp; video</v>
      </c>
      <c r="R41" s="6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5"/>
        <v>126.6875</v>
      </c>
      <c r="Q42" s="6" t="str">
        <f t="shared" si="1"/>
        <v>film &amp; video</v>
      </c>
      <c r="R42" s="6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5"/>
        <v>105.26315789473684</v>
      </c>
      <c r="Q43" s="6" t="str">
        <f t="shared" si="1"/>
        <v>film &amp; video</v>
      </c>
      <c r="R43" s="6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5"/>
        <v>117.51479289940828</v>
      </c>
      <c r="Q44" s="6" t="str">
        <f t="shared" si="1"/>
        <v>film &amp; video</v>
      </c>
      <c r="R44" s="6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5"/>
        <v>117.36121673003802</v>
      </c>
      <c r="Q45" s="6" t="str">
        <f t="shared" si="1"/>
        <v>film &amp; video</v>
      </c>
      <c r="R45" s="6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5"/>
        <v>133.33333333333334</v>
      </c>
      <c r="Q46" s="6" t="str">
        <f t="shared" si="1"/>
        <v>film &amp; video</v>
      </c>
      <c r="R46" s="6" t="str">
        <f t="shared" si="2"/>
        <v>television</v>
      </c>
      <c r="S46" s="9">
        <f t="shared" si="3"/>
        <v>41874.098807870367</v>
      </c>
      <c r="T46" s="9">
        <f t="shared" si="4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5"/>
        <v>98.360655737704917</v>
      </c>
      <c r="Q47" s="6" t="str">
        <f t="shared" si="1"/>
        <v>film &amp; video</v>
      </c>
      <c r="R47" s="6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5"/>
        <v>194.44444444444446</v>
      </c>
      <c r="Q48" s="6" t="str">
        <f t="shared" si="1"/>
        <v>film &amp; video</v>
      </c>
      <c r="R48" s="6" t="str">
        <f t="shared" si="2"/>
        <v>television</v>
      </c>
      <c r="S48" s="9">
        <f t="shared" si="3"/>
        <v>42323.96497685185</v>
      </c>
      <c r="T48" s="9">
        <f t="shared" si="4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5"/>
        <v>76.865000000000009</v>
      </c>
      <c r="Q49" s="6" t="str">
        <f t="shared" si="1"/>
        <v>film &amp; video</v>
      </c>
      <c r="R49" s="6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5"/>
        <v>56.815789473684212</v>
      </c>
      <c r="Q50" s="6" t="str">
        <f t="shared" si="1"/>
        <v>film &amp; video</v>
      </c>
      <c r="R50" s="6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5"/>
        <v>137.93103448275863</v>
      </c>
      <c r="Q51" s="6" t="str">
        <f t="shared" si="1"/>
        <v>film &amp; video</v>
      </c>
      <c r="R51" s="6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5"/>
        <v>27.272727272727273</v>
      </c>
      <c r="Q52" s="6" t="str">
        <f t="shared" si="1"/>
        <v>film &amp; video</v>
      </c>
      <c r="R52" s="6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5"/>
        <v>118.33613445378151</v>
      </c>
      <c r="Q53" s="6" t="str">
        <f t="shared" si="1"/>
        <v>film &amp; video</v>
      </c>
      <c r="R53" s="6" t="str">
        <f t="shared" si="2"/>
        <v>television</v>
      </c>
      <c r="S53" s="9">
        <f t="shared" si="3"/>
        <v>42196.928668981476</v>
      </c>
      <c r="T53" s="9">
        <f t="shared" si="4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5"/>
        <v>223.48076923076923</v>
      </c>
      <c r="Q54" s="6" t="str">
        <f t="shared" si="1"/>
        <v>film &amp; video</v>
      </c>
      <c r="R54" s="6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5"/>
        <v>28.111111111111111</v>
      </c>
      <c r="Q55" s="6" t="str">
        <f t="shared" si="1"/>
        <v>film &amp; video</v>
      </c>
      <c r="R55" s="6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5"/>
        <v>194.23076923076923</v>
      </c>
      <c r="Q56" s="6" t="str">
        <f t="shared" si="1"/>
        <v>film &amp; video</v>
      </c>
      <c r="R56" s="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5"/>
        <v>128.95348837209303</v>
      </c>
      <c r="Q57" s="6" t="str">
        <f t="shared" si="1"/>
        <v>film &amp; video</v>
      </c>
      <c r="R57" s="6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5"/>
        <v>49.316091954022987</v>
      </c>
      <c r="Q58" s="6" t="str">
        <f t="shared" si="1"/>
        <v>film &amp; video</v>
      </c>
      <c r="R58" s="6" t="str">
        <f t="shared" si="2"/>
        <v>television</v>
      </c>
      <c r="S58" s="9">
        <f t="shared" si="3"/>
        <v>42149.548888888894</v>
      </c>
      <c r="T58" s="9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5"/>
        <v>221.52173913043478</v>
      </c>
      <c r="Q59" s="6" t="str">
        <f t="shared" si="1"/>
        <v>film &amp; video</v>
      </c>
      <c r="R59" s="6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5"/>
        <v>137.21333333333334</v>
      </c>
      <c r="Q60" s="6" t="str">
        <f t="shared" si="1"/>
        <v>film &amp; video</v>
      </c>
      <c r="R60" s="6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5"/>
        <v>606.82242424242418</v>
      </c>
      <c r="Q61" s="6" t="str">
        <f t="shared" si="1"/>
        <v>film &amp; video</v>
      </c>
      <c r="R61" s="6" t="str">
        <f t="shared" si="2"/>
        <v>television</v>
      </c>
      <c r="S61" s="9">
        <f t="shared" si="3"/>
        <v>42230.235833333332</v>
      </c>
      <c r="T61" s="9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5"/>
        <v>43.040092592592593</v>
      </c>
      <c r="Q62" s="6" t="str">
        <f t="shared" si="1"/>
        <v>film &amp; video</v>
      </c>
      <c r="R62" s="6" t="str">
        <f t="shared" si="2"/>
        <v>shorts</v>
      </c>
      <c r="S62" s="9">
        <f t="shared" si="3"/>
        <v>41701.901817129634</v>
      </c>
      <c r="T62" s="9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5"/>
        <v>322.39130434782606</v>
      </c>
      <c r="Q63" s="6" t="str">
        <f t="shared" si="1"/>
        <v>film &amp; video</v>
      </c>
      <c r="R63" s="6" t="str">
        <f t="shared" si="2"/>
        <v>shorts</v>
      </c>
      <c r="S63" s="9">
        <f t="shared" si="3"/>
        <v>41409.814317129625</v>
      </c>
      <c r="T63" s="9">
        <f t="shared" si="4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5"/>
        <v>96.708333333333329</v>
      </c>
      <c r="Q64" s="6" t="str">
        <f t="shared" si="1"/>
        <v>film &amp; video</v>
      </c>
      <c r="R64" s="6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5"/>
        <v>35.474531249999998</v>
      </c>
      <c r="Q65" s="6" t="str">
        <f t="shared" si="1"/>
        <v>film &amp; video</v>
      </c>
      <c r="R65" s="6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5"/>
        <v>86.666666666666671</v>
      </c>
      <c r="Q66" s="6" t="str">
        <f t="shared" si="1"/>
        <v>film &amp; video</v>
      </c>
      <c r="R66" s="6" t="str">
        <f t="shared" si="2"/>
        <v>shorts</v>
      </c>
      <c r="S66" s="9">
        <f t="shared" si="3"/>
        <v>41433.01829861111</v>
      </c>
      <c r="T66" s="9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>
        <f t="shared" si="5"/>
        <v>132.05263157894737</v>
      </c>
      <c r="Q67" s="6" t="str">
        <f t="shared" ref="Q67:Q130" si="7">LEFT(N67, FIND("/", N67)-1)</f>
        <v>film &amp; video</v>
      </c>
      <c r="R67" s="6" t="str">
        <f t="shared" ref="R67:R130" si="8">RIGHT(N67, LEN(N67) - FIND("/", N67))</f>
        <v>shorts</v>
      </c>
      <c r="S67" s="9">
        <f t="shared" ref="S67:S130" si="9">(J67/86400) + DATE(1970, 1, 1)</f>
        <v>41835.821226851855</v>
      </c>
      <c r="T67" s="9">
        <f t="shared" ref="T67:T130" si="10">(I67/86400) + 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ref="P68:P131" si="11">E68/L68</f>
        <v>91.230769230769226</v>
      </c>
      <c r="Q68" s="6" t="str">
        <f t="shared" si="7"/>
        <v>film &amp; video</v>
      </c>
      <c r="R68" s="6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11"/>
        <v>116.25</v>
      </c>
      <c r="Q69" s="6" t="str">
        <f t="shared" si="7"/>
        <v>film &amp; video</v>
      </c>
      <c r="R69" s="6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11"/>
        <v>21.194444444444443</v>
      </c>
      <c r="Q70" s="6" t="str">
        <f t="shared" si="7"/>
        <v>film &amp; video</v>
      </c>
      <c r="R70" s="6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11"/>
        <v>62.327134831460668</v>
      </c>
      <c r="Q71" s="6" t="str">
        <f t="shared" si="7"/>
        <v>film &amp; video</v>
      </c>
      <c r="R71" s="6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11"/>
        <v>37.411764705882355</v>
      </c>
      <c r="Q72" s="6" t="str">
        <f t="shared" si="7"/>
        <v>film &amp; video</v>
      </c>
      <c r="R72" s="6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11"/>
        <v>69.71875</v>
      </c>
      <c r="Q73" s="6" t="str">
        <f t="shared" si="7"/>
        <v>film &amp; video</v>
      </c>
      <c r="R73" s="6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11"/>
        <v>58.170731707317074</v>
      </c>
      <c r="Q74" s="6" t="str">
        <f t="shared" si="7"/>
        <v>film &amp; video</v>
      </c>
      <c r="R74" s="6" t="str">
        <f t="shared" si="8"/>
        <v>shorts</v>
      </c>
      <c r="S74" s="9">
        <f t="shared" si="9"/>
        <v>41208.010196759264</v>
      </c>
      <c r="T74" s="9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11"/>
        <v>50</v>
      </c>
      <c r="Q75" s="6" t="str">
        <f t="shared" si="7"/>
        <v>film &amp; video</v>
      </c>
      <c r="R75" s="6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11"/>
        <v>19.471034482758618</v>
      </c>
      <c r="Q76" s="6" t="str">
        <f t="shared" si="7"/>
        <v>film &amp; video</v>
      </c>
      <c r="R76" s="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11"/>
        <v>85.957446808510639</v>
      </c>
      <c r="Q77" s="6" t="str">
        <f t="shared" si="7"/>
        <v>film &amp; video</v>
      </c>
      <c r="R77" s="6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11"/>
        <v>30.666666666666668</v>
      </c>
      <c r="Q78" s="6" t="str">
        <f t="shared" si="7"/>
        <v>film &amp; video</v>
      </c>
      <c r="R78" s="6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11"/>
        <v>60.384615384615387</v>
      </c>
      <c r="Q79" s="6" t="str">
        <f t="shared" si="7"/>
        <v>film &amp; video</v>
      </c>
      <c r="R79" s="6" t="str">
        <f t="shared" si="8"/>
        <v>shorts</v>
      </c>
      <c r="S79" s="9">
        <f t="shared" si="9"/>
        <v>40997.144872685181</v>
      </c>
      <c r="T79" s="9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11"/>
        <v>38.6</v>
      </c>
      <c r="Q80" s="6" t="str">
        <f t="shared" si="7"/>
        <v>film &amp; video</v>
      </c>
      <c r="R80" s="6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11"/>
        <v>40.268292682926827</v>
      </c>
      <c r="Q81" s="6" t="str">
        <f t="shared" si="7"/>
        <v>film &amp; video</v>
      </c>
      <c r="R81" s="6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11"/>
        <v>273.82978723404256</v>
      </c>
      <c r="Q82" s="6" t="str">
        <f t="shared" si="7"/>
        <v>film &amp; video</v>
      </c>
      <c r="R82" s="6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11"/>
        <v>53.035714285714285</v>
      </c>
      <c r="Q83" s="6" t="str">
        <f t="shared" si="7"/>
        <v>film &amp; video</v>
      </c>
      <c r="R83" s="6" t="str">
        <f t="shared" si="8"/>
        <v>shorts</v>
      </c>
      <c r="S83" s="9">
        <f t="shared" si="9"/>
        <v>41100.158877314811</v>
      </c>
      <c r="T83" s="9">
        <f t="shared" si="10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11"/>
        <v>40.005000000000003</v>
      </c>
      <c r="Q84" s="6" t="str">
        <f t="shared" si="7"/>
        <v>film &amp; video</v>
      </c>
      <c r="R84" s="6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11"/>
        <v>15.76923076923077</v>
      </c>
      <c r="Q85" s="6" t="str">
        <f t="shared" si="7"/>
        <v>film &amp; video</v>
      </c>
      <c r="R85" s="6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11"/>
        <v>71.428571428571431</v>
      </c>
      <c r="Q86" s="6" t="str">
        <f t="shared" si="7"/>
        <v>film &amp; video</v>
      </c>
      <c r="R86" s="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11"/>
        <v>71.714285714285708</v>
      </c>
      <c r="Q87" s="6" t="str">
        <f t="shared" si="7"/>
        <v>film &amp; video</v>
      </c>
      <c r="R87" s="6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11"/>
        <v>375.76470588235293</v>
      </c>
      <c r="Q88" s="6" t="str">
        <f t="shared" si="7"/>
        <v>film &amp; video</v>
      </c>
      <c r="R88" s="6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11"/>
        <v>104.6</v>
      </c>
      <c r="Q89" s="6" t="str">
        <f t="shared" si="7"/>
        <v>film &amp; video</v>
      </c>
      <c r="R89" s="6" t="str">
        <f t="shared" si="8"/>
        <v>shorts</v>
      </c>
      <c r="S89" s="9">
        <f t="shared" si="9"/>
        <v>40322.539386574077</v>
      </c>
      <c r="T89" s="9">
        <f t="shared" si="10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11"/>
        <v>60</v>
      </c>
      <c r="Q90" s="6" t="str">
        <f t="shared" si="7"/>
        <v>film &amp; video</v>
      </c>
      <c r="R90" s="6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11"/>
        <v>123.28571428571429</v>
      </c>
      <c r="Q91" s="6" t="str">
        <f t="shared" si="7"/>
        <v>film &amp; video</v>
      </c>
      <c r="R91" s="6" t="str">
        <f t="shared" si="8"/>
        <v>shorts</v>
      </c>
      <c r="S91" s="9">
        <f t="shared" si="9"/>
        <v>41402.752222222218</v>
      </c>
      <c r="T91" s="9">
        <f t="shared" si="10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11"/>
        <v>31.375</v>
      </c>
      <c r="Q92" s="6" t="str">
        <f t="shared" si="7"/>
        <v>film &amp; video</v>
      </c>
      <c r="R92" s="6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11"/>
        <v>78.260869565217391</v>
      </c>
      <c r="Q93" s="6" t="str">
        <f t="shared" si="7"/>
        <v>film &amp; video</v>
      </c>
      <c r="R93" s="6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11"/>
        <v>122.32558139534883</v>
      </c>
      <c r="Q94" s="6" t="str">
        <f t="shared" si="7"/>
        <v>film &amp; video</v>
      </c>
      <c r="R94" s="6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11"/>
        <v>73.733333333333334</v>
      </c>
      <c r="Q95" s="6" t="str">
        <f t="shared" si="7"/>
        <v>film &amp; video</v>
      </c>
      <c r="R95" s="6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11"/>
        <v>21.666666666666668</v>
      </c>
      <c r="Q96" s="6" t="str">
        <f t="shared" si="7"/>
        <v>film &amp; video</v>
      </c>
      <c r="R96" s="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11"/>
        <v>21.904761904761905</v>
      </c>
      <c r="Q97" s="6" t="str">
        <f t="shared" si="7"/>
        <v>film &amp; video</v>
      </c>
      <c r="R97" s="6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11"/>
        <v>50.588235294117645</v>
      </c>
      <c r="Q98" s="6" t="str">
        <f t="shared" si="7"/>
        <v>film &amp; video</v>
      </c>
      <c r="R98" s="6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11"/>
        <v>53.125</v>
      </c>
      <c r="Q99" s="6" t="str">
        <f t="shared" si="7"/>
        <v>film &amp; video</v>
      </c>
      <c r="R99" s="6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11"/>
        <v>56.666666666666664</v>
      </c>
      <c r="Q100" s="6" t="str">
        <f t="shared" si="7"/>
        <v>film &amp; video</v>
      </c>
      <c r="R100" s="6" t="str">
        <f t="shared" si="8"/>
        <v>shorts</v>
      </c>
      <c r="S100" s="9">
        <f t="shared" si="9"/>
        <v>41214.794837962967</v>
      </c>
      <c r="T100" s="9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11"/>
        <v>40.776666666666664</v>
      </c>
      <c r="Q101" s="6" t="str">
        <f t="shared" si="7"/>
        <v>film &amp; video</v>
      </c>
      <c r="R101" s="6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11"/>
        <v>192.30769230769232</v>
      </c>
      <c r="Q102" s="6" t="str">
        <f t="shared" si="7"/>
        <v>film &amp; video</v>
      </c>
      <c r="R102" s="6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11"/>
        <v>100</v>
      </c>
      <c r="Q103" s="6" t="str">
        <f t="shared" si="7"/>
        <v>film &amp; video</v>
      </c>
      <c r="R103" s="6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11"/>
        <v>117.92307692307692</v>
      </c>
      <c r="Q104" s="6" t="str">
        <f t="shared" si="7"/>
        <v>film &amp; video</v>
      </c>
      <c r="R104" s="6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11"/>
        <v>27.897959183673468</v>
      </c>
      <c r="Q105" s="6" t="str">
        <f t="shared" si="7"/>
        <v>film &amp; video</v>
      </c>
      <c r="R105" s="6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11"/>
        <v>60</v>
      </c>
      <c r="Q106" s="6" t="str">
        <f t="shared" si="7"/>
        <v>film &amp; video</v>
      </c>
      <c r="R106" s="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11"/>
        <v>39.383333333333333</v>
      </c>
      <c r="Q107" s="6" t="str">
        <f t="shared" si="7"/>
        <v>film &amp; video</v>
      </c>
      <c r="R107" s="6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11"/>
        <v>186.11111111111111</v>
      </c>
      <c r="Q108" s="6" t="str">
        <f t="shared" si="7"/>
        <v>film &amp; video</v>
      </c>
      <c r="R108" s="6" t="str">
        <f t="shared" si="8"/>
        <v>shorts</v>
      </c>
      <c r="S108" s="9">
        <f t="shared" si="9"/>
        <v>40987.776631944442</v>
      </c>
      <c r="T108" s="9">
        <f t="shared" si="10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11"/>
        <v>111.37681159420291</v>
      </c>
      <c r="Q109" s="6" t="str">
        <f t="shared" si="7"/>
        <v>film &amp; video</v>
      </c>
      <c r="R109" s="6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11"/>
        <v>78.723404255319153</v>
      </c>
      <c r="Q110" s="6" t="str">
        <f t="shared" si="7"/>
        <v>film &amp; video</v>
      </c>
      <c r="R110" s="6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11"/>
        <v>46.702127659574465</v>
      </c>
      <c r="Q111" s="6" t="str">
        <f t="shared" si="7"/>
        <v>film &amp; video</v>
      </c>
      <c r="R111" s="6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11"/>
        <v>65.384615384615387</v>
      </c>
      <c r="Q112" s="6" t="str">
        <f t="shared" si="7"/>
        <v>film &amp; video</v>
      </c>
      <c r="R112" s="6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11"/>
        <v>102.0754716981132</v>
      </c>
      <c r="Q113" s="6" t="str">
        <f t="shared" si="7"/>
        <v>film &amp; video</v>
      </c>
      <c r="R113" s="6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11"/>
        <v>64.197530864197532</v>
      </c>
      <c r="Q114" s="6" t="str">
        <f t="shared" si="7"/>
        <v>film &amp; video</v>
      </c>
      <c r="R114" s="6" t="str">
        <f t="shared" si="8"/>
        <v>shorts</v>
      </c>
      <c r="S114" s="9">
        <f t="shared" si="9"/>
        <v>41718.043032407411</v>
      </c>
      <c r="T114" s="9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11"/>
        <v>90.384615384615387</v>
      </c>
      <c r="Q115" s="6" t="str">
        <f t="shared" si="7"/>
        <v>film &amp; video</v>
      </c>
      <c r="R115" s="6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11"/>
        <v>88.571428571428569</v>
      </c>
      <c r="Q116" s="6" t="str">
        <f t="shared" si="7"/>
        <v>film &amp; video</v>
      </c>
      <c r="R116" s="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11"/>
        <v>28.727272727272727</v>
      </c>
      <c r="Q117" s="6" t="str">
        <f t="shared" si="7"/>
        <v>film &amp; video</v>
      </c>
      <c r="R117" s="6" t="str">
        <f t="shared" si="8"/>
        <v>shorts</v>
      </c>
      <c r="S117" s="9">
        <f t="shared" si="9"/>
        <v>40918.738935185189</v>
      </c>
      <c r="T117" s="9">
        <f t="shared" si="10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11"/>
        <v>69.78947368421052</v>
      </c>
      <c r="Q118" s="6" t="str">
        <f t="shared" si="7"/>
        <v>film &amp; video</v>
      </c>
      <c r="R118" s="6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11"/>
        <v>167.48962962962963</v>
      </c>
      <c r="Q119" s="6" t="str">
        <f t="shared" si="7"/>
        <v>film &amp; video</v>
      </c>
      <c r="R119" s="6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11"/>
        <v>144.91230769230768</v>
      </c>
      <c r="Q120" s="6" t="str">
        <f t="shared" si="7"/>
        <v>film &amp; video</v>
      </c>
      <c r="R120" s="6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11"/>
        <v>91.840540540540545</v>
      </c>
      <c r="Q121" s="6" t="str">
        <f t="shared" si="7"/>
        <v>film &amp; video</v>
      </c>
      <c r="R121" s="6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11"/>
        <v>10</v>
      </c>
      <c r="Q122" s="6" t="str">
        <f t="shared" si="7"/>
        <v>film &amp; video</v>
      </c>
      <c r="R122" s="6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11"/>
        <v>1</v>
      </c>
      <c r="Q123" s="6" t="str">
        <f t="shared" si="7"/>
        <v>film &amp; video</v>
      </c>
      <c r="R123" s="6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11"/>
        <v>#DIV/0!</v>
      </c>
      <c r="Q124" s="6" t="str">
        <f t="shared" si="7"/>
        <v>film &amp; video</v>
      </c>
      <c r="R124" s="6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11"/>
        <v>25.166666666666668</v>
      </c>
      <c r="Q125" s="6" t="str">
        <f t="shared" si="7"/>
        <v>film &amp; video</v>
      </c>
      <c r="R125" s="6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11"/>
        <v>#DIV/0!</v>
      </c>
      <c r="Q126" s="6" t="str">
        <f t="shared" si="7"/>
        <v>film &amp; video</v>
      </c>
      <c r="R126" s="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11"/>
        <v>11.666666666666666</v>
      </c>
      <c r="Q127" s="6" t="str">
        <f t="shared" si="7"/>
        <v>film &amp; video</v>
      </c>
      <c r="R127" s="6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11"/>
        <v>106.69230769230769</v>
      </c>
      <c r="Q128" s="6" t="str">
        <f t="shared" si="7"/>
        <v>film &amp; video</v>
      </c>
      <c r="R128" s="6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11"/>
        <v>47.5</v>
      </c>
      <c r="Q129" s="6" t="str">
        <f t="shared" si="7"/>
        <v>film &amp; video</v>
      </c>
      <c r="R129" s="6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11"/>
        <v>311.16666666666669</v>
      </c>
      <c r="Q130" s="6" t="str">
        <f t="shared" si="7"/>
        <v>film &amp; video</v>
      </c>
      <c r="R130" s="6" t="str">
        <f t="shared" si="8"/>
        <v>science fiction</v>
      </c>
      <c r="S130" s="9">
        <f t="shared" si="9"/>
        <v>42628.22792824074</v>
      </c>
      <c r="T130" s="9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t="e">
        <f t="shared" si="11"/>
        <v>#DIV/0!</v>
      </c>
      <c r="Q131" s="6" t="str">
        <f t="shared" ref="Q131:Q194" si="13">LEFT(N131, FIND("/", N131)-1)</f>
        <v>film &amp; video</v>
      </c>
      <c r="R131" s="6" t="str">
        <f t="shared" ref="R131:R194" si="14">RIGHT(N131, LEN(N131) - FIND("/", N131))</f>
        <v>science fiction</v>
      </c>
      <c r="S131" s="9">
        <f t="shared" ref="S131:S194" si="15">(J131/86400) + DATE(1970, 1, 1)</f>
        <v>41882.937303240738</v>
      </c>
      <c r="T131" s="9">
        <f t="shared" ref="T131:T194" si="16">(I131/86400) + 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ref="P132:P195" si="17">E132/L132</f>
        <v>#DIV/0!</v>
      </c>
      <c r="Q132" s="6" t="str">
        <f t="shared" si="13"/>
        <v>film &amp; video</v>
      </c>
      <c r="R132" s="6" t="str">
        <f t="shared" si="14"/>
        <v>science fiction</v>
      </c>
      <c r="S132" s="9">
        <f t="shared" si="15"/>
        <v>41778.91541666667</v>
      </c>
      <c r="T132" s="9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7"/>
        <v>#DIV/0!</v>
      </c>
      <c r="Q133" s="6" t="str">
        <f t="shared" si="13"/>
        <v>film &amp; video</v>
      </c>
      <c r="R133" s="6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7"/>
        <v>94.506172839506178</v>
      </c>
      <c r="Q134" s="6" t="str">
        <f t="shared" si="13"/>
        <v>film &amp; video</v>
      </c>
      <c r="R134" s="6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7"/>
        <v>#DIV/0!</v>
      </c>
      <c r="Q135" s="6" t="str">
        <f t="shared" si="13"/>
        <v>film &amp; video</v>
      </c>
      <c r="R135" s="6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7"/>
        <v>#DIV/0!</v>
      </c>
      <c r="Q136" s="6" t="str">
        <f t="shared" si="13"/>
        <v>film &amp; video</v>
      </c>
      <c r="R136" s="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7"/>
        <v>80.599999999999994</v>
      </c>
      <c r="Q137" s="6" t="str">
        <f t="shared" si="13"/>
        <v>film &amp; video</v>
      </c>
      <c r="R137" s="6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7"/>
        <v>#DIV/0!</v>
      </c>
      <c r="Q138" s="6" t="str">
        <f t="shared" si="13"/>
        <v>film &amp; video</v>
      </c>
      <c r="R138" s="6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7"/>
        <v>#DIV/0!</v>
      </c>
      <c r="Q139" s="6" t="str">
        <f t="shared" si="13"/>
        <v>film &amp; video</v>
      </c>
      <c r="R139" s="6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7"/>
        <v>81.241379310344826</v>
      </c>
      <c r="Q140" s="6" t="str">
        <f t="shared" si="13"/>
        <v>film &amp; video</v>
      </c>
      <c r="R140" s="6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7"/>
        <v>500</v>
      </c>
      <c r="Q141" s="6" t="str">
        <f t="shared" si="13"/>
        <v>film &amp; video</v>
      </c>
      <c r="R141" s="6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7"/>
        <v>#DIV/0!</v>
      </c>
      <c r="Q142" s="6" t="str">
        <f t="shared" si="13"/>
        <v>film &amp; video</v>
      </c>
      <c r="R142" s="6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7"/>
        <v>46.178571428571431</v>
      </c>
      <c r="Q143" s="6" t="str">
        <f t="shared" si="13"/>
        <v>film &amp; video</v>
      </c>
      <c r="R143" s="6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7"/>
        <v>10</v>
      </c>
      <c r="Q144" s="6" t="str">
        <f t="shared" si="13"/>
        <v>film &amp; video</v>
      </c>
      <c r="R144" s="6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7"/>
        <v>#DIV/0!</v>
      </c>
      <c r="Q145" s="6" t="str">
        <f t="shared" si="13"/>
        <v>film &amp; video</v>
      </c>
      <c r="R145" s="6" t="str">
        <f t="shared" si="14"/>
        <v>science fiction</v>
      </c>
      <c r="S145" s="9">
        <f t="shared" si="15"/>
        <v>42559.064143518517</v>
      </c>
      <c r="T145" s="9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7"/>
        <v>55.945945945945944</v>
      </c>
      <c r="Q146" s="6" t="str">
        <f t="shared" si="13"/>
        <v>film &amp; video</v>
      </c>
      <c r="R146" s="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7"/>
        <v>37.555555555555557</v>
      </c>
      <c r="Q147" s="6" t="str">
        <f t="shared" si="13"/>
        <v>film &amp; video</v>
      </c>
      <c r="R147" s="6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7"/>
        <v>38.333333333333336</v>
      </c>
      <c r="Q148" s="6" t="str">
        <f t="shared" si="13"/>
        <v>film &amp; video</v>
      </c>
      <c r="R148" s="6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7"/>
        <v>#DIV/0!</v>
      </c>
      <c r="Q149" s="6" t="str">
        <f t="shared" si="13"/>
        <v>film &amp; video</v>
      </c>
      <c r="R149" s="6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7"/>
        <v>20</v>
      </c>
      <c r="Q150" s="6" t="str">
        <f t="shared" si="13"/>
        <v>film &amp; video</v>
      </c>
      <c r="R150" s="6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7"/>
        <v>15.333333333333334</v>
      </c>
      <c r="Q151" s="6" t="str">
        <f t="shared" si="13"/>
        <v>film &amp; video</v>
      </c>
      <c r="R151" s="6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7"/>
        <v>449.43283582089555</v>
      </c>
      <c r="Q152" s="6" t="str">
        <f t="shared" si="13"/>
        <v>film &amp; video</v>
      </c>
      <c r="R152" s="6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7"/>
        <v>28</v>
      </c>
      <c r="Q153" s="6" t="str">
        <f t="shared" si="13"/>
        <v>film &amp; video</v>
      </c>
      <c r="R153" s="6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7"/>
        <v>15</v>
      </c>
      <c r="Q154" s="6" t="str">
        <f t="shared" si="13"/>
        <v>film &amp; video</v>
      </c>
      <c r="R154" s="6" t="str">
        <f t="shared" si="14"/>
        <v>science fiction</v>
      </c>
      <c r="S154" s="9">
        <f t="shared" si="15"/>
        <v>41875.077546296292</v>
      </c>
      <c r="T154" s="9">
        <f t="shared" si="16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7"/>
        <v>35.9</v>
      </c>
      <c r="Q155" s="6" t="str">
        <f t="shared" si="13"/>
        <v>film &amp; video</v>
      </c>
      <c r="R155" s="6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7"/>
        <v>13.333333333333334</v>
      </c>
      <c r="Q156" s="6" t="str">
        <f t="shared" si="13"/>
        <v>film &amp; video</v>
      </c>
      <c r="R156" s="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7"/>
        <v>20.25</v>
      </c>
      <c r="Q157" s="6" t="str">
        <f t="shared" si="13"/>
        <v>film &amp; video</v>
      </c>
      <c r="R157" s="6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7"/>
        <v>119</v>
      </c>
      <c r="Q158" s="6" t="str">
        <f t="shared" si="13"/>
        <v>film &amp; video</v>
      </c>
      <c r="R158" s="6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7"/>
        <v>4</v>
      </c>
      <c r="Q159" s="6" t="str">
        <f t="shared" si="13"/>
        <v>film &amp; video</v>
      </c>
      <c r="R159" s="6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7"/>
        <v>#DIV/0!</v>
      </c>
      <c r="Q160" s="6" t="str">
        <f t="shared" si="13"/>
        <v>film &amp; video</v>
      </c>
      <c r="R160" s="6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7"/>
        <v>10</v>
      </c>
      <c r="Q161" s="6" t="str">
        <f t="shared" si="13"/>
        <v>film &amp; video</v>
      </c>
      <c r="R161" s="6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7"/>
        <v>#DIV/0!</v>
      </c>
      <c r="Q162" s="6" t="str">
        <f t="shared" si="13"/>
        <v>film &amp; video</v>
      </c>
      <c r="R162" s="6" t="str">
        <f t="shared" si="14"/>
        <v>drama</v>
      </c>
      <c r="S162" s="9">
        <f t="shared" si="15"/>
        <v>42171.913090277776</v>
      </c>
      <c r="T162" s="9">
        <f t="shared" si="16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7"/>
        <v>5</v>
      </c>
      <c r="Q163" s="6" t="str">
        <f t="shared" si="13"/>
        <v>film &amp; video</v>
      </c>
      <c r="R163" s="6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7"/>
        <v>43.5</v>
      </c>
      <c r="Q164" s="6" t="str">
        <f t="shared" si="13"/>
        <v>film &amp; video</v>
      </c>
      <c r="R164" s="6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7"/>
        <v>#DIV/0!</v>
      </c>
      <c r="Q165" s="6" t="str">
        <f t="shared" si="13"/>
        <v>film &amp; video</v>
      </c>
      <c r="R165" s="6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7"/>
        <v>91.428571428571431</v>
      </c>
      <c r="Q166" s="6" t="str">
        <f t="shared" si="13"/>
        <v>film &amp; video</v>
      </c>
      <c r="R166" s="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7"/>
        <v>#DIV/0!</v>
      </c>
      <c r="Q167" s="6" t="str">
        <f t="shared" si="13"/>
        <v>film &amp; video</v>
      </c>
      <c r="R167" s="6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7"/>
        <v>3000</v>
      </c>
      <c r="Q168" s="6" t="str">
        <f t="shared" si="13"/>
        <v>film &amp; video</v>
      </c>
      <c r="R168" s="6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7"/>
        <v>5.5</v>
      </c>
      <c r="Q169" s="6" t="str">
        <f t="shared" si="13"/>
        <v>film &amp; video</v>
      </c>
      <c r="R169" s="6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7"/>
        <v>108.33333333333333</v>
      </c>
      <c r="Q170" s="6" t="str">
        <f t="shared" si="13"/>
        <v>film &amp; video</v>
      </c>
      <c r="R170" s="6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7"/>
        <v>56</v>
      </c>
      <c r="Q171" s="6" t="str">
        <f t="shared" si="13"/>
        <v>film &amp; video</v>
      </c>
      <c r="R171" s="6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7"/>
        <v>32.5</v>
      </c>
      <c r="Q172" s="6" t="str">
        <f t="shared" si="13"/>
        <v>film &amp; video</v>
      </c>
      <c r="R172" s="6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7"/>
        <v>1</v>
      </c>
      <c r="Q173" s="6" t="str">
        <f t="shared" si="13"/>
        <v>film &amp; video</v>
      </c>
      <c r="R173" s="6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7"/>
        <v>#DIV/0!</v>
      </c>
      <c r="Q174" s="6" t="str">
        <f t="shared" si="13"/>
        <v>film &amp; video</v>
      </c>
      <c r="R174" s="6" t="str">
        <f t="shared" si="14"/>
        <v>drama</v>
      </c>
      <c r="S174" s="9">
        <f t="shared" si="15"/>
        <v>42047.394942129627</v>
      </c>
      <c r="T174" s="9">
        <f t="shared" si="16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7"/>
        <v>#DIV/0!</v>
      </c>
      <c r="Q175" s="6" t="str">
        <f t="shared" si="13"/>
        <v>film &amp; video</v>
      </c>
      <c r="R175" s="6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7"/>
        <v>#DIV/0!</v>
      </c>
      <c r="Q176" s="6" t="str">
        <f t="shared" si="13"/>
        <v>film &amp; video</v>
      </c>
      <c r="R176" s="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7"/>
        <v>49.884615384615387</v>
      </c>
      <c r="Q177" s="6" t="str">
        <f t="shared" si="13"/>
        <v>film &amp; video</v>
      </c>
      <c r="R177" s="6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7"/>
        <v>#DIV/0!</v>
      </c>
      <c r="Q178" s="6" t="str">
        <f t="shared" si="13"/>
        <v>film &amp; video</v>
      </c>
      <c r="R178" s="6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7"/>
        <v>25.714285714285715</v>
      </c>
      <c r="Q179" s="6" t="str">
        <f t="shared" si="13"/>
        <v>film &amp; video</v>
      </c>
      <c r="R179" s="6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7"/>
        <v>#DIV/0!</v>
      </c>
      <c r="Q180" s="6" t="str">
        <f t="shared" si="13"/>
        <v>film &amp; video</v>
      </c>
      <c r="R180" s="6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7"/>
        <v>100</v>
      </c>
      <c r="Q181" s="6" t="str">
        <f t="shared" si="13"/>
        <v>film &amp; video</v>
      </c>
      <c r="R181" s="6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7"/>
        <v>30.846153846153847</v>
      </c>
      <c r="Q182" s="6" t="str">
        <f t="shared" si="13"/>
        <v>film &amp; video</v>
      </c>
      <c r="R182" s="6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7"/>
        <v>180.5</v>
      </c>
      <c r="Q183" s="6" t="str">
        <f t="shared" si="13"/>
        <v>film &amp; video</v>
      </c>
      <c r="R183" s="6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7"/>
        <v>#DIV/0!</v>
      </c>
      <c r="Q184" s="6" t="str">
        <f t="shared" si="13"/>
        <v>film &amp; video</v>
      </c>
      <c r="R184" s="6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7"/>
        <v>373.5</v>
      </c>
      <c r="Q185" s="6" t="str">
        <f t="shared" si="13"/>
        <v>film &amp; video</v>
      </c>
      <c r="R185" s="6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7"/>
        <v>25.5</v>
      </c>
      <c r="Q186" s="6" t="str">
        <f t="shared" si="13"/>
        <v>film &amp; video</v>
      </c>
      <c r="R186" s="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7"/>
        <v>220</v>
      </c>
      <c r="Q187" s="6" t="str">
        <f t="shared" si="13"/>
        <v>film &amp; video</v>
      </c>
      <c r="R187" s="6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7"/>
        <v>#DIV/0!</v>
      </c>
      <c r="Q188" s="6" t="str">
        <f t="shared" si="13"/>
        <v>film &amp; video</v>
      </c>
      <c r="R188" s="6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7"/>
        <v>160</v>
      </c>
      <c r="Q189" s="6" t="str">
        <f t="shared" si="13"/>
        <v>film &amp; video</v>
      </c>
      <c r="R189" s="6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7"/>
        <v>#DIV/0!</v>
      </c>
      <c r="Q190" s="6" t="str">
        <f t="shared" si="13"/>
        <v>film &amp; video</v>
      </c>
      <c r="R190" s="6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7"/>
        <v>69</v>
      </c>
      <c r="Q191" s="6" t="str">
        <f t="shared" si="13"/>
        <v>film &amp; video</v>
      </c>
      <c r="R191" s="6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7"/>
        <v>50</v>
      </c>
      <c r="Q192" s="6" t="str">
        <f t="shared" si="13"/>
        <v>film &amp; video</v>
      </c>
      <c r="R192" s="6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7"/>
        <v>83.333333333333329</v>
      </c>
      <c r="Q193" s="6" t="str">
        <f t="shared" si="13"/>
        <v>film &amp; video</v>
      </c>
      <c r="R193" s="6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7"/>
        <v>5.666666666666667</v>
      </c>
      <c r="Q194" s="6" t="str">
        <f t="shared" si="13"/>
        <v>film &amp; video</v>
      </c>
      <c r="R194" s="6" t="str">
        <f t="shared" si="14"/>
        <v>drama</v>
      </c>
      <c r="S194" s="9">
        <f t="shared" si="15"/>
        <v>41899.792037037041</v>
      </c>
      <c r="T194" s="9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t="e">
        <f t="shared" si="17"/>
        <v>#DIV/0!</v>
      </c>
      <c r="Q195" s="6" t="str">
        <f t="shared" ref="Q195:Q258" si="19">LEFT(N195, FIND("/", N195)-1)</f>
        <v>film &amp; video</v>
      </c>
      <c r="R195" s="6" t="str">
        <f t="shared" ref="R195:R258" si="20">RIGHT(N195, LEN(N195) - FIND("/", N195))</f>
        <v>drama</v>
      </c>
      <c r="S195" s="9">
        <f t="shared" ref="S195:S258" si="21">(J195/86400) + DATE(1970, 1, 1)</f>
        <v>41911.934791666667</v>
      </c>
      <c r="T195" s="9">
        <f t="shared" ref="T195:T258" si="22">(I195/86400) + 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ref="P196:P259" si="23">E196/L196</f>
        <v>1</v>
      </c>
      <c r="Q196" s="6" t="str">
        <f t="shared" si="19"/>
        <v>film &amp; video</v>
      </c>
      <c r="R196" s="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23"/>
        <v>#DIV/0!</v>
      </c>
      <c r="Q197" s="6" t="str">
        <f t="shared" si="19"/>
        <v>film &amp; video</v>
      </c>
      <c r="R197" s="6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23"/>
        <v>77.10526315789474</v>
      </c>
      <c r="Q198" s="6" t="str">
        <f t="shared" si="19"/>
        <v>film &amp; video</v>
      </c>
      <c r="R198" s="6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23"/>
        <v>32.75</v>
      </c>
      <c r="Q199" s="6" t="str">
        <f t="shared" si="19"/>
        <v>film &amp; video</v>
      </c>
      <c r="R199" s="6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23"/>
        <v>46.5</v>
      </c>
      <c r="Q200" s="6" t="str">
        <f t="shared" si="19"/>
        <v>film &amp; video</v>
      </c>
      <c r="R200" s="6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23"/>
        <v>#DIV/0!</v>
      </c>
      <c r="Q201" s="6" t="str">
        <f t="shared" si="19"/>
        <v>film &amp; video</v>
      </c>
      <c r="R201" s="6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23"/>
        <v>87.308333333333337</v>
      </c>
      <c r="Q202" s="6" t="str">
        <f t="shared" si="19"/>
        <v>film &amp; video</v>
      </c>
      <c r="R202" s="6" t="str">
        <f t="shared" si="20"/>
        <v>drama</v>
      </c>
      <c r="S202" s="9">
        <f t="shared" si="21"/>
        <v>41867.083368055552</v>
      </c>
      <c r="T202" s="9">
        <f t="shared" si="22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23"/>
        <v>54.285714285714285</v>
      </c>
      <c r="Q203" s="6" t="str">
        <f t="shared" si="19"/>
        <v>film &amp; video</v>
      </c>
      <c r="R203" s="6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23"/>
        <v>#DIV/0!</v>
      </c>
      <c r="Q204" s="6" t="str">
        <f t="shared" si="19"/>
        <v>film &amp; video</v>
      </c>
      <c r="R204" s="6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23"/>
        <v>93.25</v>
      </c>
      <c r="Q205" s="6" t="str">
        <f t="shared" si="19"/>
        <v>film &amp; video</v>
      </c>
      <c r="R205" s="6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23"/>
        <v>117.68368136117556</v>
      </c>
      <c r="Q206" s="6" t="str">
        <f t="shared" si="19"/>
        <v>film &amp; video</v>
      </c>
      <c r="R206" s="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23"/>
        <v>76.470588235294116</v>
      </c>
      <c r="Q207" s="6" t="str">
        <f t="shared" si="19"/>
        <v>film &amp; video</v>
      </c>
      <c r="R207" s="6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23"/>
        <v>#DIV/0!</v>
      </c>
      <c r="Q208" s="6" t="str">
        <f t="shared" si="19"/>
        <v>film &amp; video</v>
      </c>
      <c r="R208" s="6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23"/>
        <v>163.84615384615384</v>
      </c>
      <c r="Q209" s="6" t="str">
        <f t="shared" si="19"/>
        <v>film &amp; video</v>
      </c>
      <c r="R209" s="6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23"/>
        <v>#DIV/0!</v>
      </c>
      <c r="Q210" s="6" t="str">
        <f t="shared" si="19"/>
        <v>film &amp; video</v>
      </c>
      <c r="R210" s="6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23"/>
        <v>#DIV/0!</v>
      </c>
      <c r="Q211" s="6" t="str">
        <f t="shared" si="19"/>
        <v>film &amp; video</v>
      </c>
      <c r="R211" s="6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23"/>
        <v>91.818181818181813</v>
      </c>
      <c r="Q212" s="6" t="str">
        <f t="shared" si="19"/>
        <v>film &amp; video</v>
      </c>
      <c r="R212" s="6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23"/>
        <v>185.83333333333334</v>
      </c>
      <c r="Q213" s="6" t="str">
        <f t="shared" si="19"/>
        <v>film &amp; video</v>
      </c>
      <c r="R213" s="6" t="str">
        <f t="shared" si="20"/>
        <v>drama</v>
      </c>
      <c r="S213" s="9">
        <f t="shared" si="21"/>
        <v>42236.159918981481</v>
      </c>
      <c r="T213" s="9">
        <f t="shared" si="22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23"/>
        <v>1</v>
      </c>
      <c r="Q214" s="6" t="str">
        <f t="shared" si="19"/>
        <v>film &amp; video</v>
      </c>
      <c r="R214" s="6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23"/>
        <v>20</v>
      </c>
      <c r="Q215" s="6" t="str">
        <f t="shared" si="19"/>
        <v>film &amp; video</v>
      </c>
      <c r="R215" s="6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23"/>
        <v>1</v>
      </c>
      <c r="Q216" s="6" t="str">
        <f t="shared" si="19"/>
        <v>film &amp; video</v>
      </c>
      <c r="R216" s="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23"/>
        <v>10</v>
      </c>
      <c r="Q217" s="6" t="str">
        <f t="shared" si="19"/>
        <v>film &amp; video</v>
      </c>
      <c r="R217" s="6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23"/>
        <v>331.53833333333336</v>
      </c>
      <c r="Q218" s="6" t="str">
        <f t="shared" si="19"/>
        <v>film &amp; video</v>
      </c>
      <c r="R218" s="6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23"/>
        <v>314.28947368421052</v>
      </c>
      <c r="Q219" s="6" t="str">
        <f t="shared" si="19"/>
        <v>film &amp; video</v>
      </c>
      <c r="R219" s="6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23"/>
        <v>100</v>
      </c>
      <c r="Q220" s="6" t="str">
        <f t="shared" si="19"/>
        <v>film &amp; video</v>
      </c>
      <c r="R220" s="6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23"/>
        <v>115.98684210526316</v>
      </c>
      <c r="Q221" s="6" t="str">
        <f t="shared" si="19"/>
        <v>film &amp; video</v>
      </c>
      <c r="R221" s="6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23"/>
        <v>120</v>
      </c>
      <c r="Q222" s="6" t="str">
        <f t="shared" si="19"/>
        <v>film &amp; video</v>
      </c>
      <c r="R222" s="6" t="str">
        <f t="shared" si="20"/>
        <v>drama</v>
      </c>
      <c r="S222" s="9">
        <f t="shared" si="21"/>
        <v>42195.643865740742</v>
      </c>
      <c r="T222" s="9">
        <f t="shared" si="22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23"/>
        <v>#DIV/0!</v>
      </c>
      <c r="Q223" s="6" t="str">
        <f t="shared" si="19"/>
        <v>film &amp; video</v>
      </c>
      <c r="R223" s="6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23"/>
        <v>65</v>
      </c>
      <c r="Q224" s="6" t="str">
        <f t="shared" si="19"/>
        <v>film &amp; video</v>
      </c>
      <c r="R224" s="6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23"/>
        <v>#DIV/0!</v>
      </c>
      <c r="Q225" s="6" t="str">
        <f t="shared" si="19"/>
        <v>film &amp; video</v>
      </c>
      <c r="R225" s="6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23"/>
        <v>#DIV/0!</v>
      </c>
      <c r="Q226" s="6" t="str">
        <f t="shared" si="19"/>
        <v>film &amp; video</v>
      </c>
      <c r="R226" s="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23"/>
        <v>#DIV/0!</v>
      </c>
      <c r="Q227" s="6" t="str">
        <f t="shared" si="19"/>
        <v>film &amp; video</v>
      </c>
      <c r="R227" s="6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23"/>
        <v>125</v>
      </c>
      <c r="Q228" s="6" t="str">
        <f t="shared" si="19"/>
        <v>film &amp; video</v>
      </c>
      <c r="R228" s="6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23"/>
        <v>#DIV/0!</v>
      </c>
      <c r="Q229" s="6" t="str">
        <f t="shared" si="19"/>
        <v>film &amp; video</v>
      </c>
      <c r="R229" s="6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23"/>
        <v>#DIV/0!</v>
      </c>
      <c r="Q230" s="6" t="str">
        <f t="shared" si="19"/>
        <v>film &amp; video</v>
      </c>
      <c r="R230" s="6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23"/>
        <v>#DIV/0!</v>
      </c>
      <c r="Q231" s="6" t="str">
        <f t="shared" si="19"/>
        <v>film &amp; video</v>
      </c>
      <c r="R231" s="6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23"/>
        <v>30</v>
      </c>
      <c r="Q232" s="6" t="str">
        <f t="shared" si="19"/>
        <v>film &amp; video</v>
      </c>
      <c r="R232" s="6" t="str">
        <f t="shared" si="20"/>
        <v>drama</v>
      </c>
      <c r="S232" s="9">
        <f t="shared" si="21"/>
        <v>42129.77721064815</v>
      </c>
      <c r="T232" s="9">
        <f t="shared" si="22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23"/>
        <v>#DIV/0!</v>
      </c>
      <c r="Q233" s="6" t="str">
        <f t="shared" si="19"/>
        <v>film &amp; video</v>
      </c>
      <c r="R233" s="6" t="str">
        <f t="shared" si="20"/>
        <v>drama</v>
      </c>
      <c r="S233" s="9">
        <f t="shared" si="21"/>
        <v>42341.958923611106</v>
      </c>
      <c r="T233" s="9">
        <f t="shared" si="22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23"/>
        <v>15.714285714285714</v>
      </c>
      <c r="Q234" s="6" t="str">
        <f t="shared" si="19"/>
        <v>film &amp; video</v>
      </c>
      <c r="R234" s="6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23"/>
        <v>#DIV/0!</v>
      </c>
      <c r="Q235" s="6" t="str">
        <f t="shared" si="19"/>
        <v>film &amp; video</v>
      </c>
      <c r="R235" s="6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23"/>
        <v>80.2</v>
      </c>
      <c r="Q236" s="6" t="str">
        <f t="shared" si="19"/>
        <v>film &amp; video</v>
      </c>
      <c r="R236" s="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23"/>
        <v>#DIV/0!</v>
      </c>
      <c r="Q237" s="6" t="str">
        <f t="shared" si="19"/>
        <v>film &amp; video</v>
      </c>
      <c r="R237" s="6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23"/>
        <v>#DIV/0!</v>
      </c>
      <c r="Q238" s="6" t="str">
        <f t="shared" si="19"/>
        <v>film &amp; video</v>
      </c>
      <c r="R238" s="6" t="str">
        <f t="shared" si="20"/>
        <v>drama</v>
      </c>
      <c r="S238" s="9">
        <f t="shared" si="21"/>
        <v>42321.084479166668</v>
      </c>
      <c r="T238" s="9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23"/>
        <v>50</v>
      </c>
      <c r="Q239" s="6" t="str">
        <f t="shared" si="19"/>
        <v>film &amp; video</v>
      </c>
      <c r="R239" s="6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23"/>
        <v>#DIV/0!</v>
      </c>
      <c r="Q240" s="6" t="str">
        <f t="shared" si="19"/>
        <v>film &amp; video</v>
      </c>
      <c r="R240" s="6" t="str">
        <f t="shared" si="20"/>
        <v>drama</v>
      </c>
      <c r="S240" s="9">
        <f t="shared" si="21"/>
        <v>42713.962500000001</v>
      </c>
      <c r="T240" s="9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23"/>
        <v>50</v>
      </c>
      <c r="Q241" s="6" t="str">
        <f t="shared" si="19"/>
        <v>film &amp; video</v>
      </c>
      <c r="R241" s="6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23"/>
        <v>117.84759124087591</v>
      </c>
      <c r="Q242" s="6" t="str">
        <f t="shared" si="19"/>
        <v>film &amp; video</v>
      </c>
      <c r="R242" s="6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23"/>
        <v>109.04255319148936</v>
      </c>
      <c r="Q243" s="6" t="str">
        <f t="shared" si="19"/>
        <v>film &amp; video</v>
      </c>
      <c r="R243" s="6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23"/>
        <v>73.019801980198025</v>
      </c>
      <c r="Q244" s="6" t="str">
        <f t="shared" si="19"/>
        <v>film &amp; video</v>
      </c>
      <c r="R244" s="6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23"/>
        <v>78.195121951219505</v>
      </c>
      <c r="Q245" s="6" t="str">
        <f t="shared" si="19"/>
        <v>film &amp; video</v>
      </c>
      <c r="R245" s="6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23"/>
        <v>47.398809523809526</v>
      </c>
      <c r="Q246" s="6" t="str">
        <f t="shared" si="19"/>
        <v>film &amp; video</v>
      </c>
      <c r="R246" s="6" t="str">
        <f t="shared" si="20"/>
        <v>documentary</v>
      </c>
      <c r="S246" s="9">
        <f t="shared" si="21"/>
        <v>40213.323599537034</v>
      </c>
      <c r="T246" s="9">
        <f t="shared" si="22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23"/>
        <v>54.020833333333336</v>
      </c>
      <c r="Q247" s="6" t="str">
        <f t="shared" si="19"/>
        <v>film &amp; video</v>
      </c>
      <c r="R247" s="6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23"/>
        <v>68.488789237668158</v>
      </c>
      <c r="Q248" s="6" t="str">
        <f t="shared" si="19"/>
        <v>film &amp; video</v>
      </c>
      <c r="R248" s="6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23"/>
        <v>108.14516129032258</v>
      </c>
      <c r="Q249" s="6" t="str">
        <f t="shared" si="19"/>
        <v>film &amp; video</v>
      </c>
      <c r="R249" s="6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23"/>
        <v>589.95205479452056</v>
      </c>
      <c r="Q250" s="6" t="str">
        <f t="shared" si="19"/>
        <v>film &amp; video</v>
      </c>
      <c r="R250" s="6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23"/>
        <v>48.051063829787232</v>
      </c>
      <c r="Q251" s="6" t="str">
        <f t="shared" si="19"/>
        <v>film &amp; video</v>
      </c>
      <c r="R251" s="6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23"/>
        <v>72.482837528604122</v>
      </c>
      <c r="Q252" s="6" t="str">
        <f t="shared" si="19"/>
        <v>film &amp; video</v>
      </c>
      <c r="R252" s="6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23"/>
        <v>57.077922077922075</v>
      </c>
      <c r="Q253" s="6" t="str">
        <f t="shared" si="19"/>
        <v>film &amp; video</v>
      </c>
      <c r="R253" s="6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23"/>
        <v>85.444444444444443</v>
      </c>
      <c r="Q254" s="6" t="str">
        <f t="shared" si="19"/>
        <v>film &amp; video</v>
      </c>
      <c r="R254" s="6" t="str">
        <f t="shared" si="20"/>
        <v>documentary</v>
      </c>
      <c r="S254" s="9">
        <f t="shared" si="21"/>
        <v>40266.66270833333</v>
      </c>
      <c r="T254" s="9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23"/>
        <v>215.85714285714286</v>
      </c>
      <c r="Q255" s="6" t="str">
        <f t="shared" si="19"/>
        <v>film &amp; video</v>
      </c>
      <c r="R255" s="6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23"/>
        <v>89.38643312101911</v>
      </c>
      <c r="Q256" s="6" t="str">
        <f t="shared" si="19"/>
        <v>film &amp; video</v>
      </c>
      <c r="R256" s="6" t="str">
        <f t="shared" si="20"/>
        <v>documentary</v>
      </c>
      <c r="S256" s="9">
        <f t="shared" si="21"/>
        <v>42263.952662037038</v>
      </c>
      <c r="T256" s="9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23"/>
        <v>45.418404255319146</v>
      </c>
      <c r="Q257" s="6" t="str">
        <f t="shared" si="19"/>
        <v>film &amp; video</v>
      </c>
      <c r="R257" s="6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23"/>
        <v>65.756363636363631</v>
      </c>
      <c r="Q258" s="6" t="str">
        <f t="shared" si="19"/>
        <v>film &amp; video</v>
      </c>
      <c r="R258" s="6" t="str">
        <f t="shared" si="20"/>
        <v>documentary</v>
      </c>
      <c r="S258" s="9">
        <f t="shared" si="21"/>
        <v>41319.769293981481</v>
      </c>
      <c r="T258" s="9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>
        <f t="shared" si="23"/>
        <v>66.70405357142856</v>
      </c>
      <c r="Q259" s="6" t="str">
        <f t="shared" ref="Q259:Q322" si="25">LEFT(N259, FIND("/", N259)-1)</f>
        <v>film &amp; video</v>
      </c>
      <c r="R259" s="6" t="str">
        <f t="shared" ref="R259:R322" si="26">RIGHT(N259, LEN(N259) - FIND("/", N259))</f>
        <v>documentary</v>
      </c>
      <c r="S259" s="9">
        <f t="shared" ref="S259:S322" si="27">(J259/86400) + DATE(1970, 1, 1)</f>
        <v>42479.626875000002</v>
      </c>
      <c r="T259" s="9">
        <f t="shared" ref="T259:T322" si="28">(I259/86400) + 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ref="P260:P323" si="29">E260/L260</f>
        <v>83.345930232558146</v>
      </c>
      <c r="Q260" s="6" t="str">
        <f t="shared" si="25"/>
        <v>film &amp; video</v>
      </c>
      <c r="R260" s="6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9"/>
        <v>105.04609341825902</v>
      </c>
      <c r="Q261" s="6" t="str">
        <f t="shared" si="25"/>
        <v>film &amp; video</v>
      </c>
      <c r="R261" s="6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9"/>
        <v>120.90909090909091</v>
      </c>
      <c r="Q262" s="6" t="str">
        <f t="shared" si="25"/>
        <v>film &amp; video</v>
      </c>
      <c r="R262" s="6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9"/>
        <v>97.63636363636364</v>
      </c>
      <c r="Q263" s="6" t="str">
        <f t="shared" si="25"/>
        <v>film &amp; video</v>
      </c>
      <c r="R263" s="6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9"/>
        <v>41.379310344827587</v>
      </c>
      <c r="Q264" s="6" t="str">
        <f t="shared" si="25"/>
        <v>film &amp; video</v>
      </c>
      <c r="R264" s="6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9"/>
        <v>30.654485981308412</v>
      </c>
      <c r="Q265" s="6" t="str">
        <f t="shared" si="25"/>
        <v>film &amp; video</v>
      </c>
      <c r="R265" s="6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9"/>
        <v>64.945054945054949</v>
      </c>
      <c r="Q266" s="6" t="str">
        <f t="shared" si="25"/>
        <v>film &amp; video</v>
      </c>
      <c r="R266" s="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9"/>
        <v>95.775862068965523</v>
      </c>
      <c r="Q267" s="6" t="str">
        <f t="shared" si="25"/>
        <v>film &amp; video</v>
      </c>
      <c r="R267" s="6" t="str">
        <f t="shared" si="26"/>
        <v>documentary</v>
      </c>
      <c r="S267" s="9">
        <f t="shared" si="27"/>
        <v>40267.245717592596</v>
      </c>
      <c r="T267" s="9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9"/>
        <v>40.416666666666664</v>
      </c>
      <c r="Q268" s="6" t="str">
        <f t="shared" si="25"/>
        <v>film &amp; video</v>
      </c>
      <c r="R268" s="6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9"/>
        <v>78.578424242424248</v>
      </c>
      <c r="Q269" s="6" t="str">
        <f t="shared" si="25"/>
        <v>film &amp; video</v>
      </c>
      <c r="R269" s="6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9"/>
        <v>50.18018018018018</v>
      </c>
      <c r="Q270" s="6" t="str">
        <f t="shared" si="25"/>
        <v>film &amp; video</v>
      </c>
      <c r="R270" s="6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9"/>
        <v>92.251735588972423</v>
      </c>
      <c r="Q271" s="6" t="str">
        <f t="shared" si="25"/>
        <v>film &amp; video</v>
      </c>
      <c r="R271" s="6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9"/>
        <v>57.540983606557376</v>
      </c>
      <c r="Q272" s="6" t="str">
        <f t="shared" si="25"/>
        <v>film &amp; video</v>
      </c>
      <c r="R272" s="6" t="str">
        <f t="shared" si="26"/>
        <v>documentary</v>
      </c>
      <c r="S272" s="9">
        <f t="shared" si="27"/>
        <v>40637.86655092593</v>
      </c>
      <c r="T272" s="9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9"/>
        <v>109.42160278745645</v>
      </c>
      <c r="Q273" s="6" t="str">
        <f t="shared" si="25"/>
        <v>film &amp; video</v>
      </c>
      <c r="R273" s="6" t="str">
        <f t="shared" si="26"/>
        <v>documentary</v>
      </c>
      <c r="S273" s="9">
        <f t="shared" si="27"/>
        <v>41612.100243055553</v>
      </c>
      <c r="T273" s="9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9"/>
        <v>81.892461538461546</v>
      </c>
      <c r="Q274" s="6" t="str">
        <f t="shared" si="25"/>
        <v>film &amp; video</v>
      </c>
      <c r="R274" s="6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9"/>
        <v>45.667711864406776</v>
      </c>
      <c r="Q275" s="6" t="str">
        <f t="shared" si="25"/>
        <v>film &amp; video</v>
      </c>
      <c r="R275" s="6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9"/>
        <v>55.221238938053098</v>
      </c>
      <c r="Q276" s="6" t="str">
        <f t="shared" si="25"/>
        <v>film &amp; video</v>
      </c>
      <c r="R276" s="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9"/>
        <v>65.298192771084331</v>
      </c>
      <c r="Q277" s="6" t="str">
        <f t="shared" si="25"/>
        <v>film &amp; video</v>
      </c>
      <c r="R277" s="6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9"/>
        <v>95.225806451612897</v>
      </c>
      <c r="Q278" s="6" t="str">
        <f t="shared" si="25"/>
        <v>film &amp; video</v>
      </c>
      <c r="R278" s="6" t="str">
        <f t="shared" si="26"/>
        <v>documentary</v>
      </c>
      <c r="S278" s="9">
        <f t="shared" si="27"/>
        <v>40967.081875000003</v>
      </c>
      <c r="T278" s="9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9"/>
        <v>75.444794952681391</v>
      </c>
      <c r="Q279" s="6" t="str">
        <f t="shared" si="25"/>
        <v>film &amp; video</v>
      </c>
      <c r="R279" s="6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9"/>
        <v>97.816867469879512</v>
      </c>
      <c r="Q280" s="6" t="str">
        <f t="shared" si="25"/>
        <v>film &amp; video</v>
      </c>
      <c r="R280" s="6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9"/>
        <v>87.685606557377056</v>
      </c>
      <c r="Q281" s="6" t="str">
        <f t="shared" si="25"/>
        <v>film &amp; video</v>
      </c>
      <c r="R281" s="6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9"/>
        <v>54.748948106591868</v>
      </c>
      <c r="Q282" s="6" t="str">
        <f t="shared" si="25"/>
        <v>film &amp; video</v>
      </c>
      <c r="R282" s="6" t="str">
        <f t="shared" si="26"/>
        <v>documentary</v>
      </c>
      <c r="S282" s="9">
        <f t="shared" si="27"/>
        <v>41744.590682870374</v>
      </c>
      <c r="T282" s="9">
        <f t="shared" si="28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9"/>
        <v>83.953417721518989</v>
      </c>
      <c r="Q283" s="6" t="str">
        <f t="shared" si="25"/>
        <v>film &amp; video</v>
      </c>
      <c r="R283" s="6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9"/>
        <v>254.38547486033519</v>
      </c>
      <c r="Q284" s="6" t="str">
        <f t="shared" si="25"/>
        <v>film &amp; video</v>
      </c>
      <c r="R284" s="6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9"/>
        <v>101.8269801980198</v>
      </c>
      <c r="Q285" s="6" t="str">
        <f t="shared" si="25"/>
        <v>film &amp; video</v>
      </c>
      <c r="R285" s="6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9"/>
        <v>55.066394736842106</v>
      </c>
      <c r="Q286" s="6" t="str">
        <f t="shared" si="25"/>
        <v>film &amp; video</v>
      </c>
      <c r="R286" s="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9"/>
        <v>56.901438721136763</v>
      </c>
      <c r="Q287" s="6" t="str">
        <f t="shared" si="25"/>
        <v>film &amp; video</v>
      </c>
      <c r="R287" s="6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9"/>
        <v>121.28148148148148</v>
      </c>
      <c r="Q288" s="6" t="str">
        <f t="shared" si="25"/>
        <v>film &amp; video</v>
      </c>
      <c r="R288" s="6" t="str">
        <f t="shared" si="26"/>
        <v>documentary</v>
      </c>
      <c r="S288" s="9">
        <f t="shared" si="27"/>
        <v>41313.816250000003</v>
      </c>
      <c r="T288" s="9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9"/>
        <v>91.189655172413794</v>
      </c>
      <c r="Q289" s="6" t="str">
        <f t="shared" si="25"/>
        <v>film &amp; video</v>
      </c>
      <c r="R289" s="6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9"/>
        <v>115.44812080536913</v>
      </c>
      <c r="Q290" s="6" t="str">
        <f t="shared" si="25"/>
        <v>film &amp; video</v>
      </c>
      <c r="R290" s="6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9"/>
        <v>67.771551724137936</v>
      </c>
      <c r="Q291" s="6" t="str">
        <f t="shared" si="25"/>
        <v>film &amp; video</v>
      </c>
      <c r="R291" s="6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9"/>
        <v>28.576190476190476</v>
      </c>
      <c r="Q292" s="6" t="str">
        <f t="shared" si="25"/>
        <v>film &amp; video</v>
      </c>
      <c r="R292" s="6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9"/>
        <v>46.8828125</v>
      </c>
      <c r="Q293" s="6" t="str">
        <f t="shared" si="25"/>
        <v>film &amp; video</v>
      </c>
      <c r="R293" s="6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9"/>
        <v>154.42231237322514</v>
      </c>
      <c r="Q294" s="6" t="str">
        <f t="shared" si="25"/>
        <v>film &amp; video</v>
      </c>
      <c r="R294" s="6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9"/>
        <v>201.22137404580153</v>
      </c>
      <c r="Q295" s="6" t="str">
        <f t="shared" si="25"/>
        <v>film &amp; video</v>
      </c>
      <c r="R295" s="6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9"/>
        <v>100</v>
      </c>
      <c r="Q296" s="6" t="str">
        <f t="shared" si="25"/>
        <v>film &amp; video</v>
      </c>
      <c r="R296" s="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9"/>
        <v>100.08204511278196</v>
      </c>
      <c r="Q297" s="6" t="str">
        <f t="shared" si="25"/>
        <v>film &amp; video</v>
      </c>
      <c r="R297" s="6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9"/>
        <v>230.08953488372092</v>
      </c>
      <c r="Q298" s="6" t="str">
        <f t="shared" si="25"/>
        <v>film &amp; video</v>
      </c>
      <c r="R298" s="6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9"/>
        <v>141.74647887323943</v>
      </c>
      <c r="Q299" s="6" t="str">
        <f t="shared" si="25"/>
        <v>film &amp; video</v>
      </c>
      <c r="R299" s="6" t="str">
        <f t="shared" si="26"/>
        <v>documentary</v>
      </c>
      <c r="S299" s="9">
        <f t="shared" si="27"/>
        <v>42089.728020833332</v>
      </c>
      <c r="T299" s="9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9"/>
        <v>56.344351395730705</v>
      </c>
      <c r="Q300" s="6" t="str">
        <f t="shared" si="25"/>
        <v>film &amp; video</v>
      </c>
      <c r="R300" s="6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9"/>
        <v>73.341188524590166</v>
      </c>
      <c r="Q301" s="6" t="str">
        <f t="shared" si="25"/>
        <v>film &amp; video</v>
      </c>
      <c r="R301" s="6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9"/>
        <v>85.337785234899329</v>
      </c>
      <c r="Q302" s="6" t="str">
        <f t="shared" si="25"/>
        <v>film &amp; video</v>
      </c>
      <c r="R302" s="6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9"/>
        <v>61.496215139442228</v>
      </c>
      <c r="Q303" s="6" t="str">
        <f t="shared" si="25"/>
        <v>film &amp; video</v>
      </c>
      <c r="R303" s="6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9"/>
        <v>93.018518518518519</v>
      </c>
      <c r="Q304" s="6" t="str">
        <f t="shared" si="25"/>
        <v>film &amp; video</v>
      </c>
      <c r="R304" s="6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9"/>
        <v>50.292682926829265</v>
      </c>
      <c r="Q305" s="6" t="str">
        <f t="shared" si="25"/>
        <v>film &amp; video</v>
      </c>
      <c r="R305" s="6" t="str">
        <f t="shared" si="26"/>
        <v>documentary</v>
      </c>
      <c r="S305" s="9">
        <f t="shared" si="27"/>
        <v>41032.071134259255</v>
      </c>
      <c r="T305" s="9">
        <f t="shared" si="28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9"/>
        <v>106.43243243243244</v>
      </c>
      <c r="Q306" s="6" t="str">
        <f t="shared" si="25"/>
        <v>film &amp; video</v>
      </c>
      <c r="R306" s="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9"/>
        <v>51.719576719576722</v>
      </c>
      <c r="Q307" s="6" t="str">
        <f t="shared" si="25"/>
        <v>film &amp; video</v>
      </c>
      <c r="R307" s="6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9"/>
        <v>36.612499999999997</v>
      </c>
      <c r="Q308" s="6" t="str">
        <f t="shared" si="25"/>
        <v>film &amp; video</v>
      </c>
      <c r="R308" s="6" t="str">
        <f t="shared" si="26"/>
        <v>documentary</v>
      </c>
      <c r="S308" s="9">
        <f t="shared" si="27"/>
        <v>41333.837187500001</v>
      </c>
      <c r="T308" s="9">
        <f t="shared" si="28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9"/>
        <v>42.517361111111114</v>
      </c>
      <c r="Q309" s="6" t="str">
        <f t="shared" si="25"/>
        <v>film &amp; video</v>
      </c>
      <c r="R309" s="6" t="str">
        <f t="shared" si="26"/>
        <v>documentary</v>
      </c>
      <c r="S309" s="9">
        <f t="shared" si="27"/>
        <v>41282.944456018522</v>
      </c>
      <c r="T309" s="9">
        <f t="shared" si="28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9"/>
        <v>62.712871287128714</v>
      </c>
      <c r="Q310" s="6" t="str">
        <f t="shared" si="25"/>
        <v>film &amp; video</v>
      </c>
      <c r="R310" s="6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9"/>
        <v>89.957983193277315</v>
      </c>
      <c r="Q311" s="6" t="str">
        <f t="shared" si="25"/>
        <v>film &amp; video</v>
      </c>
      <c r="R311" s="6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9"/>
        <v>28.924722222222222</v>
      </c>
      <c r="Q312" s="6" t="str">
        <f t="shared" si="25"/>
        <v>film &amp; video</v>
      </c>
      <c r="R312" s="6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9"/>
        <v>138.8022</v>
      </c>
      <c r="Q313" s="6" t="str">
        <f t="shared" si="25"/>
        <v>film &amp; video</v>
      </c>
      <c r="R313" s="6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9"/>
        <v>61.301369863013697</v>
      </c>
      <c r="Q314" s="6" t="str">
        <f t="shared" si="25"/>
        <v>film &amp; video</v>
      </c>
      <c r="R314" s="6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9"/>
        <v>80.202702702702709</v>
      </c>
      <c r="Q315" s="6" t="str">
        <f t="shared" si="25"/>
        <v>film &amp; video</v>
      </c>
      <c r="R315" s="6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9"/>
        <v>32.095833333333331</v>
      </c>
      <c r="Q316" s="6" t="str">
        <f t="shared" si="25"/>
        <v>film &amp; video</v>
      </c>
      <c r="R316" s="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9"/>
        <v>200.88888888888889</v>
      </c>
      <c r="Q317" s="6" t="str">
        <f t="shared" si="25"/>
        <v>film &amp; video</v>
      </c>
      <c r="R317" s="6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9"/>
        <v>108.01265822784811</v>
      </c>
      <c r="Q318" s="6" t="str">
        <f t="shared" si="25"/>
        <v>film &amp; video</v>
      </c>
      <c r="R318" s="6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9"/>
        <v>95.699367088607602</v>
      </c>
      <c r="Q319" s="6" t="str">
        <f t="shared" si="25"/>
        <v>film &amp; video</v>
      </c>
      <c r="R319" s="6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9"/>
        <v>49.880281690140848</v>
      </c>
      <c r="Q320" s="6" t="str">
        <f t="shared" si="25"/>
        <v>film &amp; video</v>
      </c>
      <c r="R320" s="6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9"/>
        <v>110.47058823529412</v>
      </c>
      <c r="Q321" s="6" t="str">
        <f t="shared" si="25"/>
        <v>film &amp; video</v>
      </c>
      <c r="R321" s="6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9"/>
        <v>134.91139240506328</v>
      </c>
      <c r="Q322" s="6" t="str">
        <f t="shared" si="25"/>
        <v>film &amp; video</v>
      </c>
      <c r="R322" s="6" t="str">
        <f t="shared" si="26"/>
        <v>documentary</v>
      </c>
      <c r="S322" s="9">
        <f t="shared" si="27"/>
        <v>42331.551307870366</v>
      </c>
      <c r="T322" s="9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>
        <f t="shared" si="29"/>
        <v>106.62314540059347</v>
      </c>
      <c r="Q323" s="6" t="str">
        <f t="shared" ref="Q323:Q386" si="31">LEFT(N323, FIND("/", N323)-1)</f>
        <v>film &amp; video</v>
      </c>
      <c r="R323" s="6" t="str">
        <f t="shared" ref="R323:R386" si="32">RIGHT(N323, LEN(N323) - FIND("/", N323))</f>
        <v>documentary</v>
      </c>
      <c r="S323" s="9">
        <f t="shared" ref="S323:S386" si="33">(J323/86400) + DATE(1970, 1, 1)</f>
        <v>42647.446597222224</v>
      </c>
      <c r="T323" s="9">
        <f t="shared" ref="T323:T386" si="34">(I323/86400) + DATE(1970, 1, 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ref="P324:P387" si="35">E324/L324</f>
        <v>145.04301075268816</v>
      </c>
      <c r="Q324" s="6" t="str">
        <f t="shared" si="31"/>
        <v>film &amp; video</v>
      </c>
      <c r="R324" s="6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5"/>
        <v>114.58620689655173</v>
      </c>
      <c r="Q325" s="6" t="str">
        <f t="shared" si="31"/>
        <v>film &amp; video</v>
      </c>
      <c r="R325" s="6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5"/>
        <v>105.3170731707317</v>
      </c>
      <c r="Q326" s="6" t="str">
        <f t="shared" si="31"/>
        <v>film &amp; video</v>
      </c>
      <c r="R326" s="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5"/>
        <v>70.921195652173907</v>
      </c>
      <c r="Q327" s="6" t="str">
        <f t="shared" si="31"/>
        <v>film &amp; video</v>
      </c>
      <c r="R327" s="6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5"/>
        <v>147.17167680278018</v>
      </c>
      <c r="Q328" s="6" t="str">
        <f t="shared" si="31"/>
        <v>film &amp; video</v>
      </c>
      <c r="R328" s="6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5"/>
        <v>160.47058823529412</v>
      </c>
      <c r="Q329" s="6" t="str">
        <f t="shared" si="31"/>
        <v>film &amp; video</v>
      </c>
      <c r="R329" s="6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5"/>
        <v>156.04578313253012</v>
      </c>
      <c r="Q330" s="6" t="str">
        <f t="shared" si="31"/>
        <v>film &amp; video</v>
      </c>
      <c r="R330" s="6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5"/>
        <v>63.17365269461078</v>
      </c>
      <c r="Q331" s="6" t="str">
        <f t="shared" si="31"/>
        <v>film &amp; video</v>
      </c>
      <c r="R331" s="6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5"/>
        <v>104.82352941176471</v>
      </c>
      <c r="Q332" s="6" t="str">
        <f t="shared" si="31"/>
        <v>film &amp; video</v>
      </c>
      <c r="R332" s="6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5"/>
        <v>97.356164383561648</v>
      </c>
      <c r="Q333" s="6" t="str">
        <f t="shared" si="31"/>
        <v>film &amp; video</v>
      </c>
      <c r="R333" s="6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5"/>
        <v>203.63063063063063</v>
      </c>
      <c r="Q334" s="6" t="str">
        <f t="shared" si="31"/>
        <v>film &amp; video</v>
      </c>
      <c r="R334" s="6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5"/>
        <v>188.31203007518798</v>
      </c>
      <c r="Q335" s="6" t="str">
        <f t="shared" si="31"/>
        <v>film &amp; video</v>
      </c>
      <c r="R335" s="6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5"/>
        <v>146.65217391304347</v>
      </c>
      <c r="Q336" s="6" t="str">
        <f t="shared" si="31"/>
        <v>film &amp; video</v>
      </c>
      <c r="R336" s="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5"/>
        <v>109.1875</v>
      </c>
      <c r="Q337" s="6" t="str">
        <f t="shared" si="31"/>
        <v>film &amp; video</v>
      </c>
      <c r="R337" s="6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5"/>
        <v>59.249046653144013</v>
      </c>
      <c r="Q338" s="6" t="str">
        <f t="shared" si="31"/>
        <v>film &amp; video</v>
      </c>
      <c r="R338" s="6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5"/>
        <v>97.904838709677421</v>
      </c>
      <c r="Q339" s="6" t="str">
        <f t="shared" si="31"/>
        <v>film &amp; video</v>
      </c>
      <c r="R339" s="6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5"/>
        <v>70.000169491525426</v>
      </c>
      <c r="Q340" s="6" t="str">
        <f t="shared" si="31"/>
        <v>film &amp; video</v>
      </c>
      <c r="R340" s="6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5"/>
        <v>72.865168539325836</v>
      </c>
      <c r="Q341" s="6" t="str">
        <f t="shared" si="31"/>
        <v>film &amp; video</v>
      </c>
      <c r="R341" s="6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5"/>
        <v>146.34782608695653</v>
      </c>
      <c r="Q342" s="6" t="str">
        <f t="shared" si="31"/>
        <v>film &amp; video</v>
      </c>
      <c r="R342" s="6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5"/>
        <v>67.909090909090907</v>
      </c>
      <c r="Q343" s="6" t="str">
        <f t="shared" si="31"/>
        <v>film &amp; video</v>
      </c>
      <c r="R343" s="6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5"/>
        <v>169.85083076923075</v>
      </c>
      <c r="Q344" s="6" t="str">
        <f t="shared" si="31"/>
        <v>film &amp; video</v>
      </c>
      <c r="R344" s="6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5"/>
        <v>58.413339694656486</v>
      </c>
      <c r="Q345" s="6" t="str">
        <f t="shared" si="31"/>
        <v>film &amp; video</v>
      </c>
      <c r="R345" s="6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5"/>
        <v>119.99298245614035</v>
      </c>
      <c r="Q346" s="6" t="str">
        <f t="shared" si="31"/>
        <v>film &amp; video</v>
      </c>
      <c r="R346" s="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5"/>
        <v>99.860335195530723</v>
      </c>
      <c r="Q347" s="6" t="str">
        <f t="shared" si="31"/>
        <v>film &amp; video</v>
      </c>
      <c r="R347" s="6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5"/>
        <v>90.579148936170213</v>
      </c>
      <c r="Q348" s="6" t="str">
        <f t="shared" si="31"/>
        <v>film &amp; video</v>
      </c>
      <c r="R348" s="6" t="str">
        <f t="shared" si="32"/>
        <v>documentary</v>
      </c>
      <c r="S348" s="9">
        <f t="shared" si="33"/>
        <v>42261.500243055554</v>
      </c>
      <c r="T348" s="9">
        <f t="shared" si="34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5"/>
        <v>117.77361477572559</v>
      </c>
      <c r="Q349" s="6" t="str">
        <f t="shared" si="31"/>
        <v>film &amp; video</v>
      </c>
      <c r="R349" s="6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5"/>
        <v>86.554621848739501</v>
      </c>
      <c r="Q350" s="6" t="str">
        <f t="shared" si="31"/>
        <v>film &amp; video</v>
      </c>
      <c r="R350" s="6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5"/>
        <v>71.899281437125751</v>
      </c>
      <c r="Q351" s="6" t="str">
        <f t="shared" si="31"/>
        <v>film &amp; video</v>
      </c>
      <c r="R351" s="6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5"/>
        <v>129.81900452488688</v>
      </c>
      <c r="Q352" s="6" t="str">
        <f t="shared" si="31"/>
        <v>film &amp; video</v>
      </c>
      <c r="R352" s="6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5"/>
        <v>44.912863070539416</v>
      </c>
      <c r="Q353" s="6" t="str">
        <f t="shared" si="31"/>
        <v>film &amp; video</v>
      </c>
      <c r="R353" s="6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5"/>
        <v>40.755244755244753</v>
      </c>
      <c r="Q354" s="6" t="str">
        <f t="shared" si="31"/>
        <v>film &amp; video</v>
      </c>
      <c r="R354" s="6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5"/>
        <v>103.52394779771615</v>
      </c>
      <c r="Q355" s="6" t="str">
        <f t="shared" si="31"/>
        <v>film &amp; video</v>
      </c>
      <c r="R355" s="6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5"/>
        <v>125.44827586206897</v>
      </c>
      <c r="Q356" s="6" t="str">
        <f t="shared" si="31"/>
        <v>film &amp; video</v>
      </c>
      <c r="R356" s="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5"/>
        <v>246.60606060606059</v>
      </c>
      <c r="Q357" s="6" t="str">
        <f t="shared" si="31"/>
        <v>film &amp; video</v>
      </c>
      <c r="R357" s="6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5"/>
        <v>79.401340206185566</v>
      </c>
      <c r="Q358" s="6" t="str">
        <f t="shared" si="31"/>
        <v>film &amp; video</v>
      </c>
      <c r="R358" s="6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5"/>
        <v>86.138613861386133</v>
      </c>
      <c r="Q359" s="6" t="str">
        <f t="shared" si="31"/>
        <v>film &amp; video</v>
      </c>
      <c r="R359" s="6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5"/>
        <v>193.04868913857678</v>
      </c>
      <c r="Q360" s="6" t="str">
        <f t="shared" si="31"/>
        <v>film &amp; video</v>
      </c>
      <c r="R360" s="6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5"/>
        <v>84.023178807947019</v>
      </c>
      <c r="Q361" s="6" t="str">
        <f t="shared" si="31"/>
        <v>film &amp; video</v>
      </c>
      <c r="R361" s="6" t="str">
        <f t="shared" si="32"/>
        <v>documentary</v>
      </c>
      <c r="S361" s="9">
        <f t="shared" si="33"/>
        <v>41935.070486111115</v>
      </c>
      <c r="T361" s="9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5"/>
        <v>139.82758620689654</v>
      </c>
      <c r="Q362" s="6" t="str">
        <f t="shared" si="31"/>
        <v>film &amp; video</v>
      </c>
      <c r="R362" s="6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5"/>
        <v>109.82189265536722</v>
      </c>
      <c r="Q363" s="6" t="str">
        <f t="shared" si="31"/>
        <v>film &amp; video</v>
      </c>
      <c r="R363" s="6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5"/>
        <v>139.53488372093022</v>
      </c>
      <c r="Q364" s="6" t="str">
        <f t="shared" si="31"/>
        <v>film &amp; video</v>
      </c>
      <c r="R364" s="6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5"/>
        <v>347.84615384615387</v>
      </c>
      <c r="Q365" s="6" t="str">
        <f t="shared" si="31"/>
        <v>film &amp; video</v>
      </c>
      <c r="R365" s="6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5"/>
        <v>68.24159292035398</v>
      </c>
      <c r="Q366" s="6" t="str">
        <f t="shared" si="31"/>
        <v>film &amp; video</v>
      </c>
      <c r="R366" s="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5"/>
        <v>239.93846153846152</v>
      </c>
      <c r="Q367" s="6" t="str">
        <f t="shared" si="31"/>
        <v>film &amp; video</v>
      </c>
      <c r="R367" s="6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5"/>
        <v>287.31343283582089</v>
      </c>
      <c r="Q368" s="6" t="str">
        <f t="shared" si="31"/>
        <v>film &amp; video</v>
      </c>
      <c r="R368" s="6" t="str">
        <f t="shared" si="32"/>
        <v>documentary</v>
      </c>
      <c r="S368" s="9">
        <f t="shared" si="33"/>
        <v>41019.793032407411</v>
      </c>
      <c r="T368" s="9">
        <f t="shared" si="34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5"/>
        <v>86.84882352941176</v>
      </c>
      <c r="Q369" s="6" t="str">
        <f t="shared" si="31"/>
        <v>film &amp; video</v>
      </c>
      <c r="R369" s="6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5"/>
        <v>81.84905660377359</v>
      </c>
      <c r="Q370" s="6" t="str">
        <f t="shared" si="31"/>
        <v>film &amp; video</v>
      </c>
      <c r="R370" s="6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5"/>
        <v>42.874970059880241</v>
      </c>
      <c r="Q371" s="6" t="str">
        <f t="shared" si="31"/>
        <v>film &amp; video</v>
      </c>
      <c r="R371" s="6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5"/>
        <v>709.41860465116281</v>
      </c>
      <c r="Q372" s="6" t="str">
        <f t="shared" si="31"/>
        <v>film &amp; video</v>
      </c>
      <c r="R372" s="6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5"/>
        <v>161.25517890772127</v>
      </c>
      <c r="Q373" s="6" t="str">
        <f t="shared" si="31"/>
        <v>film &amp; video</v>
      </c>
      <c r="R373" s="6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5"/>
        <v>41.777777777777779</v>
      </c>
      <c r="Q374" s="6" t="str">
        <f t="shared" si="31"/>
        <v>film &amp; video</v>
      </c>
      <c r="R374" s="6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5"/>
        <v>89.887640449438209</v>
      </c>
      <c r="Q375" s="6" t="str">
        <f t="shared" si="31"/>
        <v>film &amp; video</v>
      </c>
      <c r="R375" s="6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5"/>
        <v>45.051724137931032</v>
      </c>
      <c r="Q376" s="6" t="str">
        <f t="shared" si="31"/>
        <v>film &amp; video</v>
      </c>
      <c r="R376" s="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5"/>
        <v>42.857142857142854</v>
      </c>
      <c r="Q377" s="6" t="str">
        <f t="shared" si="31"/>
        <v>film &amp; video</v>
      </c>
      <c r="R377" s="6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5"/>
        <v>54.083333333333336</v>
      </c>
      <c r="Q378" s="6" t="str">
        <f t="shared" si="31"/>
        <v>film &amp; video</v>
      </c>
      <c r="R378" s="6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5"/>
        <v>103.21804511278195</v>
      </c>
      <c r="Q379" s="6" t="str">
        <f t="shared" si="31"/>
        <v>film &amp; video</v>
      </c>
      <c r="R379" s="6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5"/>
        <v>40.397590361445786</v>
      </c>
      <c r="Q380" s="6" t="str">
        <f t="shared" si="31"/>
        <v>film &amp; video</v>
      </c>
      <c r="R380" s="6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5"/>
        <v>116.85906040268456</v>
      </c>
      <c r="Q381" s="6" t="str">
        <f t="shared" si="31"/>
        <v>film &amp; video</v>
      </c>
      <c r="R381" s="6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5"/>
        <v>115.51020408163265</v>
      </c>
      <c r="Q382" s="6" t="str">
        <f t="shared" si="31"/>
        <v>film &amp; video</v>
      </c>
      <c r="R382" s="6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5"/>
        <v>104.31274900398407</v>
      </c>
      <c r="Q383" s="6" t="str">
        <f t="shared" si="31"/>
        <v>film &amp; video</v>
      </c>
      <c r="R383" s="6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5"/>
        <v>69.772727272727266</v>
      </c>
      <c r="Q384" s="6" t="str">
        <f t="shared" si="31"/>
        <v>film &amp; video</v>
      </c>
      <c r="R384" s="6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5"/>
        <v>43.020833333333336</v>
      </c>
      <c r="Q385" s="6" t="str">
        <f t="shared" si="31"/>
        <v>film &amp; video</v>
      </c>
      <c r="R385" s="6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5"/>
        <v>58.540469973890339</v>
      </c>
      <c r="Q386" s="6" t="str">
        <f t="shared" si="31"/>
        <v>film &amp; video</v>
      </c>
      <c r="R386" s="6" t="str">
        <f t="shared" si="32"/>
        <v>documentary</v>
      </c>
      <c r="S386" s="9">
        <f t="shared" si="33"/>
        <v>41980.781793981485</v>
      </c>
      <c r="T386" s="9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>
        <f t="shared" si="35"/>
        <v>111.79535864978902</v>
      </c>
      <c r="Q387" s="6" t="str">
        <f t="shared" ref="Q387:Q450" si="37">LEFT(N387, FIND("/", N387)-1)</f>
        <v>film &amp; video</v>
      </c>
      <c r="R387" s="6" t="str">
        <f t="shared" ref="R387:R450" si="38">RIGHT(N387, LEN(N387) - FIND("/", N387))</f>
        <v>documentary</v>
      </c>
      <c r="S387" s="9">
        <f t="shared" ref="S387:S450" si="39">(J387/86400) + DATE(1970, 1, 1)</f>
        <v>41934.584502314814</v>
      </c>
      <c r="T387" s="9">
        <f t="shared" ref="T387:T450" si="40">(I387/86400) + 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ref="P388:P451" si="41">E388/L388</f>
        <v>46.230769230769234</v>
      </c>
      <c r="Q388" s="6" t="str">
        <f t="shared" si="37"/>
        <v>film &amp; video</v>
      </c>
      <c r="R388" s="6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41"/>
        <v>144.69039145907473</v>
      </c>
      <c r="Q389" s="6" t="str">
        <f t="shared" si="37"/>
        <v>film &amp; video</v>
      </c>
      <c r="R389" s="6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41"/>
        <v>88.845070422535215</v>
      </c>
      <c r="Q390" s="6" t="str">
        <f t="shared" si="37"/>
        <v>film &amp; video</v>
      </c>
      <c r="R390" s="6" t="str">
        <f t="shared" si="38"/>
        <v>documentary</v>
      </c>
      <c r="S390" s="9">
        <f t="shared" si="39"/>
        <v>42549.076157407406</v>
      </c>
      <c r="T390" s="9">
        <f t="shared" si="40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41"/>
        <v>81.75107284768211</v>
      </c>
      <c r="Q391" s="6" t="str">
        <f t="shared" si="37"/>
        <v>film &amp; video</v>
      </c>
      <c r="R391" s="6" t="str">
        <f t="shared" si="38"/>
        <v>documentary</v>
      </c>
      <c r="S391" s="9">
        <f t="shared" si="39"/>
        <v>41674.063078703708</v>
      </c>
      <c r="T391" s="9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41"/>
        <v>71.428571428571431</v>
      </c>
      <c r="Q392" s="6" t="str">
        <f t="shared" si="37"/>
        <v>film &amp; video</v>
      </c>
      <c r="R392" s="6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41"/>
        <v>104.25906735751295</v>
      </c>
      <c r="Q393" s="6" t="str">
        <f t="shared" si="37"/>
        <v>film &amp; video</v>
      </c>
      <c r="R393" s="6" t="str">
        <f t="shared" si="38"/>
        <v>documentary</v>
      </c>
      <c r="S393" s="9">
        <f t="shared" si="39"/>
        <v>40865.042256944442</v>
      </c>
      <c r="T393" s="9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41"/>
        <v>90.616504854368927</v>
      </c>
      <c r="Q394" s="6" t="str">
        <f t="shared" si="37"/>
        <v>film &amp; video</v>
      </c>
      <c r="R394" s="6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41"/>
        <v>157.33048433048432</v>
      </c>
      <c r="Q395" s="6" t="str">
        <f t="shared" si="37"/>
        <v>film &amp; video</v>
      </c>
      <c r="R395" s="6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41"/>
        <v>105.18</v>
      </c>
      <c r="Q396" s="6" t="str">
        <f t="shared" si="37"/>
        <v>film &amp; video</v>
      </c>
      <c r="R396" s="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41"/>
        <v>58.719836956521746</v>
      </c>
      <c r="Q397" s="6" t="str">
        <f t="shared" si="37"/>
        <v>film &amp; video</v>
      </c>
      <c r="R397" s="6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41"/>
        <v>81.632653061224488</v>
      </c>
      <c r="Q398" s="6" t="str">
        <f t="shared" si="37"/>
        <v>film &amp; video</v>
      </c>
      <c r="R398" s="6" t="str">
        <f t="shared" si="38"/>
        <v>documentary</v>
      </c>
      <c r="S398" s="9">
        <f t="shared" si="39"/>
        <v>41082.564884259264</v>
      </c>
      <c r="T398" s="9">
        <f t="shared" si="40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41"/>
        <v>56.460043668122275</v>
      </c>
      <c r="Q399" s="6" t="str">
        <f t="shared" si="37"/>
        <v>film &amp; video</v>
      </c>
      <c r="R399" s="6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41"/>
        <v>140.1044776119403</v>
      </c>
      <c r="Q400" s="6" t="str">
        <f t="shared" si="37"/>
        <v>film &amp; video</v>
      </c>
      <c r="R400" s="6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41"/>
        <v>224.85263157894738</v>
      </c>
      <c r="Q401" s="6" t="str">
        <f t="shared" si="37"/>
        <v>film &amp; video</v>
      </c>
      <c r="R401" s="6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41"/>
        <v>181.13306451612902</v>
      </c>
      <c r="Q402" s="6" t="str">
        <f t="shared" si="37"/>
        <v>film &amp; video</v>
      </c>
      <c r="R402" s="6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41"/>
        <v>711.04109589041093</v>
      </c>
      <c r="Q403" s="6" t="str">
        <f t="shared" si="37"/>
        <v>film &amp; video</v>
      </c>
      <c r="R403" s="6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41"/>
        <v>65.883720930232556</v>
      </c>
      <c r="Q404" s="6" t="str">
        <f t="shared" si="37"/>
        <v>film &amp; video</v>
      </c>
      <c r="R404" s="6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41"/>
        <v>75.185714285714283</v>
      </c>
      <c r="Q405" s="6" t="str">
        <f t="shared" si="37"/>
        <v>film &amp; video</v>
      </c>
      <c r="R405" s="6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41"/>
        <v>133.14391143911439</v>
      </c>
      <c r="Q406" s="6" t="str">
        <f t="shared" si="37"/>
        <v>film &amp; video</v>
      </c>
      <c r="R406" s="6" t="str">
        <f t="shared" si="38"/>
        <v>documentary</v>
      </c>
      <c r="S406" s="9">
        <f t="shared" si="39"/>
        <v>41646.628032407403</v>
      </c>
      <c r="T406" s="9">
        <f t="shared" si="40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41"/>
        <v>55.2</v>
      </c>
      <c r="Q407" s="6" t="str">
        <f t="shared" si="37"/>
        <v>film &amp; video</v>
      </c>
      <c r="R407" s="6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41"/>
        <v>86.163714285714292</v>
      </c>
      <c r="Q408" s="6" t="str">
        <f t="shared" si="37"/>
        <v>film &amp; video</v>
      </c>
      <c r="R408" s="6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41"/>
        <v>92.318181818181813</v>
      </c>
      <c r="Q409" s="6" t="str">
        <f t="shared" si="37"/>
        <v>film &amp; video</v>
      </c>
      <c r="R409" s="6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41"/>
        <v>160.16473684210527</v>
      </c>
      <c r="Q410" s="6" t="str">
        <f t="shared" si="37"/>
        <v>film &amp; video</v>
      </c>
      <c r="R410" s="6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41"/>
        <v>45.6</v>
      </c>
      <c r="Q411" s="6" t="str">
        <f t="shared" si="37"/>
        <v>film &amp; video</v>
      </c>
      <c r="R411" s="6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41"/>
        <v>183.28571428571428</v>
      </c>
      <c r="Q412" s="6" t="str">
        <f t="shared" si="37"/>
        <v>film &amp; video</v>
      </c>
      <c r="R412" s="6" t="str">
        <f t="shared" si="38"/>
        <v>documentary</v>
      </c>
      <c r="S412" s="9">
        <f t="shared" si="39"/>
        <v>42113.981446759259</v>
      </c>
      <c r="T412" s="9">
        <f t="shared" si="40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41"/>
        <v>125.78838174273859</v>
      </c>
      <c r="Q413" s="6" t="str">
        <f t="shared" si="37"/>
        <v>film &amp; video</v>
      </c>
      <c r="R413" s="6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41"/>
        <v>57.654545454545456</v>
      </c>
      <c r="Q414" s="6" t="str">
        <f t="shared" si="37"/>
        <v>film &amp; video</v>
      </c>
      <c r="R414" s="6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41"/>
        <v>78.660818713450297</v>
      </c>
      <c r="Q415" s="6" t="str">
        <f t="shared" si="37"/>
        <v>film &amp; video</v>
      </c>
      <c r="R415" s="6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41"/>
        <v>91.480769230769226</v>
      </c>
      <c r="Q416" s="6" t="str">
        <f t="shared" si="37"/>
        <v>film &amp; video</v>
      </c>
      <c r="R416" s="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41"/>
        <v>68.09809523809524</v>
      </c>
      <c r="Q417" s="6" t="str">
        <f t="shared" si="37"/>
        <v>film &amp; video</v>
      </c>
      <c r="R417" s="6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41"/>
        <v>48.086800000000004</v>
      </c>
      <c r="Q418" s="6" t="str">
        <f t="shared" si="37"/>
        <v>film &amp; video</v>
      </c>
      <c r="R418" s="6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41"/>
        <v>202.42307692307693</v>
      </c>
      <c r="Q419" s="6" t="str">
        <f t="shared" si="37"/>
        <v>film &amp; video</v>
      </c>
      <c r="R419" s="6" t="str">
        <f t="shared" si="38"/>
        <v>documentary</v>
      </c>
      <c r="S419" s="9">
        <f t="shared" si="39"/>
        <v>41360.970601851848</v>
      </c>
      <c r="T419" s="9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41"/>
        <v>216.75</v>
      </c>
      <c r="Q420" s="6" t="str">
        <f t="shared" si="37"/>
        <v>film &amp; video</v>
      </c>
      <c r="R420" s="6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41"/>
        <v>110.06849315068493</v>
      </c>
      <c r="Q421" s="6" t="str">
        <f t="shared" si="37"/>
        <v>film &amp; video</v>
      </c>
      <c r="R421" s="6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41"/>
        <v>4.833333333333333</v>
      </c>
      <c r="Q422" s="6" t="str">
        <f t="shared" si="37"/>
        <v>film &amp; video</v>
      </c>
      <c r="R422" s="6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41"/>
        <v>50.166666666666664</v>
      </c>
      <c r="Q423" s="6" t="str">
        <f t="shared" si="37"/>
        <v>film &amp; video</v>
      </c>
      <c r="R423" s="6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41"/>
        <v>35.833333333333336</v>
      </c>
      <c r="Q424" s="6" t="str">
        <f t="shared" si="37"/>
        <v>film &amp; video</v>
      </c>
      <c r="R424" s="6" t="str">
        <f t="shared" si="38"/>
        <v>animation</v>
      </c>
      <c r="S424" s="9">
        <f t="shared" si="39"/>
        <v>41863.260381944448</v>
      </c>
      <c r="T424" s="9">
        <f t="shared" si="40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41"/>
        <v>11.76923076923077</v>
      </c>
      <c r="Q425" s="6" t="str">
        <f t="shared" si="37"/>
        <v>film &amp; video</v>
      </c>
      <c r="R425" s="6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41"/>
        <v>40.78</v>
      </c>
      <c r="Q426" s="6" t="str">
        <f t="shared" si="37"/>
        <v>film &amp; video</v>
      </c>
      <c r="R426" s="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41"/>
        <v>3</v>
      </c>
      <c r="Q427" s="6" t="str">
        <f t="shared" si="37"/>
        <v>film &amp; video</v>
      </c>
      <c r="R427" s="6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41"/>
        <v>16.625</v>
      </c>
      <c r="Q428" s="6" t="str">
        <f t="shared" si="37"/>
        <v>film &amp; video</v>
      </c>
      <c r="R428" s="6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41"/>
        <v>#DIV/0!</v>
      </c>
      <c r="Q429" s="6" t="str">
        <f t="shared" si="37"/>
        <v>film &amp; video</v>
      </c>
      <c r="R429" s="6" t="str">
        <f t="shared" si="38"/>
        <v>animation</v>
      </c>
      <c r="S429" s="9">
        <f t="shared" si="39"/>
        <v>42285.90902777778</v>
      </c>
      <c r="T429" s="9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41"/>
        <v>52</v>
      </c>
      <c r="Q430" s="6" t="str">
        <f t="shared" si="37"/>
        <v>film &amp; video</v>
      </c>
      <c r="R430" s="6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41"/>
        <v>#DIV/0!</v>
      </c>
      <c r="Q431" s="6" t="str">
        <f t="shared" si="37"/>
        <v>film &amp; video</v>
      </c>
      <c r="R431" s="6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41"/>
        <v>4.8</v>
      </c>
      <c r="Q432" s="6" t="str">
        <f t="shared" si="37"/>
        <v>film &amp; video</v>
      </c>
      <c r="R432" s="6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41"/>
        <v>51.875</v>
      </c>
      <c r="Q433" s="6" t="str">
        <f t="shared" si="37"/>
        <v>film &amp; video</v>
      </c>
      <c r="R433" s="6" t="str">
        <f t="shared" si="38"/>
        <v>animation</v>
      </c>
      <c r="S433" s="9">
        <f t="shared" si="39"/>
        <v>42526.871331018519</v>
      </c>
      <c r="T433" s="9">
        <f t="shared" si="40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41"/>
        <v>71.25</v>
      </c>
      <c r="Q434" s="6" t="str">
        <f t="shared" si="37"/>
        <v>film &amp; video</v>
      </c>
      <c r="R434" s="6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41"/>
        <v>#DIV/0!</v>
      </c>
      <c r="Q435" s="6" t="str">
        <f t="shared" si="37"/>
        <v>film &amp; video</v>
      </c>
      <c r="R435" s="6" t="str">
        <f t="shared" si="38"/>
        <v>animation</v>
      </c>
      <c r="S435" s="9">
        <f t="shared" si="39"/>
        <v>42228.629884259259</v>
      </c>
      <c r="T435" s="9">
        <f t="shared" si="40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41"/>
        <v>62.5</v>
      </c>
      <c r="Q436" s="6" t="str">
        <f t="shared" si="37"/>
        <v>film &amp; video</v>
      </c>
      <c r="R436" s="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41"/>
        <v>1</v>
      </c>
      <c r="Q437" s="6" t="str">
        <f t="shared" si="37"/>
        <v>film &amp; video</v>
      </c>
      <c r="R437" s="6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41"/>
        <v>#DIV/0!</v>
      </c>
      <c r="Q438" s="6" t="str">
        <f t="shared" si="37"/>
        <v>film &amp; video</v>
      </c>
      <c r="R438" s="6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41"/>
        <v>#DIV/0!</v>
      </c>
      <c r="Q439" s="6" t="str">
        <f t="shared" si="37"/>
        <v>film &amp; video</v>
      </c>
      <c r="R439" s="6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41"/>
        <v>170.54545454545453</v>
      </c>
      <c r="Q440" s="6" t="str">
        <f t="shared" si="37"/>
        <v>film &amp; video</v>
      </c>
      <c r="R440" s="6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41"/>
        <v>#DIV/0!</v>
      </c>
      <c r="Q441" s="6" t="str">
        <f t="shared" si="37"/>
        <v>film &amp; video</v>
      </c>
      <c r="R441" s="6" t="str">
        <f t="shared" si="38"/>
        <v>animation</v>
      </c>
      <c r="S441" s="9">
        <f t="shared" si="39"/>
        <v>41919.761782407411</v>
      </c>
      <c r="T441" s="9">
        <f t="shared" si="40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41"/>
        <v>5</v>
      </c>
      <c r="Q442" s="6" t="str">
        <f t="shared" si="37"/>
        <v>film &amp; video</v>
      </c>
      <c r="R442" s="6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41"/>
        <v>#DIV/0!</v>
      </c>
      <c r="Q443" s="6" t="str">
        <f t="shared" si="37"/>
        <v>film &amp; video</v>
      </c>
      <c r="R443" s="6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41"/>
        <v>393.58823529411762</v>
      </c>
      <c r="Q444" s="6" t="str">
        <f t="shared" si="37"/>
        <v>film &amp; video</v>
      </c>
      <c r="R444" s="6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41"/>
        <v>5</v>
      </c>
      <c r="Q445" s="6" t="str">
        <f t="shared" si="37"/>
        <v>film &amp; video</v>
      </c>
      <c r="R445" s="6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41"/>
        <v>50</v>
      </c>
      <c r="Q446" s="6" t="str">
        <f t="shared" si="37"/>
        <v>film &amp; video</v>
      </c>
      <c r="R446" s="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41"/>
        <v>1</v>
      </c>
      <c r="Q447" s="6" t="str">
        <f t="shared" si="37"/>
        <v>film &amp; video</v>
      </c>
      <c r="R447" s="6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41"/>
        <v>47.875</v>
      </c>
      <c r="Q448" s="6" t="str">
        <f t="shared" si="37"/>
        <v>film &amp; video</v>
      </c>
      <c r="R448" s="6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41"/>
        <v>5</v>
      </c>
      <c r="Q449" s="6" t="str">
        <f t="shared" si="37"/>
        <v>film &amp; video</v>
      </c>
      <c r="R449" s="6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41"/>
        <v>20.502500000000001</v>
      </c>
      <c r="Q450" s="6" t="str">
        <f t="shared" si="37"/>
        <v>film &amp; video</v>
      </c>
      <c r="R450" s="6" t="str">
        <f t="shared" si="38"/>
        <v>animation</v>
      </c>
      <c r="S450" s="9">
        <f t="shared" si="39"/>
        <v>41753.758043981477</v>
      </c>
      <c r="T450" s="9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>
        <f t="shared" si="41"/>
        <v>9</v>
      </c>
      <c r="Q451" s="6" t="str">
        <f t="shared" ref="Q451:Q514" si="43">LEFT(N451, FIND("/", N451)-1)</f>
        <v>film &amp; video</v>
      </c>
      <c r="R451" s="6" t="str">
        <f t="shared" ref="R451:R514" si="44">RIGHT(N451, LEN(N451) - FIND("/", N451))</f>
        <v>animation</v>
      </c>
      <c r="S451" s="9">
        <f t="shared" ref="S451:S514" si="45">(J451/86400) + DATE(1970, 1, 1)</f>
        <v>41534.568113425928</v>
      </c>
      <c r="T451" s="9">
        <f t="shared" ref="T451:T514" si="46">(I451/86400) + 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ref="P452:P515" si="47">E452/L452</f>
        <v>56.571428571428569</v>
      </c>
      <c r="Q452" s="6" t="str">
        <f t="shared" si="43"/>
        <v>film &amp; video</v>
      </c>
      <c r="R452" s="6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7"/>
        <v>#DIV/0!</v>
      </c>
      <c r="Q453" s="6" t="str">
        <f t="shared" si="43"/>
        <v>film &amp; video</v>
      </c>
      <c r="R453" s="6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7"/>
        <v>40</v>
      </c>
      <c r="Q454" s="6" t="str">
        <f t="shared" si="43"/>
        <v>film &amp; video</v>
      </c>
      <c r="R454" s="6" t="str">
        <f t="shared" si="44"/>
        <v>animation</v>
      </c>
      <c r="S454" s="9">
        <f t="shared" si="45"/>
        <v>42107.703877314816</v>
      </c>
      <c r="T454" s="9">
        <f t="shared" si="46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7"/>
        <v>13</v>
      </c>
      <c r="Q455" s="6" t="str">
        <f t="shared" si="43"/>
        <v>film &amp; video</v>
      </c>
      <c r="R455" s="6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7"/>
        <v>16.399999999999999</v>
      </c>
      <c r="Q456" s="6" t="str">
        <f t="shared" si="43"/>
        <v>film &amp; video</v>
      </c>
      <c r="R456" s="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7"/>
        <v>22.5</v>
      </c>
      <c r="Q457" s="6" t="str">
        <f t="shared" si="43"/>
        <v>film &amp; video</v>
      </c>
      <c r="R457" s="6" t="str">
        <f t="shared" si="44"/>
        <v>animation</v>
      </c>
      <c r="S457" s="9">
        <f t="shared" si="45"/>
        <v>40971.002569444448</v>
      </c>
      <c r="T457" s="9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7"/>
        <v>20.333333333333332</v>
      </c>
      <c r="Q458" s="6" t="str">
        <f t="shared" si="43"/>
        <v>film &amp; video</v>
      </c>
      <c r="R458" s="6" t="str">
        <f t="shared" si="44"/>
        <v>animation</v>
      </c>
      <c r="S458" s="9">
        <f t="shared" si="45"/>
        <v>41547.694456018522</v>
      </c>
      <c r="T458" s="9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7"/>
        <v>#DIV/0!</v>
      </c>
      <c r="Q459" s="6" t="str">
        <f t="shared" si="43"/>
        <v>film &amp; video</v>
      </c>
      <c r="R459" s="6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7"/>
        <v>16.755102040816325</v>
      </c>
      <c r="Q460" s="6" t="str">
        <f t="shared" si="43"/>
        <v>film &amp; video</v>
      </c>
      <c r="R460" s="6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7"/>
        <v>25</v>
      </c>
      <c r="Q461" s="6" t="str">
        <f t="shared" si="43"/>
        <v>film &amp; video</v>
      </c>
      <c r="R461" s="6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7"/>
        <v>12.5</v>
      </c>
      <c r="Q462" s="6" t="str">
        <f t="shared" si="43"/>
        <v>film &amp; video</v>
      </c>
      <c r="R462" s="6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7"/>
        <v>#DIV/0!</v>
      </c>
      <c r="Q463" s="6" t="str">
        <f t="shared" si="43"/>
        <v>film &amp; video</v>
      </c>
      <c r="R463" s="6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7"/>
        <v>#DIV/0!</v>
      </c>
      <c r="Q464" s="6" t="str">
        <f t="shared" si="43"/>
        <v>film &amp; video</v>
      </c>
      <c r="R464" s="6" t="str">
        <f t="shared" si="44"/>
        <v>animation</v>
      </c>
      <c r="S464" s="9">
        <f t="shared" si="45"/>
        <v>40705.12663194444</v>
      </c>
      <c r="T464" s="9">
        <f t="shared" si="46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7"/>
        <v>113.63636363636364</v>
      </c>
      <c r="Q465" s="6" t="str">
        <f t="shared" si="43"/>
        <v>film &amp; video</v>
      </c>
      <c r="R465" s="6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7"/>
        <v>1</v>
      </c>
      <c r="Q466" s="6" t="str">
        <f t="shared" si="43"/>
        <v>film &amp; video</v>
      </c>
      <c r="R466" s="6" t="str">
        <f t="shared" si="44"/>
        <v>animation</v>
      </c>
      <c r="S466" s="9">
        <f t="shared" si="45"/>
        <v>42488.84878472222</v>
      </c>
      <c r="T466" s="9">
        <f t="shared" si="46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7"/>
        <v>17.25</v>
      </c>
      <c r="Q467" s="6" t="str">
        <f t="shared" si="43"/>
        <v>film &amp; video</v>
      </c>
      <c r="R467" s="6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7"/>
        <v>15.2</v>
      </c>
      <c r="Q468" s="6" t="str">
        <f t="shared" si="43"/>
        <v>film &amp; video</v>
      </c>
      <c r="R468" s="6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7"/>
        <v>110.64102564102564</v>
      </c>
      <c r="Q469" s="6" t="str">
        <f t="shared" si="43"/>
        <v>film &amp; video</v>
      </c>
      <c r="R469" s="6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7"/>
        <v>#DIV/0!</v>
      </c>
      <c r="Q470" s="6" t="str">
        <f t="shared" si="43"/>
        <v>film &amp; video</v>
      </c>
      <c r="R470" s="6" t="str">
        <f t="shared" si="44"/>
        <v>animation</v>
      </c>
      <c r="S470" s="9">
        <f t="shared" si="45"/>
        <v>41041.167627314819</v>
      </c>
      <c r="T470" s="9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7"/>
        <v>#DIV/0!</v>
      </c>
      <c r="Q471" s="6" t="str">
        <f t="shared" si="43"/>
        <v>film &amp; video</v>
      </c>
      <c r="R471" s="6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7"/>
        <v>25.5</v>
      </c>
      <c r="Q472" s="6" t="str">
        <f t="shared" si="43"/>
        <v>film &amp; video</v>
      </c>
      <c r="R472" s="6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7"/>
        <v>38.476470588235294</v>
      </c>
      <c r="Q473" s="6" t="str">
        <f t="shared" si="43"/>
        <v>film &amp; video</v>
      </c>
      <c r="R473" s="6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7"/>
        <v>28.2</v>
      </c>
      <c r="Q474" s="6" t="str">
        <f t="shared" si="43"/>
        <v>film &amp; video</v>
      </c>
      <c r="R474" s="6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7"/>
        <v>61.5</v>
      </c>
      <c r="Q475" s="6" t="str">
        <f t="shared" si="43"/>
        <v>film &amp; video</v>
      </c>
      <c r="R475" s="6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7"/>
        <v>1</v>
      </c>
      <c r="Q476" s="6" t="str">
        <f t="shared" si="43"/>
        <v>film &amp; video</v>
      </c>
      <c r="R476" s="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7"/>
        <v>#DIV/0!</v>
      </c>
      <c r="Q477" s="6" t="str">
        <f t="shared" si="43"/>
        <v>film &amp; video</v>
      </c>
      <c r="R477" s="6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7"/>
        <v>39.569274193548388</v>
      </c>
      <c r="Q478" s="6" t="str">
        <f t="shared" si="43"/>
        <v>film &amp; video</v>
      </c>
      <c r="R478" s="6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7"/>
        <v>#DIV/0!</v>
      </c>
      <c r="Q479" s="6" t="str">
        <f t="shared" si="43"/>
        <v>film &amp; video</v>
      </c>
      <c r="R479" s="6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7"/>
        <v>#DIV/0!</v>
      </c>
      <c r="Q480" s="6" t="str">
        <f t="shared" si="43"/>
        <v>film &amp; video</v>
      </c>
      <c r="R480" s="6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7"/>
        <v>88.8</v>
      </c>
      <c r="Q481" s="6" t="str">
        <f t="shared" si="43"/>
        <v>film &amp; video</v>
      </c>
      <c r="R481" s="6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7"/>
        <v>55.457142857142856</v>
      </c>
      <c r="Q482" s="6" t="str">
        <f t="shared" si="43"/>
        <v>film &amp; video</v>
      </c>
      <c r="R482" s="6" t="str">
        <f t="shared" si="44"/>
        <v>animation</v>
      </c>
      <c r="S482" s="9">
        <f t="shared" si="45"/>
        <v>41465.500173611115</v>
      </c>
      <c r="T482" s="9">
        <f t="shared" si="46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7"/>
        <v>87.142857142857139</v>
      </c>
      <c r="Q483" s="6" t="str">
        <f t="shared" si="43"/>
        <v>film &amp; video</v>
      </c>
      <c r="R483" s="6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7"/>
        <v>10</v>
      </c>
      <c r="Q484" s="6" t="str">
        <f t="shared" si="43"/>
        <v>film &amp; video</v>
      </c>
      <c r="R484" s="6" t="str">
        <f t="shared" si="44"/>
        <v>animation</v>
      </c>
      <c r="S484" s="9">
        <f t="shared" si="45"/>
        <v>42447.896874999999</v>
      </c>
      <c r="T484" s="9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7"/>
        <v>51.224489795918366</v>
      </c>
      <c r="Q485" s="6" t="str">
        <f t="shared" si="43"/>
        <v>film &amp; video</v>
      </c>
      <c r="R485" s="6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7"/>
        <v>13.545454545454545</v>
      </c>
      <c r="Q486" s="6" t="str">
        <f t="shared" si="43"/>
        <v>film &amp; video</v>
      </c>
      <c r="R486" s="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7"/>
        <v>66.520080000000007</v>
      </c>
      <c r="Q487" s="6" t="str">
        <f t="shared" si="43"/>
        <v>film &amp; video</v>
      </c>
      <c r="R487" s="6" t="str">
        <f t="shared" si="44"/>
        <v>animation</v>
      </c>
      <c r="S487" s="9">
        <f t="shared" si="45"/>
        <v>41381.505775462967</v>
      </c>
      <c r="T487" s="9">
        <f t="shared" si="46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7"/>
        <v>50</v>
      </c>
      <c r="Q488" s="6" t="str">
        <f t="shared" si="43"/>
        <v>film &amp; video</v>
      </c>
      <c r="R488" s="6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7"/>
        <v>#DIV/0!</v>
      </c>
      <c r="Q489" s="6" t="str">
        <f t="shared" si="43"/>
        <v>film &amp; video</v>
      </c>
      <c r="R489" s="6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7"/>
        <v>#DIV/0!</v>
      </c>
      <c r="Q490" s="6" t="str">
        <f t="shared" si="43"/>
        <v>film &amp; video</v>
      </c>
      <c r="R490" s="6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7"/>
        <v>71.666666666666671</v>
      </c>
      <c r="Q491" s="6" t="str">
        <f t="shared" si="43"/>
        <v>film &amp; video</v>
      </c>
      <c r="R491" s="6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7"/>
        <v>#DIV/0!</v>
      </c>
      <c r="Q492" s="6" t="str">
        <f t="shared" si="43"/>
        <v>film &amp; video</v>
      </c>
      <c r="R492" s="6" t="str">
        <f t="shared" si="44"/>
        <v>animation</v>
      </c>
      <c r="S492" s="9">
        <f t="shared" si="45"/>
        <v>41113.968576388885</v>
      </c>
      <c r="T492" s="9">
        <f t="shared" si="46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7"/>
        <v>#DIV/0!</v>
      </c>
      <c r="Q493" s="6" t="str">
        <f t="shared" si="43"/>
        <v>film &amp; video</v>
      </c>
      <c r="R493" s="6" t="str">
        <f t="shared" si="44"/>
        <v>animation</v>
      </c>
      <c r="S493" s="9">
        <f t="shared" si="45"/>
        <v>42366.982627314814</v>
      </c>
      <c r="T493" s="9">
        <f t="shared" si="46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7"/>
        <v>#DIV/0!</v>
      </c>
      <c r="Q494" s="6" t="str">
        <f t="shared" si="43"/>
        <v>film &amp; video</v>
      </c>
      <c r="R494" s="6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7"/>
        <v>#DIV/0!</v>
      </c>
      <c r="Q495" s="6" t="str">
        <f t="shared" si="43"/>
        <v>film &amp; video</v>
      </c>
      <c r="R495" s="6" t="str">
        <f t="shared" si="44"/>
        <v>animation</v>
      </c>
      <c r="S495" s="9">
        <f t="shared" si="45"/>
        <v>42114.726134259261</v>
      </c>
      <c r="T495" s="9">
        <f t="shared" si="46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7"/>
        <v>10.333333333333334</v>
      </c>
      <c r="Q496" s="6" t="str">
        <f t="shared" si="43"/>
        <v>film &amp; video</v>
      </c>
      <c r="R496" s="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7"/>
        <v>#DIV/0!</v>
      </c>
      <c r="Q497" s="6" t="str">
        <f t="shared" si="43"/>
        <v>film &amp; video</v>
      </c>
      <c r="R497" s="6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7"/>
        <v>1</v>
      </c>
      <c r="Q498" s="6" t="str">
        <f t="shared" si="43"/>
        <v>film &amp; video</v>
      </c>
      <c r="R498" s="6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7"/>
        <v>10</v>
      </c>
      <c r="Q499" s="6" t="str">
        <f t="shared" si="43"/>
        <v>film &amp; video</v>
      </c>
      <c r="R499" s="6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7"/>
        <v>136.09090909090909</v>
      </c>
      <c r="Q500" s="6" t="str">
        <f t="shared" si="43"/>
        <v>film &amp; video</v>
      </c>
      <c r="R500" s="6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7"/>
        <v>73.461538461538467</v>
      </c>
      <c r="Q501" s="6" t="str">
        <f t="shared" si="43"/>
        <v>film &amp; video</v>
      </c>
      <c r="R501" s="6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7"/>
        <v>53.75</v>
      </c>
      <c r="Q502" s="6" t="str">
        <f t="shared" si="43"/>
        <v>film &amp; video</v>
      </c>
      <c r="R502" s="6" t="str">
        <f t="shared" si="44"/>
        <v>animation</v>
      </c>
      <c r="S502" s="9">
        <f t="shared" si="45"/>
        <v>40247.886006944442</v>
      </c>
      <c r="T502" s="9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7"/>
        <v>#DIV/0!</v>
      </c>
      <c r="Q503" s="6" t="str">
        <f t="shared" si="43"/>
        <v>film &amp; video</v>
      </c>
      <c r="R503" s="6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7"/>
        <v>57.5</v>
      </c>
      <c r="Q504" s="6" t="str">
        <f t="shared" si="43"/>
        <v>film &amp; video</v>
      </c>
      <c r="R504" s="6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7"/>
        <v>12.666666666666666</v>
      </c>
      <c r="Q505" s="6" t="str">
        <f t="shared" si="43"/>
        <v>film &amp; video</v>
      </c>
      <c r="R505" s="6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7"/>
        <v>67</v>
      </c>
      <c r="Q506" s="6" t="str">
        <f t="shared" si="43"/>
        <v>film &amp; video</v>
      </c>
      <c r="R506" s="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7"/>
        <v>3.7142857142857144</v>
      </c>
      <c r="Q507" s="6" t="str">
        <f t="shared" si="43"/>
        <v>film &amp; video</v>
      </c>
      <c r="R507" s="6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7"/>
        <v>250</v>
      </c>
      <c r="Q508" s="6" t="str">
        <f t="shared" si="43"/>
        <v>film &amp; video</v>
      </c>
      <c r="R508" s="6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7"/>
        <v>64</v>
      </c>
      <c r="Q509" s="6" t="str">
        <f t="shared" si="43"/>
        <v>film &amp; video</v>
      </c>
      <c r="R509" s="6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7"/>
        <v>133.33333333333334</v>
      </c>
      <c r="Q510" s="6" t="str">
        <f t="shared" si="43"/>
        <v>film &amp; video</v>
      </c>
      <c r="R510" s="6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7"/>
        <v>10</v>
      </c>
      <c r="Q511" s="6" t="str">
        <f t="shared" si="43"/>
        <v>film &amp; video</v>
      </c>
      <c r="R511" s="6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7"/>
        <v>#DIV/0!</v>
      </c>
      <c r="Q512" s="6" t="str">
        <f t="shared" si="43"/>
        <v>film &amp; video</v>
      </c>
      <c r="R512" s="6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7"/>
        <v>30</v>
      </c>
      <c r="Q513" s="6" t="str">
        <f t="shared" si="43"/>
        <v>film &amp; video</v>
      </c>
      <c r="R513" s="6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7"/>
        <v>5.5</v>
      </c>
      <c r="Q514" s="6" t="str">
        <f t="shared" si="43"/>
        <v>film &amp; video</v>
      </c>
      <c r="R514" s="6" t="str">
        <f t="shared" si="44"/>
        <v>animation</v>
      </c>
      <c r="S514" s="9">
        <f t="shared" si="45"/>
        <v>42649.742210648154</v>
      </c>
      <c r="T514" s="9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>
        <f t="shared" si="47"/>
        <v>102.38235294117646</v>
      </c>
      <c r="Q515" s="6" t="str">
        <f t="shared" ref="Q515:Q578" si="49">LEFT(N515, FIND("/", N515)-1)</f>
        <v>film &amp; video</v>
      </c>
      <c r="R515" s="6" t="str">
        <f t="shared" ref="R515:R578" si="50">RIGHT(N515, LEN(N515) - FIND("/", N515))</f>
        <v>animation</v>
      </c>
      <c r="S515" s="9">
        <f t="shared" ref="S515:S578" si="51">(J515/86400) + DATE(1970, 1, 1)</f>
        <v>42552.653993055559</v>
      </c>
      <c r="T515" s="9">
        <f t="shared" ref="T515:T578" si="52">(I515/86400) + 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ref="P516:P579" si="53">E516/L516</f>
        <v>16.666666666666668</v>
      </c>
      <c r="Q516" s="6" t="str">
        <f t="shared" si="49"/>
        <v>film &amp; video</v>
      </c>
      <c r="R516" s="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53"/>
        <v>725.02941176470586</v>
      </c>
      <c r="Q517" s="6" t="str">
        <f t="shared" si="49"/>
        <v>film &amp; video</v>
      </c>
      <c r="R517" s="6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53"/>
        <v>#DIV/0!</v>
      </c>
      <c r="Q518" s="6" t="str">
        <f t="shared" si="49"/>
        <v>film &amp; video</v>
      </c>
      <c r="R518" s="6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53"/>
        <v>68.333333333333329</v>
      </c>
      <c r="Q519" s="6" t="str">
        <f t="shared" si="49"/>
        <v>film &amp; video</v>
      </c>
      <c r="R519" s="6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53"/>
        <v>#DIV/0!</v>
      </c>
      <c r="Q520" s="6" t="str">
        <f t="shared" si="49"/>
        <v>film &amp; video</v>
      </c>
      <c r="R520" s="6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53"/>
        <v>39.228571428571428</v>
      </c>
      <c r="Q521" s="6" t="str">
        <f t="shared" si="49"/>
        <v>film &amp; video</v>
      </c>
      <c r="R521" s="6" t="str">
        <f t="shared" si="50"/>
        <v>animation</v>
      </c>
      <c r="S521" s="9">
        <f t="shared" si="51"/>
        <v>41218.391446759255</v>
      </c>
      <c r="T521" s="9">
        <f t="shared" si="52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53"/>
        <v>150.14705882352942</v>
      </c>
      <c r="Q522" s="6" t="str">
        <f t="shared" si="49"/>
        <v>theater</v>
      </c>
      <c r="R522" s="6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53"/>
        <v>93.428571428571431</v>
      </c>
      <c r="Q523" s="6" t="str">
        <f t="shared" si="49"/>
        <v>theater</v>
      </c>
      <c r="R523" s="6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53"/>
        <v>110.96774193548387</v>
      </c>
      <c r="Q524" s="6" t="str">
        <f t="shared" si="49"/>
        <v>theater</v>
      </c>
      <c r="R524" s="6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53"/>
        <v>71.785714285714292</v>
      </c>
      <c r="Q525" s="6" t="str">
        <f t="shared" si="49"/>
        <v>theater</v>
      </c>
      <c r="R525" s="6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53"/>
        <v>29.258076923076924</v>
      </c>
      <c r="Q526" s="6" t="str">
        <f t="shared" si="49"/>
        <v>theater</v>
      </c>
      <c r="R526" s="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53"/>
        <v>1000</v>
      </c>
      <c r="Q527" s="6" t="str">
        <f t="shared" si="49"/>
        <v>theater</v>
      </c>
      <c r="R527" s="6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53"/>
        <v>74.347826086956516</v>
      </c>
      <c r="Q528" s="6" t="str">
        <f t="shared" si="49"/>
        <v>theater</v>
      </c>
      <c r="R528" s="6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53"/>
        <v>63.829113924050631</v>
      </c>
      <c r="Q529" s="6" t="str">
        <f t="shared" si="49"/>
        <v>theater</v>
      </c>
      <c r="R529" s="6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53"/>
        <v>44.333333333333336</v>
      </c>
      <c r="Q530" s="6" t="str">
        <f t="shared" si="49"/>
        <v>theater</v>
      </c>
      <c r="R530" s="6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53"/>
        <v>86.944444444444443</v>
      </c>
      <c r="Q531" s="6" t="str">
        <f t="shared" si="49"/>
        <v>theater</v>
      </c>
      <c r="R531" s="6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53"/>
        <v>126.55172413793103</v>
      </c>
      <c r="Q532" s="6" t="str">
        <f t="shared" si="49"/>
        <v>theater</v>
      </c>
      <c r="R532" s="6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53"/>
        <v>129.03225806451613</v>
      </c>
      <c r="Q533" s="6" t="str">
        <f t="shared" si="49"/>
        <v>theater</v>
      </c>
      <c r="R533" s="6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53"/>
        <v>71.242774566473983</v>
      </c>
      <c r="Q534" s="6" t="str">
        <f t="shared" si="49"/>
        <v>theater</v>
      </c>
      <c r="R534" s="6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53"/>
        <v>117.88235294117646</v>
      </c>
      <c r="Q535" s="6" t="str">
        <f t="shared" si="49"/>
        <v>theater</v>
      </c>
      <c r="R535" s="6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53"/>
        <v>327.08333333333331</v>
      </c>
      <c r="Q536" s="6" t="str">
        <f t="shared" si="49"/>
        <v>theater</v>
      </c>
      <c r="R536" s="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53"/>
        <v>34.745762711864408</v>
      </c>
      <c r="Q537" s="6" t="str">
        <f t="shared" si="49"/>
        <v>theater</v>
      </c>
      <c r="R537" s="6" t="str">
        <f t="shared" si="50"/>
        <v>plays</v>
      </c>
      <c r="S537" s="9">
        <f t="shared" si="51"/>
        <v>42711.54519675926</v>
      </c>
      <c r="T537" s="9">
        <f t="shared" si="52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53"/>
        <v>100.06410256410257</v>
      </c>
      <c r="Q538" s="6" t="str">
        <f t="shared" si="49"/>
        <v>theater</v>
      </c>
      <c r="R538" s="6" t="str">
        <f t="shared" si="50"/>
        <v>plays</v>
      </c>
      <c r="S538" s="9">
        <f t="shared" si="51"/>
        <v>42179.344988425924</v>
      </c>
      <c r="T538" s="9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53"/>
        <v>40.847457627118644</v>
      </c>
      <c r="Q539" s="6" t="str">
        <f t="shared" si="49"/>
        <v>theater</v>
      </c>
      <c r="R539" s="6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53"/>
        <v>252.01666666666668</v>
      </c>
      <c r="Q540" s="6" t="str">
        <f t="shared" si="49"/>
        <v>theater</v>
      </c>
      <c r="R540" s="6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53"/>
        <v>25.161000000000001</v>
      </c>
      <c r="Q541" s="6" t="str">
        <f t="shared" si="49"/>
        <v>theater</v>
      </c>
      <c r="R541" s="6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53"/>
        <v>1</v>
      </c>
      <c r="Q542" s="6" t="str">
        <f t="shared" si="49"/>
        <v>technology</v>
      </c>
      <c r="R542" s="6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53"/>
        <v>25</v>
      </c>
      <c r="Q543" s="6" t="str">
        <f t="shared" si="49"/>
        <v>technology</v>
      </c>
      <c r="R543" s="6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53"/>
        <v>1</v>
      </c>
      <c r="Q544" s="6" t="str">
        <f t="shared" si="49"/>
        <v>technology</v>
      </c>
      <c r="R544" s="6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53"/>
        <v>35</v>
      </c>
      <c r="Q545" s="6" t="str">
        <f t="shared" si="49"/>
        <v>technology</v>
      </c>
      <c r="R545" s="6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53"/>
        <v>3</v>
      </c>
      <c r="Q546" s="6" t="str">
        <f t="shared" si="49"/>
        <v>technology</v>
      </c>
      <c r="R546" s="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53"/>
        <v>402.70588235294116</v>
      </c>
      <c r="Q547" s="6" t="str">
        <f t="shared" si="49"/>
        <v>technology</v>
      </c>
      <c r="R547" s="6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53"/>
        <v>26</v>
      </c>
      <c r="Q548" s="6" t="str">
        <f t="shared" si="49"/>
        <v>technology</v>
      </c>
      <c r="R548" s="6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53"/>
        <v>#DIV/0!</v>
      </c>
      <c r="Q549" s="6" t="str">
        <f t="shared" si="49"/>
        <v>technology</v>
      </c>
      <c r="R549" s="6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53"/>
        <v>9</v>
      </c>
      <c r="Q550" s="6" t="str">
        <f t="shared" si="49"/>
        <v>technology</v>
      </c>
      <c r="R550" s="6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53"/>
        <v>8.5</v>
      </c>
      <c r="Q551" s="6" t="str">
        <f t="shared" si="49"/>
        <v>technology</v>
      </c>
      <c r="R551" s="6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53"/>
        <v>8.75</v>
      </c>
      <c r="Q552" s="6" t="str">
        <f t="shared" si="49"/>
        <v>technology</v>
      </c>
      <c r="R552" s="6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53"/>
        <v>135.03571428571428</v>
      </c>
      <c r="Q553" s="6" t="str">
        <f t="shared" si="49"/>
        <v>technology</v>
      </c>
      <c r="R553" s="6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53"/>
        <v>#DIV/0!</v>
      </c>
      <c r="Q554" s="6" t="str">
        <f t="shared" si="49"/>
        <v>technology</v>
      </c>
      <c r="R554" s="6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53"/>
        <v>20.5</v>
      </c>
      <c r="Q555" s="6" t="str">
        <f t="shared" si="49"/>
        <v>technology</v>
      </c>
      <c r="R555" s="6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53"/>
        <v>64.36363636363636</v>
      </c>
      <c r="Q556" s="6" t="str">
        <f t="shared" si="49"/>
        <v>technology</v>
      </c>
      <c r="R556" s="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53"/>
        <v>#DIV/0!</v>
      </c>
      <c r="Q557" s="6" t="str">
        <f t="shared" si="49"/>
        <v>technology</v>
      </c>
      <c r="R557" s="6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53"/>
        <v>200</v>
      </c>
      <c r="Q558" s="6" t="str">
        <f t="shared" si="49"/>
        <v>technology</v>
      </c>
      <c r="R558" s="6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53"/>
        <v>68.3</v>
      </c>
      <c r="Q559" s="6" t="str">
        <f t="shared" si="49"/>
        <v>technology</v>
      </c>
      <c r="R559" s="6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53"/>
        <v>#DIV/0!</v>
      </c>
      <c r="Q560" s="6" t="str">
        <f t="shared" si="49"/>
        <v>technology</v>
      </c>
      <c r="R560" s="6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53"/>
        <v>50</v>
      </c>
      <c r="Q561" s="6" t="str">
        <f t="shared" si="49"/>
        <v>technology</v>
      </c>
      <c r="R561" s="6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53"/>
        <v>4</v>
      </c>
      <c r="Q562" s="6" t="str">
        <f t="shared" si="49"/>
        <v>technology</v>
      </c>
      <c r="R562" s="6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53"/>
        <v>27.5</v>
      </c>
      <c r="Q563" s="6" t="str">
        <f t="shared" si="49"/>
        <v>technology</v>
      </c>
      <c r="R563" s="6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53"/>
        <v>#DIV/0!</v>
      </c>
      <c r="Q564" s="6" t="str">
        <f t="shared" si="49"/>
        <v>technology</v>
      </c>
      <c r="R564" s="6" t="str">
        <f t="shared" si="50"/>
        <v>web</v>
      </c>
      <c r="S564" s="9">
        <f t="shared" si="51"/>
        <v>42692.389062499999</v>
      </c>
      <c r="T564" s="9">
        <f t="shared" si="52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53"/>
        <v>34</v>
      </c>
      <c r="Q565" s="6" t="str">
        <f t="shared" si="49"/>
        <v>technology</v>
      </c>
      <c r="R565" s="6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53"/>
        <v>1</v>
      </c>
      <c r="Q566" s="6" t="str">
        <f t="shared" si="49"/>
        <v>technology</v>
      </c>
      <c r="R566" s="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53"/>
        <v>#DIV/0!</v>
      </c>
      <c r="Q567" s="6" t="str">
        <f t="shared" si="49"/>
        <v>technology</v>
      </c>
      <c r="R567" s="6" t="str">
        <f t="shared" si="50"/>
        <v>web</v>
      </c>
      <c r="S567" s="9">
        <f t="shared" si="51"/>
        <v>42165.78528935185</v>
      </c>
      <c r="T567" s="9">
        <f t="shared" si="52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53"/>
        <v>1</v>
      </c>
      <c r="Q568" s="6" t="str">
        <f t="shared" si="49"/>
        <v>technology</v>
      </c>
      <c r="R568" s="6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53"/>
        <v>#DIV/0!</v>
      </c>
      <c r="Q569" s="6" t="str">
        <f t="shared" si="49"/>
        <v>technology</v>
      </c>
      <c r="R569" s="6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53"/>
        <v>49</v>
      </c>
      <c r="Q570" s="6" t="str">
        <f t="shared" si="49"/>
        <v>technology</v>
      </c>
      <c r="R570" s="6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53"/>
        <v>20</v>
      </c>
      <c r="Q571" s="6" t="str">
        <f t="shared" si="49"/>
        <v>technology</v>
      </c>
      <c r="R571" s="6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53"/>
        <v>142</v>
      </c>
      <c r="Q572" s="6" t="str">
        <f t="shared" si="49"/>
        <v>technology</v>
      </c>
      <c r="R572" s="6" t="str">
        <f t="shared" si="50"/>
        <v>web</v>
      </c>
      <c r="S572" s="9">
        <f t="shared" si="51"/>
        <v>42388.798252314809</v>
      </c>
      <c r="T572" s="9">
        <f t="shared" si="52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53"/>
        <v>53</v>
      </c>
      <c r="Q573" s="6" t="str">
        <f t="shared" si="49"/>
        <v>technology</v>
      </c>
      <c r="R573" s="6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53"/>
        <v>#DIV/0!</v>
      </c>
      <c r="Q574" s="6" t="str">
        <f t="shared" si="49"/>
        <v>technology</v>
      </c>
      <c r="R574" s="6" t="str">
        <f t="shared" si="50"/>
        <v>web</v>
      </c>
      <c r="S574" s="9">
        <f t="shared" si="51"/>
        <v>42282.716296296298</v>
      </c>
      <c r="T574" s="9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53"/>
        <v>38.444444444444443</v>
      </c>
      <c r="Q575" s="6" t="str">
        <f t="shared" si="49"/>
        <v>technology</v>
      </c>
      <c r="R575" s="6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53"/>
        <v>20</v>
      </c>
      <c r="Q576" s="6" t="str">
        <f t="shared" si="49"/>
        <v>technology</v>
      </c>
      <c r="R576" s="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53"/>
        <v>64.75</v>
      </c>
      <c r="Q577" s="6" t="str">
        <f t="shared" si="49"/>
        <v>technology</v>
      </c>
      <c r="R577" s="6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53"/>
        <v>1</v>
      </c>
      <c r="Q578" s="6" t="str">
        <f t="shared" si="49"/>
        <v>technology</v>
      </c>
      <c r="R578" s="6" t="str">
        <f t="shared" si="50"/>
        <v>web</v>
      </c>
      <c r="S578" s="9">
        <f t="shared" si="51"/>
        <v>42031.471666666665</v>
      </c>
      <c r="T578" s="9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>
        <f t="shared" si="53"/>
        <v>10</v>
      </c>
      <c r="Q579" s="6" t="str">
        <f t="shared" ref="Q579:Q642" si="55">LEFT(N579, FIND("/", N579)-1)</f>
        <v>technology</v>
      </c>
      <c r="R579" s="6" t="str">
        <f t="shared" ref="R579:R642" si="56">RIGHT(N579, LEN(N579) - FIND("/", N579))</f>
        <v>web</v>
      </c>
      <c r="S579" s="9">
        <f t="shared" ref="S579:S642" si="57">(J579/86400) + DATE(1970, 1, 1)</f>
        <v>42450.589143518519</v>
      </c>
      <c r="T579" s="9">
        <f t="shared" ref="T579:T642" si="58">(I579/86400) + 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ref="P580:P643" si="59">E580/L580</f>
        <v>2</v>
      </c>
      <c r="Q580" s="6" t="str">
        <f t="shared" si="55"/>
        <v>technology</v>
      </c>
      <c r="R580" s="6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9"/>
        <v>35</v>
      </c>
      <c r="Q581" s="6" t="str">
        <f t="shared" si="55"/>
        <v>technology</v>
      </c>
      <c r="R581" s="6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9"/>
        <v>1</v>
      </c>
      <c r="Q582" s="6" t="str">
        <f t="shared" si="55"/>
        <v>technology</v>
      </c>
      <c r="R582" s="6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9"/>
        <v>#DIV/0!</v>
      </c>
      <c r="Q583" s="6" t="str">
        <f t="shared" si="55"/>
        <v>technology</v>
      </c>
      <c r="R583" s="6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9"/>
        <v>#DIV/0!</v>
      </c>
      <c r="Q584" s="6" t="str">
        <f t="shared" si="55"/>
        <v>technology</v>
      </c>
      <c r="R584" s="6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9"/>
        <v>1</v>
      </c>
      <c r="Q585" s="6" t="str">
        <f t="shared" si="55"/>
        <v>technology</v>
      </c>
      <c r="R585" s="6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9"/>
        <v>5</v>
      </c>
      <c r="Q586" s="6" t="str">
        <f t="shared" si="55"/>
        <v>technology</v>
      </c>
      <c r="R586" s="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9"/>
        <v>#DIV/0!</v>
      </c>
      <c r="Q587" s="6" t="str">
        <f t="shared" si="55"/>
        <v>technology</v>
      </c>
      <c r="R587" s="6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9"/>
        <v>14</v>
      </c>
      <c r="Q588" s="6" t="str">
        <f t="shared" si="55"/>
        <v>technology</v>
      </c>
      <c r="R588" s="6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9"/>
        <v>389.28571428571428</v>
      </c>
      <c r="Q589" s="6" t="str">
        <f t="shared" si="55"/>
        <v>technology</v>
      </c>
      <c r="R589" s="6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9"/>
        <v>150.5</v>
      </c>
      <c r="Q590" s="6" t="str">
        <f t="shared" si="55"/>
        <v>technology</v>
      </c>
      <c r="R590" s="6" t="str">
        <f t="shared" si="56"/>
        <v>web</v>
      </c>
      <c r="S590" s="9">
        <f t="shared" si="57"/>
        <v>42631.769513888888</v>
      </c>
      <c r="T590" s="9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9"/>
        <v>1</v>
      </c>
      <c r="Q591" s="6" t="str">
        <f t="shared" si="55"/>
        <v>technology</v>
      </c>
      <c r="R591" s="6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9"/>
        <v>24.777777777777779</v>
      </c>
      <c r="Q592" s="6" t="str">
        <f t="shared" si="55"/>
        <v>technology</v>
      </c>
      <c r="R592" s="6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9"/>
        <v>30.5</v>
      </c>
      <c r="Q593" s="6" t="str">
        <f t="shared" si="55"/>
        <v>technology</v>
      </c>
      <c r="R593" s="6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9"/>
        <v>250</v>
      </c>
      <c r="Q594" s="6" t="str">
        <f t="shared" si="55"/>
        <v>technology</v>
      </c>
      <c r="R594" s="6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9"/>
        <v>16.428571428571427</v>
      </c>
      <c r="Q595" s="6" t="str">
        <f t="shared" si="55"/>
        <v>technology</v>
      </c>
      <c r="R595" s="6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9"/>
        <v>13</v>
      </c>
      <c r="Q596" s="6" t="str">
        <f t="shared" si="55"/>
        <v>technology</v>
      </c>
      <c r="R596" s="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9"/>
        <v>53.25</v>
      </c>
      <c r="Q597" s="6" t="str">
        <f t="shared" si="55"/>
        <v>technology</v>
      </c>
      <c r="R597" s="6" t="str">
        <f t="shared" si="56"/>
        <v>web</v>
      </c>
      <c r="S597" s="9">
        <f t="shared" si="57"/>
        <v>42083.069884259261</v>
      </c>
      <c r="T597" s="9">
        <f t="shared" si="58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9"/>
        <v>3</v>
      </c>
      <c r="Q598" s="6" t="str">
        <f t="shared" si="55"/>
        <v>technology</v>
      </c>
      <c r="R598" s="6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9"/>
        <v>10</v>
      </c>
      <c r="Q599" s="6" t="str">
        <f t="shared" si="55"/>
        <v>technology</v>
      </c>
      <c r="R599" s="6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9"/>
        <v>121.42857142857143</v>
      </c>
      <c r="Q600" s="6" t="str">
        <f t="shared" si="55"/>
        <v>technology</v>
      </c>
      <c r="R600" s="6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9"/>
        <v>15.5</v>
      </c>
      <c r="Q601" s="6" t="str">
        <f t="shared" si="55"/>
        <v>technology</v>
      </c>
      <c r="R601" s="6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9"/>
        <v>100</v>
      </c>
      <c r="Q602" s="6" t="str">
        <f t="shared" si="55"/>
        <v>technology</v>
      </c>
      <c r="R602" s="6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9"/>
        <v>23.333333333333332</v>
      </c>
      <c r="Q603" s="6" t="str">
        <f t="shared" si="55"/>
        <v>technology</v>
      </c>
      <c r="R603" s="6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9"/>
        <v>#DIV/0!</v>
      </c>
      <c r="Q604" s="6" t="str">
        <f t="shared" si="55"/>
        <v>technology</v>
      </c>
      <c r="R604" s="6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9"/>
        <v>45.386153846153846</v>
      </c>
      <c r="Q605" s="6" t="str">
        <f t="shared" si="55"/>
        <v>technology</v>
      </c>
      <c r="R605" s="6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9"/>
        <v>#DIV/0!</v>
      </c>
      <c r="Q606" s="6" t="str">
        <f t="shared" si="55"/>
        <v>technology</v>
      </c>
      <c r="R606" s="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9"/>
        <v>16.375</v>
      </c>
      <c r="Q607" s="6" t="str">
        <f t="shared" si="55"/>
        <v>technology</v>
      </c>
      <c r="R607" s="6" t="str">
        <f t="shared" si="56"/>
        <v>web</v>
      </c>
      <c r="S607" s="9">
        <f t="shared" si="57"/>
        <v>42194.357731481483</v>
      </c>
      <c r="T607" s="9">
        <f t="shared" si="58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9"/>
        <v>10</v>
      </c>
      <c r="Q608" s="6" t="str">
        <f t="shared" si="55"/>
        <v>technology</v>
      </c>
      <c r="R608" s="6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9"/>
        <v>#DIV/0!</v>
      </c>
      <c r="Q609" s="6" t="str">
        <f t="shared" si="55"/>
        <v>technology</v>
      </c>
      <c r="R609" s="6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9"/>
        <v>292.2</v>
      </c>
      <c r="Q610" s="6" t="str">
        <f t="shared" si="55"/>
        <v>technology</v>
      </c>
      <c r="R610" s="6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9"/>
        <v>5</v>
      </c>
      <c r="Q611" s="6" t="str">
        <f t="shared" si="55"/>
        <v>technology</v>
      </c>
      <c r="R611" s="6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9"/>
        <v>#DIV/0!</v>
      </c>
      <c r="Q612" s="6" t="str">
        <f t="shared" si="55"/>
        <v>technology</v>
      </c>
      <c r="R612" s="6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9"/>
        <v>#DIV/0!</v>
      </c>
      <c r="Q613" s="6" t="str">
        <f t="shared" si="55"/>
        <v>technology</v>
      </c>
      <c r="R613" s="6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9"/>
        <v>#DIV/0!</v>
      </c>
      <c r="Q614" s="6" t="str">
        <f t="shared" si="55"/>
        <v>technology</v>
      </c>
      <c r="R614" s="6" t="str">
        <f t="shared" si="56"/>
        <v>web</v>
      </c>
      <c r="S614" s="9">
        <f t="shared" si="57"/>
        <v>42585.031782407408</v>
      </c>
      <c r="T614" s="9">
        <f t="shared" si="58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9"/>
        <v>105.93388429752066</v>
      </c>
      <c r="Q615" s="6" t="str">
        <f t="shared" si="55"/>
        <v>technology</v>
      </c>
      <c r="R615" s="6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9"/>
        <v>#DIV/0!</v>
      </c>
      <c r="Q616" s="6" t="str">
        <f t="shared" si="55"/>
        <v>technology</v>
      </c>
      <c r="R616" s="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9"/>
        <v>#DIV/0!</v>
      </c>
      <c r="Q617" s="6" t="str">
        <f t="shared" si="55"/>
        <v>technology</v>
      </c>
      <c r="R617" s="6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9"/>
        <v>#DIV/0!</v>
      </c>
      <c r="Q618" s="6" t="str">
        <f t="shared" si="55"/>
        <v>technology</v>
      </c>
      <c r="R618" s="6" t="str">
        <f t="shared" si="56"/>
        <v>web</v>
      </c>
      <c r="S618" s="9">
        <f t="shared" si="57"/>
        <v>42761.376238425924</v>
      </c>
      <c r="T618" s="9">
        <f t="shared" si="58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9"/>
        <v>20</v>
      </c>
      <c r="Q619" s="6" t="str">
        <f t="shared" si="55"/>
        <v>technology</v>
      </c>
      <c r="R619" s="6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9"/>
        <v>#DIV/0!</v>
      </c>
      <c r="Q620" s="6" t="str">
        <f t="shared" si="55"/>
        <v>technology</v>
      </c>
      <c r="R620" s="6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9"/>
        <v>1</v>
      </c>
      <c r="Q621" s="6" t="str">
        <f t="shared" si="55"/>
        <v>technology</v>
      </c>
      <c r="R621" s="6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9"/>
        <v>300</v>
      </c>
      <c r="Q622" s="6" t="str">
        <f t="shared" si="55"/>
        <v>technology</v>
      </c>
      <c r="R622" s="6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9"/>
        <v>87</v>
      </c>
      <c r="Q623" s="6" t="str">
        <f t="shared" si="55"/>
        <v>technology</v>
      </c>
      <c r="R623" s="6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9"/>
        <v>37.888888888888886</v>
      </c>
      <c r="Q624" s="6" t="str">
        <f t="shared" si="55"/>
        <v>technology</v>
      </c>
      <c r="R624" s="6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9"/>
        <v>#DIV/0!</v>
      </c>
      <c r="Q625" s="6" t="str">
        <f t="shared" si="55"/>
        <v>technology</v>
      </c>
      <c r="R625" s="6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9"/>
        <v>#DIV/0!</v>
      </c>
      <c r="Q626" s="6" t="str">
        <f t="shared" si="55"/>
        <v>technology</v>
      </c>
      <c r="R626" s="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9"/>
        <v>#DIV/0!</v>
      </c>
      <c r="Q627" s="6" t="str">
        <f t="shared" si="55"/>
        <v>technology</v>
      </c>
      <c r="R627" s="6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9"/>
        <v>111.41025641025641</v>
      </c>
      <c r="Q628" s="6" t="str">
        <f t="shared" si="55"/>
        <v>technology</v>
      </c>
      <c r="R628" s="6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9"/>
        <v>90</v>
      </c>
      <c r="Q629" s="6" t="str">
        <f t="shared" si="55"/>
        <v>technology</v>
      </c>
      <c r="R629" s="6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9"/>
        <v>#DIV/0!</v>
      </c>
      <c r="Q630" s="6" t="str">
        <f t="shared" si="55"/>
        <v>technology</v>
      </c>
      <c r="R630" s="6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9"/>
        <v>116.66666666666667</v>
      </c>
      <c r="Q631" s="6" t="str">
        <f t="shared" si="55"/>
        <v>technology</v>
      </c>
      <c r="R631" s="6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9"/>
        <v>10</v>
      </c>
      <c r="Q632" s="6" t="str">
        <f t="shared" si="55"/>
        <v>technology</v>
      </c>
      <c r="R632" s="6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9"/>
        <v>76.666666666666671</v>
      </c>
      <c r="Q633" s="6" t="str">
        <f t="shared" si="55"/>
        <v>technology</v>
      </c>
      <c r="R633" s="6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9"/>
        <v>#DIV/0!</v>
      </c>
      <c r="Q634" s="6" t="str">
        <f t="shared" si="55"/>
        <v>technology</v>
      </c>
      <c r="R634" s="6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9"/>
        <v>49.8</v>
      </c>
      <c r="Q635" s="6" t="str">
        <f t="shared" si="55"/>
        <v>technology</v>
      </c>
      <c r="R635" s="6" t="str">
        <f t="shared" si="56"/>
        <v>web</v>
      </c>
      <c r="S635" s="9">
        <f t="shared" si="57"/>
        <v>42507.299328703702</v>
      </c>
      <c r="T635" s="9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9"/>
        <v>1</v>
      </c>
      <c r="Q636" s="6" t="str">
        <f t="shared" si="55"/>
        <v>technology</v>
      </c>
      <c r="R636" s="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9"/>
        <v>2</v>
      </c>
      <c r="Q637" s="6" t="str">
        <f t="shared" si="55"/>
        <v>technology</v>
      </c>
      <c r="R637" s="6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9"/>
        <v>4</v>
      </c>
      <c r="Q638" s="6" t="str">
        <f t="shared" si="55"/>
        <v>technology</v>
      </c>
      <c r="R638" s="6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9"/>
        <v>#DIV/0!</v>
      </c>
      <c r="Q639" s="6" t="str">
        <f t="shared" si="55"/>
        <v>technology</v>
      </c>
      <c r="R639" s="6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9"/>
        <v>3</v>
      </c>
      <c r="Q640" s="6" t="str">
        <f t="shared" si="55"/>
        <v>technology</v>
      </c>
      <c r="R640" s="6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9"/>
        <v>1</v>
      </c>
      <c r="Q641" s="6" t="str">
        <f t="shared" si="55"/>
        <v>technology</v>
      </c>
      <c r="R641" s="6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9"/>
        <v>50.5</v>
      </c>
      <c r="Q642" s="6" t="str">
        <f t="shared" si="55"/>
        <v>technology</v>
      </c>
      <c r="R642" s="6" t="str">
        <f t="shared" si="56"/>
        <v>wearables</v>
      </c>
      <c r="S642" s="9">
        <f t="shared" si="57"/>
        <v>42683.420312499999</v>
      </c>
      <c r="T642" s="9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>
        <f t="shared" si="59"/>
        <v>151.31746031746033</v>
      </c>
      <c r="Q643" s="6" t="str">
        <f t="shared" ref="Q643:Q706" si="61">LEFT(N643, FIND("/", N643)-1)</f>
        <v>technology</v>
      </c>
      <c r="R643" s="6" t="str">
        <f t="shared" ref="R643:R706" si="62">RIGHT(N643, LEN(N643) - FIND("/", N643))</f>
        <v>wearables</v>
      </c>
      <c r="S643" s="9">
        <f t="shared" ref="S643:S706" si="63">(J643/86400) + DATE(1970, 1, 1)</f>
        <v>42199.57</v>
      </c>
      <c r="T643" s="9">
        <f t="shared" ref="T643:T706" si="64">(I643/86400) + 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ref="P644:P707" si="65">E644/L644</f>
        <v>134.3592456301748</v>
      </c>
      <c r="Q644" s="6" t="str">
        <f t="shared" si="61"/>
        <v>technology</v>
      </c>
      <c r="R644" s="6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5"/>
        <v>174.02631578947367</v>
      </c>
      <c r="Q645" s="6" t="str">
        <f t="shared" si="61"/>
        <v>technology</v>
      </c>
      <c r="R645" s="6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5"/>
        <v>73.486268364348675</v>
      </c>
      <c r="Q646" s="6" t="str">
        <f t="shared" si="61"/>
        <v>technology</v>
      </c>
      <c r="R646" s="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5"/>
        <v>23.518987341772153</v>
      </c>
      <c r="Q647" s="6" t="str">
        <f t="shared" si="61"/>
        <v>technology</v>
      </c>
      <c r="R647" s="6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5"/>
        <v>39.074444444444445</v>
      </c>
      <c r="Q648" s="6" t="str">
        <f t="shared" si="61"/>
        <v>technology</v>
      </c>
      <c r="R648" s="6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5"/>
        <v>125.94117647058823</v>
      </c>
      <c r="Q649" s="6" t="str">
        <f t="shared" si="61"/>
        <v>technology</v>
      </c>
      <c r="R649" s="6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5"/>
        <v>1644</v>
      </c>
      <c r="Q650" s="6" t="str">
        <f t="shared" si="61"/>
        <v>technology</v>
      </c>
      <c r="R650" s="6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5"/>
        <v>42.670731707317074</v>
      </c>
      <c r="Q651" s="6" t="str">
        <f t="shared" si="61"/>
        <v>technology</v>
      </c>
      <c r="R651" s="6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5"/>
        <v>35.125</v>
      </c>
      <c r="Q652" s="6" t="str">
        <f t="shared" si="61"/>
        <v>technology</v>
      </c>
      <c r="R652" s="6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5"/>
        <v>239.35238095238094</v>
      </c>
      <c r="Q653" s="6" t="str">
        <f t="shared" si="61"/>
        <v>technology</v>
      </c>
      <c r="R653" s="6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5"/>
        <v>107.64285714285714</v>
      </c>
      <c r="Q654" s="6" t="str">
        <f t="shared" si="61"/>
        <v>technology</v>
      </c>
      <c r="R654" s="6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5"/>
        <v>95.830623306233065</v>
      </c>
      <c r="Q655" s="6" t="str">
        <f t="shared" si="61"/>
        <v>technology</v>
      </c>
      <c r="R655" s="6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5"/>
        <v>31.663376110562684</v>
      </c>
      <c r="Q656" s="6" t="str">
        <f t="shared" si="61"/>
        <v>technology</v>
      </c>
      <c r="R656" s="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5"/>
        <v>42.886861313868614</v>
      </c>
      <c r="Q657" s="6" t="str">
        <f t="shared" si="61"/>
        <v>technology</v>
      </c>
      <c r="R657" s="6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5"/>
        <v>122.73563218390805</v>
      </c>
      <c r="Q658" s="6" t="str">
        <f t="shared" si="61"/>
        <v>technology</v>
      </c>
      <c r="R658" s="6" t="str">
        <f t="shared" si="62"/>
        <v>wearables</v>
      </c>
      <c r="S658" s="9">
        <f t="shared" si="63"/>
        <v>42417.804618055554</v>
      </c>
      <c r="T658" s="9">
        <f t="shared" si="64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5"/>
        <v>190.45454545454547</v>
      </c>
      <c r="Q659" s="6" t="str">
        <f t="shared" si="61"/>
        <v>technology</v>
      </c>
      <c r="R659" s="6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5"/>
        <v>109.33695652173913</v>
      </c>
      <c r="Q660" s="6" t="str">
        <f t="shared" si="61"/>
        <v>technology</v>
      </c>
      <c r="R660" s="6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5"/>
        <v>143.66666666666666</v>
      </c>
      <c r="Q661" s="6" t="str">
        <f t="shared" si="61"/>
        <v>technology</v>
      </c>
      <c r="R661" s="6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5"/>
        <v>84.944444444444443</v>
      </c>
      <c r="Q662" s="6" t="str">
        <f t="shared" si="61"/>
        <v>technology</v>
      </c>
      <c r="R662" s="6" t="str">
        <f t="shared" si="62"/>
        <v>wearables</v>
      </c>
      <c r="S662" s="9">
        <f t="shared" si="63"/>
        <v>41922.741655092592</v>
      </c>
      <c r="T662" s="9">
        <f t="shared" si="64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5"/>
        <v>10.555555555555555</v>
      </c>
      <c r="Q663" s="6" t="str">
        <f t="shared" si="61"/>
        <v>technology</v>
      </c>
      <c r="R663" s="6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5"/>
        <v>39</v>
      </c>
      <c r="Q664" s="6" t="str">
        <f t="shared" si="61"/>
        <v>technology</v>
      </c>
      <c r="R664" s="6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5"/>
        <v>100</v>
      </c>
      <c r="Q665" s="6" t="str">
        <f t="shared" si="61"/>
        <v>technology</v>
      </c>
      <c r="R665" s="6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5"/>
        <v>31.172413793103448</v>
      </c>
      <c r="Q666" s="6" t="str">
        <f t="shared" si="61"/>
        <v>technology</v>
      </c>
      <c r="R666" s="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5"/>
        <v>155.33333333333334</v>
      </c>
      <c r="Q667" s="6" t="str">
        <f t="shared" si="61"/>
        <v>technology</v>
      </c>
      <c r="R667" s="6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5"/>
        <v>2</v>
      </c>
      <c r="Q668" s="6" t="str">
        <f t="shared" si="61"/>
        <v>technology</v>
      </c>
      <c r="R668" s="6" t="str">
        <f t="shared" si="62"/>
        <v>wearables</v>
      </c>
      <c r="S668" s="9">
        <f t="shared" si="63"/>
        <v>41838.832152777773</v>
      </c>
      <c r="T668" s="9">
        <f t="shared" si="64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5"/>
        <v>178.92857142857142</v>
      </c>
      <c r="Q669" s="6" t="str">
        <f t="shared" si="61"/>
        <v>technology</v>
      </c>
      <c r="R669" s="6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5"/>
        <v>27.36</v>
      </c>
      <c r="Q670" s="6" t="str">
        <f t="shared" si="61"/>
        <v>technology</v>
      </c>
      <c r="R670" s="6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5"/>
        <v>1536.25</v>
      </c>
      <c r="Q671" s="6" t="str">
        <f t="shared" si="61"/>
        <v>technology</v>
      </c>
      <c r="R671" s="6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5"/>
        <v>84.99677419354839</v>
      </c>
      <c r="Q672" s="6" t="str">
        <f t="shared" si="61"/>
        <v>technology</v>
      </c>
      <c r="R672" s="6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5"/>
        <v>788.5333333333333</v>
      </c>
      <c r="Q673" s="6" t="str">
        <f t="shared" si="61"/>
        <v>technology</v>
      </c>
      <c r="R673" s="6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5"/>
        <v>50.29767441860465</v>
      </c>
      <c r="Q674" s="6" t="str">
        <f t="shared" si="61"/>
        <v>technology</v>
      </c>
      <c r="R674" s="6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5"/>
        <v>68.333333333333329</v>
      </c>
      <c r="Q675" s="6" t="str">
        <f t="shared" si="61"/>
        <v>technology</v>
      </c>
      <c r="R675" s="6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5"/>
        <v>7.5</v>
      </c>
      <c r="Q676" s="6" t="str">
        <f t="shared" si="61"/>
        <v>technology</v>
      </c>
      <c r="R676" s="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5"/>
        <v>34.269230769230766</v>
      </c>
      <c r="Q677" s="6" t="str">
        <f t="shared" si="61"/>
        <v>technology</v>
      </c>
      <c r="R677" s="6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5"/>
        <v>61.291666666666664</v>
      </c>
      <c r="Q678" s="6" t="str">
        <f t="shared" si="61"/>
        <v>technology</v>
      </c>
      <c r="R678" s="6" t="str">
        <f t="shared" si="62"/>
        <v>wearables</v>
      </c>
      <c r="S678" s="9">
        <f t="shared" si="63"/>
        <v>42012.76829861111</v>
      </c>
      <c r="T678" s="9">
        <f t="shared" si="64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5"/>
        <v>133.25</v>
      </c>
      <c r="Q679" s="6" t="str">
        <f t="shared" si="61"/>
        <v>technology</v>
      </c>
      <c r="R679" s="6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5"/>
        <v>65.17647058823529</v>
      </c>
      <c r="Q680" s="6" t="str">
        <f t="shared" si="61"/>
        <v>technology</v>
      </c>
      <c r="R680" s="6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5"/>
        <v>93.90425531914893</v>
      </c>
      <c r="Q681" s="6" t="str">
        <f t="shared" si="61"/>
        <v>technology</v>
      </c>
      <c r="R681" s="6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5"/>
        <v>150.65116279069767</v>
      </c>
      <c r="Q682" s="6" t="str">
        <f t="shared" si="61"/>
        <v>technology</v>
      </c>
      <c r="R682" s="6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5"/>
        <v>1</v>
      </c>
      <c r="Q683" s="6" t="str">
        <f t="shared" si="61"/>
        <v>technology</v>
      </c>
      <c r="R683" s="6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5"/>
        <v>13.25</v>
      </c>
      <c r="Q684" s="6" t="str">
        <f t="shared" si="61"/>
        <v>technology</v>
      </c>
      <c r="R684" s="6" t="str">
        <f t="shared" si="62"/>
        <v>wearables</v>
      </c>
      <c r="S684" s="9">
        <f t="shared" si="63"/>
        <v>42778.765300925923</v>
      </c>
      <c r="T684" s="9">
        <f t="shared" si="64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5"/>
        <v>99.333333333333329</v>
      </c>
      <c r="Q685" s="6" t="str">
        <f t="shared" si="61"/>
        <v>technology</v>
      </c>
      <c r="R685" s="6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5"/>
        <v>177.39259259259259</v>
      </c>
      <c r="Q686" s="6" t="str">
        <f t="shared" si="61"/>
        <v>technology</v>
      </c>
      <c r="R686" s="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5"/>
        <v>55.3</v>
      </c>
      <c r="Q687" s="6" t="str">
        <f t="shared" si="61"/>
        <v>technology</v>
      </c>
      <c r="R687" s="6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5"/>
        <v>#DIV/0!</v>
      </c>
      <c r="Q688" s="6" t="str">
        <f t="shared" si="61"/>
        <v>technology</v>
      </c>
      <c r="R688" s="6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5"/>
        <v>591.66666666666663</v>
      </c>
      <c r="Q689" s="6" t="str">
        <f t="shared" si="61"/>
        <v>technology</v>
      </c>
      <c r="R689" s="6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5"/>
        <v>405.5</v>
      </c>
      <c r="Q690" s="6" t="str">
        <f t="shared" si="61"/>
        <v>technology</v>
      </c>
      <c r="R690" s="6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5"/>
        <v>343.14732142857144</v>
      </c>
      <c r="Q691" s="6" t="str">
        <f t="shared" si="61"/>
        <v>technology</v>
      </c>
      <c r="R691" s="6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5"/>
        <v>72.588235294117652</v>
      </c>
      <c r="Q692" s="6" t="str">
        <f t="shared" si="61"/>
        <v>technology</v>
      </c>
      <c r="R692" s="6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5"/>
        <v>26</v>
      </c>
      <c r="Q693" s="6" t="str">
        <f t="shared" si="61"/>
        <v>technology</v>
      </c>
      <c r="R693" s="6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5"/>
        <v>6.4975124378109452</v>
      </c>
      <c r="Q694" s="6" t="str">
        <f t="shared" si="61"/>
        <v>technology</v>
      </c>
      <c r="R694" s="6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5"/>
        <v>119.38513513513513</v>
      </c>
      <c r="Q695" s="6" t="str">
        <f t="shared" si="61"/>
        <v>technology</v>
      </c>
      <c r="R695" s="6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5"/>
        <v>84.285714285714292</v>
      </c>
      <c r="Q696" s="6" t="str">
        <f t="shared" si="61"/>
        <v>technology</v>
      </c>
      <c r="R696" s="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5"/>
        <v>90.857142857142861</v>
      </c>
      <c r="Q697" s="6" t="str">
        <f t="shared" si="61"/>
        <v>technology</v>
      </c>
      <c r="R697" s="6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5"/>
        <v>1</v>
      </c>
      <c r="Q698" s="6" t="str">
        <f t="shared" si="61"/>
        <v>technology</v>
      </c>
      <c r="R698" s="6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5"/>
        <v>20.342105263157894</v>
      </c>
      <c r="Q699" s="6" t="str">
        <f t="shared" si="61"/>
        <v>technology</v>
      </c>
      <c r="R699" s="6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5"/>
        <v>530.68965517241384</v>
      </c>
      <c r="Q700" s="6" t="str">
        <f t="shared" si="61"/>
        <v>technology</v>
      </c>
      <c r="R700" s="6" t="str">
        <f t="shared" si="62"/>
        <v>wearables</v>
      </c>
      <c r="S700" s="9">
        <f t="shared" si="63"/>
        <v>41866.931076388893</v>
      </c>
      <c r="T700" s="9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5"/>
        <v>120.39184269662923</v>
      </c>
      <c r="Q701" s="6" t="str">
        <f t="shared" si="61"/>
        <v>technology</v>
      </c>
      <c r="R701" s="6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5"/>
        <v>13</v>
      </c>
      <c r="Q702" s="6" t="str">
        <f t="shared" si="61"/>
        <v>technology</v>
      </c>
      <c r="R702" s="6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5"/>
        <v>291.33333333333331</v>
      </c>
      <c r="Q703" s="6" t="str">
        <f t="shared" si="61"/>
        <v>technology</v>
      </c>
      <c r="R703" s="6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5"/>
        <v>124.9191891891892</v>
      </c>
      <c r="Q704" s="6" t="str">
        <f t="shared" si="61"/>
        <v>technology</v>
      </c>
      <c r="R704" s="6" t="str">
        <f t="shared" si="62"/>
        <v>wearables</v>
      </c>
      <c r="S704" s="9">
        <f t="shared" si="63"/>
        <v>42668.726701388892</v>
      </c>
      <c r="T704" s="9">
        <f t="shared" si="64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5"/>
        <v>119.57142857142857</v>
      </c>
      <c r="Q705" s="6" t="str">
        <f t="shared" si="61"/>
        <v>technology</v>
      </c>
      <c r="R705" s="6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5"/>
        <v>120.25</v>
      </c>
      <c r="Q706" s="6" t="str">
        <f t="shared" si="61"/>
        <v>technology</v>
      </c>
      <c r="R706" s="6" t="str">
        <f t="shared" si="62"/>
        <v>wearables</v>
      </c>
      <c r="S706" s="9">
        <f t="shared" si="63"/>
        <v>42726.192916666667</v>
      </c>
      <c r="T706" s="9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>
        <f t="shared" si="65"/>
        <v>195.4</v>
      </c>
      <c r="Q707" s="6" t="str">
        <f t="shared" ref="Q707:Q770" si="67">LEFT(N707, FIND("/", N707)-1)</f>
        <v>technology</v>
      </c>
      <c r="R707" s="6" t="str">
        <f t="shared" ref="R707:R770" si="68">RIGHT(N707, LEN(N707) - FIND("/", N707))</f>
        <v>wearables</v>
      </c>
      <c r="S707" s="9">
        <f t="shared" ref="S707:S770" si="69">(J707/86400) + DATE(1970, 1, 1)</f>
        <v>42726.491643518515</v>
      </c>
      <c r="T707" s="9">
        <f t="shared" ref="T707:T770" si="70">(I707/86400) + 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ref="P708:P771" si="71">E708/L708</f>
        <v>#DIV/0!</v>
      </c>
      <c r="Q708" s="6" t="str">
        <f t="shared" si="67"/>
        <v>technology</v>
      </c>
      <c r="R708" s="6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71"/>
        <v>117.69868421052631</v>
      </c>
      <c r="Q709" s="6" t="str">
        <f t="shared" si="67"/>
        <v>technology</v>
      </c>
      <c r="R709" s="6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71"/>
        <v>23.948509485094849</v>
      </c>
      <c r="Q710" s="6" t="str">
        <f t="shared" si="67"/>
        <v>technology</v>
      </c>
      <c r="R710" s="6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71"/>
        <v>30.5</v>
      </c>
      <c r="Q711" s="6" t="str">
        <f t="shared" si="67"/>
        <v>technology</v>
      </c>
      <c r="R711" s="6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71"/>
        <v>#DIV/0!</v>
      </c>
      <c r="Q712" s="6" t="str">
        <f t="shared" si="67"/>
        <v>technology</v>
      </c>
      <c r="R712" s="6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71"/>
        <v>99.973372781065095</v>
      </c>
      <c r="Q713" s="6" t="str">
        <f t="shared" si="67"/>
        <v>technology</v>
      </c>
      <c r="R713" s="6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71"/>
        <v>26.25</v>
      </c>
      <c r="Q714" s="6" t="str">
        <f t="shared" si="67"/>
        <v>technology</v>
      </c>
      <c r="R714" s="6" t="str">
        <f t="shared" si="68"/>
        <v>wearables</v>
      </c>
      <c r="S714" s="9">
        <f t="shared" si="69"/>
        <v>42384.680925925924</v>
      </c>
      <c r="T714" s="9">
        <f t="shared" si="70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71"/>
        <v>199</v>
      </c>
      <c r="Q715" s="6" t="str">
        <f t="shared" si="67"/>
        <v>technology</v>
      </c>
      <c r="R715" s="6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71"/>
        <v>80.321428571428569</v>
      </c>
      <c r="Q716" s="6" t="str">
        <f t="shared" si="67"/>
        <v>technology</v>
      </c>
      <c r="R716" s="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71"/>
        <v>115.75</v>
      </c>
      <c r="Q717" s="6" t="str">
        <f t="shared" si="67"/>
        <v>technology</v>
      </c>
      <c r="R717" s="6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71"/>
        <v>44.6875</v>
      </c>
      <c r="Q718" s="6" t="str">
        <f t="shared" si="67"/>
        <v>technology</v>
      </c>
      <c r="R718" s="6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71"/>
        <v>76.25</v>
      </c>
      <c r="Q719" s="6" t="str">
        <f t="shared" si="67"/>
        <v>technology</v>
      </c>
      <c r="R719" s="6" t="str">
        <f t="shared" si="68"/>
        <v>wearables</v>
      </c>
      <c r="S719" s="9">
        <f t="shared" si="69"/>
        <v>41857.854189814811</v>
      </c>
      <c r="T719" s="9">
        <f t="shared" si="70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71"/>
        <v>22.5</v>
      </c>
      <c r="Q720" s="6" t="str">
        <f t="shared" si="67"/>
        <v>technology</v>
      </c>
      <c r="R720" s="6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71"/>
        <v>19.399999999999999</v>
      </c>
      <c r="Q721" s="6" t="str">
        <f t="shared" si="67"/>
        <v>technology</v>
      </c>
      <c r="R721" s="6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71"/>
        <v>66.707317073170728</v>
      </c>
      <c r="Q722" s="6" t="str">
        <f t="shared" si="67"/>
        <v>publishing</v>
      </c>
      <c r="R722" s="6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71"/>
        <v>84.142857142857139</v>
      </c>
      <c r="Q723" s="6" t="str">
        <f t="shared" si="67"/>
        <v>publishing</v>
      </c>
      <c r="R723" s="6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71"/>
        <v>215.72549019607843</v>
      </c>
      <c r="Q724" s="6" t="str">
        <f t="shared" si="67"/>
        <v>publishing</v>
      </c>
      <c r="R724" s="6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71"/>
        <v>54.69</v>
      </c>
      <c r="Q725" s="6" t="str">
        <f t="shared" si="67"/>
        <v>publishing</v>
      </c>
      <c r="R725" s="6" t="str">
        <f t="shared" si="68"/>
        <v>nonfiction</v>
      </c>
      <c r="S725" s="9">
        <f t="shared" si="69"/>
        <v>42184.81653935185</v>
      </c>
      <c r="T725" s="9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71"/>
        <v>51.62944055944056</v>
      </c>
      <c r="Q726" s="6" t="str">
        <f t="shared" si="67"/>
        <v>publishing</v>
      </c>
      <c r="R726" s="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71"/>
        <v>143.35714285714286</v>
      </c>
      <c r="Q727" s="6" t="str">
        <f t="shared" si="67"/>
        <v>publishing</v>
      </c>
      <c r="R727" s="6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71"/>
        <v>72.428571428571431</v>
      </c>
      <c r="Q728" s="6" t="str">
        <f t="shared" si="67"/>
        <v>publishing</v>
      </c>
      <c r="R728" s="6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71"/>
        <v>36.530201342281877</v>
      </c>
      <c r="Q729" s="6" t="str">
        <f t="shared" si="67"/>
        <v>publishing</v>
      </c>
      <c r="R729" s="6" t="str">
        <f t="shared" si="68"/>
        <v>nonfiction</v>
      </c>
      <c r="S729" s="9">
        <f t="shared" si="69"/>
        <v>41247.020243055558</v>
      </c>
      <c r="T729" s="9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71"/>
        <v>60.903461538461535</v>
      </c>
      <c r="Q730" s="6" t="str">
        <f t="shared" si="67"/>
        <v>publishing</v>
      </c>
      <c r="R730" s="6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71"/>
        <v>43.55</v>
      </c>
      <c r="Q731" s="6" t="str">
        <f t="shared" si="67"/>
        <v>publishing</v>
      </c>
      <c r="R731" s="6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71"/>
        <v>99.766037735849054</v>
      </c>
      <c r="Q732" s="6" t="str">
        <f t="shared" si="67"/>
        <v>publishing</v>
      </c>
      <c r="R732" s="6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71"/>
        <v>88.732394366197184</v>
      </c>
      <c r="Q733" s="6" t="str">
        <f t="shared" si="67"/>
        <v>publishing</v>
      </c>
      <c r="R733" s="6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71"/>
        <v>4.9230769230769234</v>
      </c>
      <c r="Q734" s="6" t="str">
        <f t="shared" si="67"/>
        <v>publishing</v>
      </c>
      <c r="R734" s="6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71"/>
        <v>17.822485207100591</v>
      </c>
      <c r="Q735" s="6" t="str">
        <f t="shared" si="67"/>
        <v>publishing</v>
      </c>
      <c r="R735" s="6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71"/>
        <v>187.19298245614036</v>
      </c>
      <c r="Q736" s="6" t="str">
        <f t="shared" si="67"/>
        <v>publishing</v>
      </c>
      <c r="R736" s="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71"/>
        <v>234.80786026200875</v>
      </c>
      <c r="Q737" s="6" t="str">
        <f t="shared" si="67"/>
        <v>publishing</v>
      </c>
      <c r="R737" s="6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71"/>
        <v>105.04629629629629</v>
      </c>
      <c r="Q738" s="6" t="str">
        <f t="shared" si="67"/>
        <v>publishing</v>
      </c>
      <c r="R738" s="6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71"/>
        <v>56.666666666666664</v>
      </c>
      <c r="Q739" s="6" t="str">
        <f t="shared" si="67"/>
        <v>publishing</v>
      </c>
      <c r="R739" s="6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71"/>
        <v>39.048780487804876</v>
      </c>
      <c r="Q740" s="6" t="str">
        <f t="shared" si="67"/>
        <v>publishing</v>
      </c>
      <c r="R740" s="6" t="str">
        <f t="shared" si="68"/>
        <v>nonfiction</v>
      </c>
      <c r="S740" s="9">
        <f t="shared" si="69"/>
        <v>41943.604097222225</v>
      </c>
      <c r="T740" s="9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71"/>
        <v>68.345323741007192</v>
      </c>
      <c r="Q741" s="6" t="str">
        <f t="shared" si="67"/>
        <v>publishing</v>
      </c>
      <c r="R741" s="6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71"/>
        <v>169.57894736842104</v>
      </c>
      <c r="Q742" s="6" t="str">
        <f t="shared" si="67"/>
        <v>publishing</v>
      </c>
      <c r="R742" s="6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71"/>
        <v>141.42340425531913</v>
      </c>
      <c r="Q743" s="6" t="str">
        <f t="shared" si="67"/>
        <v>publishing</v>
      </c>
      <c r="R743" s="6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71"/>
        <v>67.391304347826093</v>
      </c>
      <c r="Q744" s="6" t="str">
        <f t="shared" si="67"/>
        <v>publishing</v>
      </c>
      <c r="R744" s="6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71"/>
        <v>54.266666666666666</v>
      </c>
      <c r="Q745" s="6" t="str">
        <f t="shared" si="67"/>
        <v>publishing</v>
      </c>
      <c r="R745" s="6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71"/>
        <v>82.516129032258064</v>
      </c>
      <c r="Q746" s="6" t="str">
        <f t="shared" si="67"/>
        <v>publishing</v>
      </c>
      <c r="R746" s="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71"/>
        <v>53.729729729729726</v>
      </c>
      <c r="Q747" s="6" t="str">
        <f t="shared" si="67"/>
        <v>publishing</v>
      </c>
      <c r="R747" s="6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71"/>
        <v>34.206185567010309</v>
      </c>
      <c r="Q748" s="6" t="str">
        <f t="shared" si="67"/>
        <v>publishing</v>
      </c>
      <c r="R748" s="6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71"/>
        <v>127.32727272727273</v>
      </c>
      <c r="Q749" s="6" t="str">
        <f t="shared" si="67"/>
        <v>publishing</v>
      </c>
      <c r="R749" s="6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71"/>
        <v>45.56818181818182</v>
      </c>
      <c r="Q750" s="6" t="str">
        <f t="shared" si="67"/>
        <v>publishing</v>
      </c>
      <c r="R750" s="6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71"/>
        <v>95.963636363636368</v>
      </c>
      <c r="Q751" s="6" t="str">
        <f t="shared" si="67"/>
        <v>publishing</v>
      </c>
      <c r="R751" s="6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71"/>
        <v>77.271186440677965</v>
      </c>
      <c r="Q752" s="6" t="str">
        <f t="shared" si="67"/>
        <v>publishing</v>
      </c>
      <c r="R752" s="6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71"/>
        <v>57.338709677419352</v>
      </c>
      <c r="Q753" s="6" t="str">
        <f t="shared" si="67"/>
        <v>publishing</v>
      </c>
      <c r="R753" s="6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71"/>
        <v>53.19047619047619</v>
      </c>
      <c r="Q754" s="6" t="str">
        <f t="shared" si="67"/>
        <v>publishing</v>
      </c>
      <c r="R754" s="6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71"/>
        <v>492.30769230769232</v>
      </c>
      <c r="Q755" s="6" t="str">
        <f t="shared" si="67"/>
        <v>publishing</v>
      </c>
      <c r="R755" s="6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71"/>
        <v>42.346938775510203</v>
      </c>
      <c r="Q756" s="6" t="str">
        <f t="shared" si="67"/>
        <v>publishing</v>
      </c>
      <c r="R756" s="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71"/>
        <v>37.466029411764708</v>
      </c>
      <c r="Q757" s="6" t="str">
        <f t="shared" si="67"/>
        <v>publishing</v>
      </c>
      <c r="R757" s="6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71"/>
        <v>37.454545454545453</v>
      </c>
      <c r="Q758" s="6" t="str">
        <f t="shared" si="67"/>
        <v>publishing</v>
      </c>
      <c r="R758" s="6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71"/>
        <v>33.055555555555557</v>
      </c>
      <c r="Q759" s="6" t="str">
        <f t="shared" si="67"/>
        <v>publishing</v>
      </c>
      <c r="R759" s="6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71"/>
        <v>134.21052631578948</v>
      </c>
      <c r="Q760" s="6" t="str">
        <f t="shared" si="67"/>
        <v>publishing</v>
      </c>
      <c r="R760" s="6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71"/>
        <v>51.474747474747474</v>
      </c>
      <c r="Q761" s="6" t="str">
        <f t="shared" si="67"/>
        <v>publishing</v>
      </c>
      <c r="R761" s="6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71"/>
        <v>#DIV/0!</v>
      </c>
      <c r="Q762" s="6" t="str">
        <f t="shared" si="67"/>
        <v>publishing</v>
      </c>
      <c r="R762" s="6" t="str">
        <f t="shared" si="68"/>
        <v>fiction</v>
      </c>
      <c r="S762" s="9">
        <f t="shared" si="69"/>
        <v>42670.764039351852</v>
      </c>
      <c r="T762" s="9">
        <f t="shared" si="70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71"/>
        <v>39.166666666666664</v>
      </c>
      <c r="Q763" s="6" t="str">
        <f t="shared" si="67"/>
        <v>publishing</v>
      </c>
      <c r="R763" s="6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71"/>
        <v>#DIV/0!</v>
      </c>
      <c r="Q764" s="6" t="str">
        <f t="shared" si="67"/>
        <v>publishing</v>
      </c>
      <c r="R764" s="6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71"/>
        <v>5</v>
      </c>
      <c r="Q765" s="6" t="str">
        <f t="shared" si="67"/>
        <v>publishing</v>
      </c>
      <c r="R765" s="6" t="str">
        <f t="shared" si="68"/>
        <v>fiction</v>
      </c>
      <c r="S765" s="9">
        <f t="shared" si="69"/>
        <v>41471.446851851855</v>
      </c>
      <c r="T765" s="9">
        <f t="shared" si="70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71"/>
        <v>#DIV/0!</v>
      </c>
      <c r="Q766" s="6" t="str">
        <f t="shared" si="67"/>
        <v>publishing</v>
      </c>
      <c r="R766" s="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71"/>
        <v>57.295454545454547</v>
      </c>
      <c r="Q767" s="6" t="str">
        <f t="shared" si="67"/>
        <v>publishing</v>
      </c>
      <c r="R767" s="6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71"/>
        <v>#DIV/0!</v>
      </c>
      <c r="Q768" s="6" t="str">
        <f t="shared" si="67"/>
        <v>publishing</v>
      </c>
      <c r="R768" s="6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71"/>
        <v>59</v>
      </c>
      <c r="Q769" s="6" t="str">
        <f t="shared" si="67"/>
        <v>publishing</v>
      </c>
      <c r="R769" s="6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71"/>
        <v>#DIV/0!</v>
      </c>
      <c r="Q770" s="6" t="str">
        <f t="shared" si="67"/>
        <v>publishing</v>
      </c>
      <c r="R770" s="6" t="str">
        <f t="shared" si="68"/>
        <v>fiction</v>
      </c>
      <c r="S770" s="9">
        <f t="shared" si="69"/>
        <v>41594.207060185188</v>
      </c>
      <c r="T770" s="9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>
        <f t="shared" si="71"/>
        <v>31.846153846153847</v>
      </c>
      <c r="Q771" s="6" t="str">
        <f t="shared" ref="Q771:Q834" si="73">LEFT(N771, FIND("/", N771)-1)</f>
        <v>publishing</v>
      </c>
      <c r="R771" s="6" t="str">
        <f t="shared" ref="R771:R834" si="74">RIGHT(N771, LEN(N771) - FIND("/", N771))</f>
        <v>fiction</v>
      </c>
      <c r="S771" s="9">
        <f t="shared" ref="S771:S834" si="75">(J771/86400) + DATE(1970, 1, 1)</f>
        <v>41604.996458333335</v>
      </c>
      <c r="T771" s="9">
        <f t="shared" ref="T771:T834" si="76">(I771/86400) + 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ref="P772:P835" si="77">E772/L772</f>
        <v>#DIV/0!</v>
      </c>
      <c r="Q772" s="6" t="str">
        <f t="shared" si="73"/>
        <v>publishing</v>
      </c>
      <c r="R772" s="6" t="str">
        <f t="shared" si="74"/>
        <v>fiction</v>
      </c>
      <c r="S772" s="9">
        <f t="shared" si="75"/>
        <v>41289.9996412037</v>
      </c>
      <c r="T772" s="9">
        <f t="shared" si="76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7"/>
        <v>10</v>
      </c>
      <c r="Q773" s="6" t="str">
        <f t="shared" si="73"/>
        <v>publishing</v>
      </c>
      <c r="R773" s="6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7"/>
        <v>50</v>
      </c>
      <c r="Q774" s="6" t="str">
        <f t="shared" si="73"/>
        <v>publishing</v>
      </c>
      <c r="R774" s="6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7"/>
        <v>16</v>
      </c>
      <c r="Q775" s="6" t="str">
        <f t="shared" si="73"/>
        <v>publishing</v>
      </c>
      <c r="R775" s="6" t="str">
        <f t="shared" si="74"/>
        <v>fiction</v>
      </c>
      <c r="S775" s="9">
        <f t="shared" si="75"/>
        <v>42100.735937500001</v>
      </c>
      <c r="T775" s="9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7"/>
        <v>39</v>
      </c>
      <c r="Q776" s="6" t="str">
        <f t="shared" si="73"/>
        <v>publishing</v>
      </c>
      <c r="R776" s="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7"/>
        <v>34</v>
      </c>
      <c r="Q777" s="6" t="str">
        <f t="shared" si="73"/>
        <v>publishing</v>
      </c>
      <c r="R777" s="6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7"/>
        <v>63.122807017543863</v>
      </c>
      <c r="Q778" s="6" t="str">
        <f t="shared" si="73"/>
        <v>publishing</v>
      </c>
      <c r="R778" s="6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7"/>
        <v>7</v>
      </c>
      <c r="Q779" s="6" t="str">
        <f t="shared" si="73"/>
        <v>publishing</v>
      </c>
      <c r="R779" s="6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7"/>
        <v>2</v>
      </c>
      <c r="Q780" s="6" t="str">
        <f t="shared" si="73"/>
        <v>publishing</v>
      </c>
      <c r="R780" s="6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7"/>
        <v>66.666666666666671</v>
      </c>
      <c r="Q781" s="6" t="str">
        <f t="shared" si="73"/>
        <v>publishing</v>
      </c>
      <c r="R781" s="6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7"/>
        <v>38.518518518518519</v>
      </c>
      <c r="Q782" s="6" t="str">
        <f t="shared" si="73"/>
        <v>music</v>
      </c>
      <c r="R782" s="6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7"/>
        <v>42.609200000000001</v>
      </c>
      <c r="Q783" s="6" t="str">
        <f t="shared" si="73"/>
        <v>music</v>
      </c>
      <c r="R783" s="6" t="str">
        <f t="shared" si="74"/>
        <v>rock</v>
      </c>
      <c r="S783" s="9">
        <f t="shared" si="75"/>
        <v>41403.000856481478</v>
      </c>
      <c r="T783" s="9">
        <f t="shared" si="76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7"/>
        <v>50</v>
      </c>
      <c r="Q784" s="6" t="str">
        <f t="shared" si="73"/>
        <v>music</v>
      </c>
      <c r="R784" s="6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7"/>
        <v>63.485714285714288</v>
      </c>
      <c r="Q785" s="6" t="str">
        <f t="shared" si="73"/>
        <v>music</v>
      </c>
      <c r="R785" s="6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7"/>
        <v>102.5</v>
      </c>
      <c r="Q786" s="6" t="str">
        <f t="shared" si="73"/>
        <v>music</v>
      </c>
      <c r="R786" s="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7"/>
        <v>31.142758620689655</v>
      </c>
      <c r="Q787" s="6" t="str">
        <f t="shared" si="73"/>
        <v>music</v>
      </c>
      <c r="R787" s="6" t="str">
        <f t="shared" si="74"/>
        <v>rock</v>
      </c>
      <c r="S787" s="9">
        <f t="shared" si="75"/>
        <v>41303.593923611115</v>
      </c>
      <c r="T787" s="9">
        <f t="shared" si="76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7"/>
        <v>162.27272727272728</v>
      </c>
      <c r="Q788" s="6" t="str">
        <f t="shared" si="73"/>
        <v>music</v>
      </c>
      <c r="R788" s="6" t="str">
        <f t="shared" si="74"/>
        <v>rock</v>
      </c>
      <c r="S788" s="9">
        <f t="shared" si="75"/>
        <v>40983.055949074071</v>
      </c>
      <c r="T788" s="9">
        <f t="shared" si="76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7"/>
        <v>80.588235294117652</v>
      </c>
      <c r="Q789" s="6" t="str">
        <f t="shared" si="73"/>
        <v>music</v>
      </c>
      <c r="R789" s="6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7"/>
        <v>59.85441176470588</v>
      </c>
      <c r="Q790" s="6" t="str">
        <f t="shared" si="73"/>
        <v>music</v>
      </c>
      <c r="R790" s="6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7"/>
        <v>132.85714285714286</v>
      </c>
      <c r="Q791" s="6" t="str">
        <f t="shared" si="73"/>
        <v>music</v>
      </c>
      <c r="R791" s="6" t="str">
        <f t="shared" si="74"/>
        <v>rock</v>
      </c>
      <c r="S791" s="9">
        <f t="shared" si="75"/>
        <v>41277.186111111107</v>
      </c>
      <c r="T791" s="9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7"/>
        <v>92.547820512820508</v>
      </c>
      <c r="Q792" s="6" t="str">
        <f t="shared" si="73"/>
        <v>music</v>
      </c>
      <c r="R792" s="6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7"/>
        <v>60.859375</v>
      </c>
      <c r="Q793" s="6" t="str">
        <f t="shared" si="73"/>
        <v>music</v>
      </c>
      <c r="R793" s="6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7"/>
        <v>41.851833333333339</v>
      </c>
      <c r="Q794" s="6" t="str">
        <f t="shared" si="73"/>
        <v>music</v>
      </c>
      <c r="R794" s="6" t="str">
        <f t="shared" si="74"/>
        <v>rock</v>
      </c>
      <c r="S794" s="9">
        <f t="shared" si="75"/>
        <v>41555.87364583333</v>
      </c>
      <c r="T794" s="9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7"/>
        <v>88.325937499999995</v>
      </c>
      <c r="Q795" s="6" t="str">
        <f t="shared" si="73"/>
        <v>music</v>
      </c>
      <c r="R795" s="6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7"/>
        <v>158.96226415094338</v>
      </c>
      <c r="Q796" s="6" t="str">
        <f t="shared" si="73"/>
        <v>music</v>
      </c>
      <c r="R796" s="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7"/>
        <v>85.054347826086953</v>
      </c>
      <c r="Q797" s="6" t="str">
        <f t="shared" si="73"/>
        <v>music</v>
      </c>
      <c r="R797" s="6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7"/>
        <v>112.61111111111111</v>
      </c>
      <c r="Q798" s="6" t="str">
        <f t="shared" si="73"/>
        <v>music</v>
      </c>
      <c r="R798" s="6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7"/>
        <v>45.436619718309856</v>
      </c>
      <c r="Q799" s="6" t="str">
        <f t="shared" si="73"/>
        <v>music</v>
      </c>
      <c r="R799" s="6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7"/>
        <v>46.218390804597703</v>
      </c>
      <c r="Q800" s="6" t="str">
        <f t="shared" si="73"/>
        <v>music</v>
      </c>
      <c r="R800" s="6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7"/>
        <v>178.60714285714286</v>
      </c>
      <c r="Q801" s="6" t="str">
        <f t="shared" si="73"/>
        <v>music</v>
      </c>
      <c r="R801" s="6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7"/>
        <v>40.75</v>
      </c>
      <c r="Q802" s="6" t="str">
        <f t="shared" si="73"/>
        <v>music</v>
      </c>
      <c r="R802" s="6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7"/>
        <v>43.733921568627444</v>
      </c>
      <c r="Q803" s="6" t="str">
        <f t="shared" si="73"/>
        <v>music</v>
      </c>
      <c r="R803" s="6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7"/>
        <v>81.066666666666663</v>
      </c>
      <c r="Q804" s="6" t="str">
        <f t="shared" si="73"/>
        <v>music</v>
      </c>
      <c r="R804" s="6" t="str">
        <f t="shared" si="74"/>
        <v>rock</v>
      </c>
      <c r="S804" s="9">
        <f t="shared" si="75"/>
        <v>41123.022268518514</v>
      </c>
      <c r="T804" s="9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7"/>
        <v>74.60526315789474</v>
      </c>
      <c r="Q805" s="6" t="str">
        <f t="shared" si="73"/>
        <v>music</v>
      </c>
      <c r="R805" s="6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7"/>
        <v>305.55555555555554</v>
      </c>
      <c r="Q806" s="6" t="str">
        <f t="shared" si="73"/>
        <v>music</v>
      </c>
      <c r="R806" s="6" t="str">
        <f t="shared" si="74"/>
        <v>rock</v>
      </c>
      <c r="S806" s="9">
        <f t="shared" si="75"/>
        <v>40730.105624999997</v>
      </c>
      <c r="T806" s="9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7"/>
        <v>58.333333333333336</v>
      </c>
      <c r="Q807" s="6" t="str">
        <f t="shared" si="73"/>
        <v>music</v>
      </c>
      <c r="R807" s="6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7"/>
        <v>117.67605633802818</v>
      </c>
      <c r="Q808" s="6" t="str">
        <f t="shared" si="73"/>
        <v>music</v>
      </c>
      <c r="R808" s="6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7"/>
        <v>73.771929824561397</v>
      </c>
      <c r="Q809" s="6" t="str">
        <f t="shared" si="73"/>
        <v>music</v>
      </c>
      <c r="R809" s="6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7"/>
        <v>104.65116279069767</v>
      </c>
      <c r="Q810" s="6" t="str">
        <f t="shared" si="73"/>
        <v>music</v>
      </c>
      <c r="R810" s="6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7"/>
        <v>79.82692307692308</v>
      </c>
      <c r="Q811" s="6" t="str">
        <f t="shared" si="73"/>
        <v>music</v>
      </c>
      <c r="R811" s="6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7"/>
        <v>58.333333333333336</v>
      </c>
      <c r="Q812" s="6" t="str">
        <f t="shared" si="73"/>
        <v>music</v>
      </c>
      <c r="R812" s="6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7"/>
        <v>86.666666666666671</v>
      </c>
      <c r="Q813" s="6" t="str">
        <f t="shared" si="73"/>
        <v>music</v>
      </c>
      <c r="R813" s="6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7"/>
        <v>27.606060606060606</v>
      </c>
      <c r="Q814" s="6" t="str">
        <f t="shared" si="73"/>
        <v>music</v>
      </c>
      <c r="R814" s="6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7"/>
        <v>24.999375000000001</v>
      </c>
      <c r="Q815" s="6" t="str">
        <f t="shared" si="73"/>
        <v>music</v>
      </c>
      <c r="R815" s="6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7"/>
        <v>45.464285714285715</v>
      </c>
      <c r="Q816" s="6" t="str">
        <f t="shared" si="73"/>
        <v>music</v>
      </c>
      <c r="R816" s="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7"/>
        <v>99.534883720930239</v>
      </c>
      <c r="Q817" s="6" t="str">
        <f t="shared" si="73"/>
        <v>music</v>
      </c>
      <c r="R817" s="6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7"/>
        <v>39.31</v>
      </c>
      <c r="Q818" s="6" t="str">
        <f t="shared" si="73"/>
        <v>music</v>
      </c>
      <c r="R818" s="6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7"/>
        <v>89.419999999999987</v>
      </c>
      <c r="Q819" s="6" t="str">
        <f t="shared" si="73"/>
        <v>music</v>
      </c>
      <c r="R819" s="6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7"/>
        <v>28.684210526315791</v>
      </c>
      <c r="Q820" s="6" t="str">
        <f t="shared" si="73"/>
        <v>music</v>
      </c>
      <c r="R820" s="6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7"/>
        <v>31.071428571428573</v>
      </c>
      <c r="Q821" s="6" t="str">
        <f t="shared" si="73"/>
        <v>music</v>
      </c>
      <c r="R821" s="6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7"/>
        <v>70.55263157894737</v>
      </c>
      <c r="Q822" s="6" t="str">
        <f t="shared" si="73"/>
        <v>music</v>
      </c>
      <c r="R822" s="6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7"/>
        <v>224.12820512820514</v>
      </c>
      <c r="Q823" s="6" t="str">
        <f t="shared" si="73"/>
        <v>music</v>
      </c>
      <c r="R823" s="6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7"/>
        <v>51.811594202898547</v>
      </c>
      <c r="Q824" s="6" t="str">
        <f t="shared" si="73"/>
        <v>music</v>
      </c>
      <c r="R824" s="6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7"/>
        <v>43.515151515151516</v>
      </c>
      <c r="Q825" s="6" t="str">
        <f t="shared" si="73"/>
        <v>music</v>
      </c>
      <c r="R825" s="6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7"/>
        <v>39.816666666666663</v>
      </c>
      <c r="Q826" s="6" t="str">
        <f t="shared" si="73"/>
        <v>music</v>
      </c>
      <c r="R826" s="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7"/>
        <v>126.8080808080808</v>
      </c>
      <c r="Q827" s="6" t="str">
        <f t="shared" si="73"/>
        <v>music</v>
      </c>
      <c r="R827" s="6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7"/>
        <v>113.87755102040816</v>
      </c>
      <c r="Q828" s="6" t="str">
        <f t="shared" si="73"/>
        <v>music</v>
      </c>
      <c r="R828" s="6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7"/>
        <v>28.181818181818183</v>
      </c>
      <c r="Q829" s="6" t="str">
        <f t="shared" si="73"/>
        <v>music</v>
      </c>
      <c r="R829" s="6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7"/>
        <v>36.60526315789474</v>
      </c>
      <c r="Q830" s="6" t="str">
        <f t="shared" si="73"/>
        <v>music</v>
      </c>
      <c r="R830" s="6" t="str">
        <f t="shared" si="74"/>
        <v>rock</v>
      </c>
      <c r="S830" s="9">
        <f t="shared" si="75"/>
        <v>41073.050717592589</v>
      </c>
      <c r="T830" s="9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7"/>
        <v>32.5</v>
      </c>
      <c r="Q831" s="6" t="str">
        <f t="shared" si="73"/>
        <v>music</v>
      </c>
      <c r="R831" s="6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7"/>
        <v>60.65625</v>
      </c>
      <c r="Q832" s="6" t="str">
        <f t="shared" si="73"/>
        <v>music</v>
      </c>
      <c r="R832" s="6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7"/>
        <v>175</v>
      </c>
      <c r="Q833" s="6" t="str">
        <f t="shared" si="73"/>
        <v>music</v>
      </c>
      <c r="R833" s="6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7"/>
        <v>97.993896103896105</v>
      </c>
      <c r="Q834" s="6" t="str">
        <f t="shared" si="73"/>
        <v>music</v>
      </c>
      <c r="R834" s="6" t="str">
        <f t="shared" si="74"/>
        <v>rock</v>
      </c>
      <c r="S834" s="9">
        <f t="shared" si="75"/>
        <v>40869.675173611111</v>
      </c>
      <c r="T834" s="9">
        <f t="shared" si="76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>
        <f t="shared" si="77"/>
        <v>148.78048780487805</v>
      </c>
      <c r="Q835" s="6" t="str">
        <f t="shared" ref="Q835:Q898" si="79">LEFT(N835, FIND("/", N835)-1)</f>
        <v>music</v>
      </c>
      <c r="R835" s="6" t="str">
        <f t="shared" ref="R835:R898" si="80">RIGHT(N835, LEN(N835) - FIND("/", N835))</f>
        <v>rock</v>
      </c>
      <c r="S835" s="9">
        <f t="shared" ref="S835:S898" si="81">(J835/86400) + DATE(1970, 1, 1)</f>
        <v>41718.878182870372</v>
      </c>
      <c r="T835" s="9">
        <f t="shared" ref="T835:T898" si="82">(I835/86400) + 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ref="P836:P899" si="83">E836/L836</f>
        <v>96.08</v>
      </c>
      <c r="Q836" s="6" t="str">
        <f t="shared" si="79"/>
        <v>music</v>
      </c>
      <c r="R836" s="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83"/>
        <v>58.625</v>
      </c>
      <c r="Q837" s="6" t="str">
        <f t="shared" si="79"/>
        <v>music</v>
      </c>
      <c r="R837" s="6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83"/>
        <v>109.70695652173914</v>
      </c>
      <c r="Q838" s="6" t="str">
        <f t="shared" si="79"/>
        <v>music</v>
      </c>
      <c r="R838" s="6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83"/>
        <v>49.112903225806448</v>
      </c>
      <c r="Q839" s="6" t="str">
        <f t="shared" si="79"/>
        <v>music</v>
      </c>
      <c r="R839" s="6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83"/>
        <v>47.672131147540981</v>
      </c>
      <c r="Q840" s="6" t="str">
        <f t="shared" si="79"/>
        <v>music</v>
      </c>
      <c r="R840" s="6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83"/>
        <v>60.737812499999997</v>
      </c>
      <c r="Q841" s="6" t="str">
        <f t="shared" si="79"/>
        <v>music</v>
      </c>
      <c r="R841" s="6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83"/>
        <v>63.37715789473684</v>
      </c>
      <c r="Q842" s="6" t="str">
        <f t="shared" si="79"/>
        <v>music</v>
      </c>
      <c r="R842" s="6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83"/>
        <v>53.893617021276597</v>
      </c>
      <c r="Q843" s="6" t="str">
        <f t="shared" si="79"/>
        <v>music</v>
      </c>
      <c r="R843" s="6" t="str">
        <f t="shared" si="80"/>
        <v>metal</v>
      </c>
      <c r="S843" s="9">
        <f t="shared" si="81"/>
        <v>41923.838692129633</v>
      </c>
      <c r="T843" s="9">
        <f t="shared" si="82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83"/>
        <v>66.871794871794876</v>
      </c>
      <c r="Q844" s="6" t="str">
        <f t="shared" si="79"/>
        <v>music</v>
      </c>
      <c r="R844" s="6" t="str">
        <f t="shared" si="80"/>
        <v>metal</v>
      </c>
      <c r="S844" s="9">
        <f t="shared" si="81"/>
        <v>41526.59239583333</v>
      </c>
      <c r="T844" s="9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83"/>
        <v>63.102362204724407</v>
      </c>
      <c r="Q845" s="6" t="str">
        <f t="shared" si="79"/>
        <v>music</v>
      </c>
      <c r="R845" s="6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83"/>
        <v>36.628930817610062</v>
      </c>
      <c r="Q846" s="6" t="str">
        <f t="shared" si="79"/>
        <v>music</v>
      </c>
      <c r="R846" s="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83"/>
        <v>34.005706214689269</v>
      </c>
      <c r="Q847" s="6" t="str">
        <f t="shared" si="79"/>
        <v>music</v>
      </c>
      <c r="R847" s="6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83"/>
        <v>28.553404255319148</v>
      </c>
      <c r="Q848" s="6" t="str">
        <f t="shared" si="79"/>
        <v>music</v>
      </c>
      <c r="R848" s="6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83"/>
        <v>10</v>
      </c>
      <c r="Q849" s="6" t="str">
        <f t="shared" si="79"/>
        <v>music</v>
      </c>
      <c r="R849" s="6" t="str">
        <f t="shared" si="80"/>
        <v>metal</v>
      </c>
      <c r="S849" s="9">
        <f t="shared" si="81"/>
        <v>42165.798333333332</v>
      </c>
      <c r="T849" s="9">
        <f t="shared" si="82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83"/>
        <v>18.75</v>
      </c>
      <c r="Q850" s="6" t="str">
        <f t="shared" si="79"/>
        <v>music</v>
      </c>
      <c r="R850" s="6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83"/>
        <v>41.704347826086959</v>
      </c>
      <c r="Q851" s="6" t="str">
        <f t="shared" si="79"/>
        <v>music</v>
      </c>
      <c r="R851" s="6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83"/>
        <v>46.669172932330824</v>
      </c>
      <c r="Q852" s="6" t="str">
        <f t="shared" si="79"/>
        <v>music</v>
      </c>
      <c r="R852" s="6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83"/>
        <v>37.271428571428572</v>
      </c>
      <c r="Q853" s="6" t="str">
        <f t="shared" si="79"/>
        <v>music</v>
      </c>
      <c r="R853" s="6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83"/>
        <v>59.258064516129032</v>
      </c>
      <c r="Q854" s="6" t="str">
        <f t="shared" si="79"/>
        <v>music</v>
      </c>
      <c r="R854" s="6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83"/>
        <v>30</v>
      </c>
      <c r="Q855" s="6" t="str">
        <f t="shared" si="79"/>
        <v>music</v>
      </c>
      <c r="R855" s="6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83"/>
        <v>65.8623246492986</v>
      </c>
      <c r="Q856" s="6" t="str">
        <f t="shared" si="79"/>
        <v>music</v>
      </c>
      <c r="R856" s="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83"/>
        <v>31.914893617021278</v>
      </c>
      <c r="Q857" s="6" t="str">
        <f t="shared" si="79"/>
        <v>music</v>
      </c>
      <c r="R857" s="6" t="str">
        <f t="shared" si="80"/>
        <v>metal</v>
      </c>
      <c r="S857" s="9">
        <f t="shared" si="81"/>
        <v>42545.125196759254</v>
      </c>
      <c r="T857" s="9">
        <f t="shared" si="82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83"/>
        <v>19.464285714285715</v>
      </c>
      <c r="Q858" s="6" t="str">
        <f t="shared" si="79"/>
        <v>music</v>
      </c>
      <c r="R858" s="6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83"/>
        <v>50</v>
      </c>
      <c r="Q859" s="6" t="str">
        <f t="shared" si="79"/>
        <v>music</v>
      </c>
      <c r="R859" s="6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83"/>
        <v>22.737763157894737</v>
      </c>
      <c r="Q860" s="6" t="str">
        <f t="shared" si="79"/>
        <v>music</v>
      </c>
      <c r="R860" s="6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83"/>
        <v>42.724489795918366</v>
      </c>
      <c r="Q861" s="6" t="str">
        <f t="shared" si="79"/>
        <v>music</v>
      </c>
      <c r="R861" s="6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83"/>
        <v>52.916666666666664</v>
      </c>
      <c r="Q862" s="6" t="str">
        <f t="shared" si="79"/>
        <v>music</v>
      </c>
      <c r="R862" s="6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83"/>
        <v>50.5</v>
      </c>
      <c r="Q863" s="6" t="str">
        <f t="shared" si="79"/>
        <v>music</v>
      </c>
      <c r="R863" s="6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83"/>
        <v>42.5</v>
      </c>
      <c r="Q864" s="6" t="str">
        <f t="shared" si="79"/>
        <v>music</v>
      </c>
      <c r="R864" s="6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83"/>
        <v>18</v>
      </c>
      <c r="Q865" s="6" t="str">
        <f t="shared" si="79"/>
        <v>music</v>
      </c>
      <c r="R865" s="6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83"/>
        <v>34.177215189873415</v>
      </c>
      <c r="Q866" s="6" t="str">
        <f t="shared" si="79"/>
        <v>music</v>
      </c>
      <c r="R866" s="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83"/>
        <v>22.5</v>
      </c>
      <c r="Q867" s="6" t="str">
        <f t="shared" si="79"/>
        <v>music</v>
      </c>
      <c r="R867" s="6" t="str">
        <f t="shared" si="80"/>
        <v>jazz</v>
      </c>
      <c r="S867" s="9">
        <f t="shared" si="81"/>
        <v>41230.773113425923</v>
      </c>
      <c r="T867" s="9">
        <f t="shared" si="82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83"/>
        <v>58.18181818181818</v>
      </c>
      <c r="Q868" s="6" t="str">
        <f t="shared" si="79"/>
        <v>music</v>
      </c>
      <c r="R868" s="6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83"/>
        <v>109.18181818181819</v>
      </c>
      <c r="Q869" s="6" t="str">
        <f t="shared" si="79"/>
        <v>music</v>
      </c>
      <c r="R869" s="6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83"/>
        <v>50</v>
      </c>
      <c r="Q870" s="6" t="str">
        <f t="shared" si="79"/>
        <v>music</v>
      </c>
      <c r="R870" s="6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83"/>
        <v>346.66666666666669</v>
      </c>
      <c r="Q871" s="6" t="str">
        <f t="shared" si="79"/>
        <v>music</v>
      </c>
      <c r="R871" s="6" t="str">
        <f t="shared" si="80"/>
        <v>jazz</v>
      </c>
      <c r="S871" s="9">
        <f t="shared" si="81"/>
        <v>41342.845567129625</v>
      </c>
      <c r="T871" s="9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83"/>
        <v>12.4</v>
      </c>
      <c r="Q872" s="6" t="str">
        <f t="shared" si="79"/>
        <v>music</v>
      </c>
      <c r="R872" s="6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83"/>
        <v>27.083333333333332</v>
      </c>
      <c r="Q873" s="6" t="str">
        <f t="shared" si="79"/>
        <v>music</v>
      </c>
      <c r="R873" s="6" t="str">
        <f t="shared" si="80"/>
        <v>jazz</v>
      </c>
      <c r="S873" s="9">
        <f t="shared" si="81"/>
        <v>41577.561284722222</v>
      </c>
      <c r="T873" s="9">
        <f t="shared" si="82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83"/>
        <v>32.5</v>
      </c>
      <c r="Q874" s="6" t="str">
        <f t="shared" si="79"/>
        <v>music</v>
      </c>
      <c r="R874" s="6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83"/>
        <v>9</v>
      </c>
      <c r="Q875" s="6" t="str">
        <f t="shared" si="79"/>
        <v>music</v>
      </c>
      <c r="R875" s="6" t="str">
        <f t="shared" si="80"/>
        <v>jazz</v>
      </c>
      <c r="S875" s="9">
        <f t="shared" si="81"/>
        <v>41184.167129629626</v>
      </c>
      <c r="T875" s="9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83"/>
        <v>34.761904761904759</v>
      </c>
      <c r="Q876" s="6" t="str">
        <f t="shared" si="79"/>
        <v>music</v>
      </c>
      <c r="R876" s="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83"/>
        <v>#DIV/0!</v>
      </c>
      <c r="Q877" s="6" t="str">
        <f t="shared" si="79"/>
        <v>music</v>
      </c>
      <c r="R877" s="6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83"/>
        <v>28.577777777777779</v>
      </c>
      <c r="Q878" s="6" t="str">
        <f t="shared" si="79"/>
        <v>music</v>
      </c>
      <c r="R878" s="6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83"/>
        <v>46.586206896551722</v>
      </c>
      <c r="Q879" s="6" t="str">
        <f t="shared" si="79"/>
        <v>music</v>
      </c>
      <c r="R879" s="6" t="str">
        <f t="shared" si="80"/>
        <v>jazz</v>
      </c>
      <c r="S879" s="9">
        <f t="shared" si="81"/>
        <v>41597.788888888885</v>
      </c>
      <c r="T879" s="9">
        <f t="shared" si="82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83"/>
        <v>32.5</v>
      </c>
      <c r="Q880" s="6" t="str">
        <f t="shared" si="79"/>
        <v>music</v>
      </c>
      <c r="R880" s="6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83"/>
        <v>21.466666666666665</v>
      </c>
      <c r="Q881" s="6" t="str">
        <f t="shared" si="79"/>
        <v>music</v>
      </c>
      <c r="R881" s="6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83"/>
        <v>14.125</v>
      </c>
      <c r="Q882" s="6" t="str">
        <f t="shared" si="79"/>
        <v>music</v>
      </c>
      <c r="R882" s="6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83"/>
        <v>30</v>
      </c>
      <c r="Q883" s="6" t="str">
        <f t="shared" si="79"/>
        <v>music</v>
      </c>
      <c r="R883" s="6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83"/>
        <v>21.571428571428573</v>
      </c>
      <c r="Q884" s="6" t="str">
        <f t="shared" si="79"/>
        <v>music</v>
      </c>
      <c r="R884" s="6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83"/>
        <v>83.375</v>
      </c>
      <c r="Q885" s="6" t="str">
        <f t="shared" si="79"/>
        <v>music</v>
      </c>
      <c r="R885" s="6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83"/>
        <v>10</v>
      </c>
      <c r="Q886" s="6" t="str">
        <f t="shared" si="79"/>
        <v>music</v>
      </c>
      <c r="R886" s="6" t="str">
        <f t="shared" si="80"/>
        <v>indie rock</v>
      </c>
      <c r="S886" s="9">
        <f t="shared" si="81"/>
        <v>40981.802615740744</v>
      </c>
      <c r="T886" s="9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83"/>
        <v>35.714285714285715</v>
      </c>
      <c r="Q887" s="6" t="str">
        <f t="shared" si="79"/>
        <v>music</v>
      </c>
      <c r="R887" s="6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83"/>
        <v>29.285714285714285</v>
      </c>
      <c r="Q888" s="6" t="str">
        <f t="shared" si="79"/>
        <v>music</v>
      </c>
      <c r="R888" s="6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83"/>
        <v>#DIV/0!</v>
      </c>
      <c r="Q889" s="6" t="str">
        <f t="shared" si="79"/>
        <v>music</v>
      </c>
      <c r="R889" s="6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83"/>
        <v>18</v>
      </c>
      <c r="Q890" s="6" t="str">
        <f t="shared" si="79"/>
        <v>music</v>
      </c>
      <c r="R890" s="6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83"/>
        <v>73.760000000000005</v>
      </c>
      <c r="Q891" s="6" t="str">
        <f t="shared" si="79"/>
        <v>music</v>
      </c>
      <c r="R891" s="6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83"/>
        <v>31.25</v>
      </c>
      <c r="Q892" s="6" t="str">
        <f t="shared" si="79"/>
        <v>music</v>
      </c>
      <c r="R892" s="6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83"/>
        <v>28.888888888888889</v>
      </c>
      <c r="Q893" s="6" t="str">
        <f t="shared" si="79"/>
        <v>music</v>
      </c>
      <c r="R893" s="6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83"/>
        <v>143.8235294117647</v>
      </c>
      <c r="Q894" s="6" t="str">
        <f t="shared" si="79"/>
        <v>music</v>
      </c>
      <c r="R894" s="6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83"/>
        <v>40</v>
      </c>
      <c r="Q895" s="6" t="str">
        <f t="shared" si="79"/>
        <v>music</v>
      </c>
      <c r="R895" s="6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83"/>
        <v>147.81132075471697</v>
      </c>
      <c r="Q896" s="6" t="str">
        <f t="shared" si="79"/>
        <v>music</v>
      </c>
      <c r="R896" s="6" t="str">
        <f t="shared" si="80"/>
        <v>indie rock</v>
      </c>
      <c r="S896" s="9">
        <f t="shared" si="81"/>
        <v>42496.98159722222</v>
      </c>
      <c r="T896" s="9">
        <f t="shared" si="82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83"/>
        <v>27.857142857142858</v>
      </c>
      <c r="Q897" s="6" t="str">
        <f t="shared" si="79"/>
        <v>music</v>
      </c>
      <c r="R897" s="6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83"/>
        <v>44.444444444444443</v>
      </c>
      <c r="Q898" s="6" t="str">
        <f t="shared" si="79"/>
        <v>music</v>
      </c>
      <c r="R898" s="6" t="str">
        <f t="shared" si="80"/>
        <v>indie rock</v>
      </c>
      <c r="S898" s="9">
        <f t="shared" si="81"/>
        <v>42218.872986111106</v>
      </c>
      <c r="T898" s="9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t="e">
        <f t="shared" si="83"/>
        <v>#DIV/0!</v>
      </c>
      <c r="Q899" s="6" t="str">
        <f t="shared" ref="Q899:Q962" si="85">LEFT(N899, FIND("/", N899)-1)</f>
        <v>music</v>
      </c>
      <c r="R899" s="6" t="str">
        <f t="shared" ref="R899:R962" si="86">RIGHT(N899, LEN(N899) - FIND("/", N899))</f>
        <v>indie rock</v>
      </c>
      <c r="S899" s="9">
        <f t="shared" ref="S899:S962" si="87">(J899/86400) + DATE(1970, 1, 1)</f>
        <v>41211.688750000001</v>
      </c>
      <c r="T899" s="9">
        <f t="shared" ref="T899:T962" si="88">(I899/86400) + 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ref="P900:P963" si="89">E900/L900</f>
        <v>35</v>
      </c>
      <c r="Q900" s="6" t="str">
        <f t="shared" si="85"/>
        <v>music</v>
      </c>
      <c r="R900" s="6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9"/>
        <v>35</v>
      </c>
      <c r="Q901" s="6" t="str">
        <f t="shared" si="85"/>
        <v>music</v>
      </c>
      <c r="R901" s="6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9"/>
        <v>10.5</v>
      </c>
      <c r="Q902" s="6" t="str">
        <f t="shared" si="85"/>
        <v>music</v>
      </c>
      <c r="R902" s="6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9"/>
        <v>#DIV/0!</v>
      </c>
      <c r="Q903" s="6" t="str">
        <f t="shared" si="85"/>
        <v>music</v>
      </c>
      <c r="R903" s="6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9"/>
        <v>30</v>
      </c>
      <c r="Q904" s="6" t="str">
        <f t="shared" si="85"/>
        <v>music</v>
      </c>
      <c r="R904" s="6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9"/>
        <v>40</v>
      </c>
      <c r="Q905" s="6" t="str">
        <f t="shared" si="85"/>
        <v>music</v>
      </c>
      <c r="R905" s="6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9"/>
        <v>50.333333333333336</v>
      </c>
      <c r="Q906" s="6" t="str">
        <f t="shared" si="85"/>
        <v>music</v>
      </c>
      <c r="R906" s="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9"/>
        <v>32.666666666666664</v>
      </c>
      <c r="Q907" s="6" t="str">
        <f t="shared" si="85"/>
        <v>music</v>
      </c>
      <c r="R907" s="6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9"/>
        <v>#DIV/0!</v>
      </c>
      <c r="Q908" s="6" t="str">
        <f t="shared" si="85"/>
        <v>music</v>
      </c>
      <c r="R908" s="6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9"/>
        <v>#DIV/0!</v>
      </c>
      <c r="Q909" s="6" t="str">
        <f t="shared" si="85"/>
        <v>music</v>
      </c>
      <c r="R909" s="6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9"/>
        <v>#DIV/0!</v>
      </c>
      <c r="Q910" s="6" t="str">
        <f t="shared" si="85"/>
        <v>music</v>
      </c>
      <c r="R910" s="6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9"/>
        <v>65</v>
      </c>
      <c r="Q911" s="6" t="str">
        <f t="shared" si="85"/>
        <v>music</v>
      </c>
      <c r="R911" s="6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9"/>
        <v>24.6</v>
      </c>
      <c r="Q912" s="6" t="str">
        <f t="shared" si="85"/>
        <v>music</v>
      </c>
      <c r="R912" s="6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9"/>
        <v>#DIV/0!</v>
      </c>
      <c r="Q913" s="6" t="str">
        <f t="shared" si="85"/>
        <v>music</v>
      </c>
      <c r="R913" s="6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9"/>
        <v>15</v>
      </c>
      <c r="Q914" s="6" t="str">
        <f t="shared" si="85"/>
        <v>music</v>
      </c>
      <c r="R914" s="6" t="str">
        <f t="shared" si="86"/>
        <v>jazz</v>
      </c>
      <c r="S914" s="9">
        <f t="shared" si="87"/>
        <v>41194.109340277777</v>
      </c>
      <c r="T914" s="9">
        <f t="shared" si="88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9"/>
        <v>82.583333333333329</v>
      </c>
      <c r="Q915" s="6" t="str">
        <f t="shared" si="85"/>
        <v>music</v>
      </c>
      <c r="R915" s="6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9"/>
        <v>#DIV/0!</v>
      </c>
      <c r="Q916" s="6" t="str">
        <f t="shared" si="85"/>
        <v>music</v>
      </c>
      <c r="R916" s="6" t="str">
        <f t="shared" si="86"/>
        <v>jazz</v>
      </c>
      <c r="S916" s="9">
        <f t="shared" si="87"/>
        <v>41116.763275462959</v>
      </c>
      <c r="T916" s="9">
        <f t="shared" si="88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9"/>
        <v>41.666666666666664</v>
      </c>
      <c r="Q917" s="6" t="str">
        <f t="shared" si="85"/>
        <v>music</v>
      </c>
      <c r="R917" s="6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9"/>
        <v>#DIV/0!</v>
      </c>
      <c r="Q918" s="6" t="str">
        <f t="shared" si="85"/>
        <v>music</v>
      </c>
      <c r="R918" s="6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9"/>
        <v>30</v>
      </c>
      <c r="Q919" s="6" t="str">
        <f t="shared" si="85"/>
        <v>music</v>
      </c>
      <c r="R919" s="6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9"/>
        <v>19.600000000000001</v>
      </c>
      <c r="Q920" s="6" t="str">
        <f t="shared" si="85"/>
        <v>music</v>
      </c>
      <c r="R920" s="6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9"/>
        <v>100</v>
      </c>
      <c r="Q921" s="6" t="str">
        <f t="shared" si="85"/>
        <v>music</v>
      </c>
      <c r="R921" s="6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9"/>
        <v>#DIV/0!</v>
      </c>
      <c r="Q922" s="6" t="str">
        <f t="shared" si="85"/>
        <v>music</v>
      </c>
      <c r="R922" s="6" t="str">
        <f t="shared" si="86"/>
        <v>jazz</v>
      </c>
      <c r="S922" s="9">
        <f t="shared" si="87"/>
        <v>41562.671550925923</v>
      </c>
      <c r="T922" s="9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9"/>
        <v>231.75</v>
      </c>
      <c r="Q923" s="6" t="str">
        <f t="shared" si="85"/>
        <v>music</v>
      </c>
      <c r="R923" s="6" t="str">
        <f t="shared" si="86"/>
        <v>jazz</v>
      </c>
      <c r="S923" s="9">
        <f t="shared" si="87"/>
        <v>40847.171018518522</v>
      </c>
      <c r="T923" s="9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9"/>
        <v>189.33333333333334</v>
      </c>
      <c r="Q924" s="6" t="str">
        <f t="shared" si="85"/>
        <v>music</v>
      </c>
      <c r="R924" s="6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9"/>
        <v>55</v>
      </c>
      <c r="Q925" s="6" t="str">
        <f t="shared" si="85"/>
        <v>music</v>
      </c>
      <c r="R925" s="6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9"/>
        <v>21.8</v>
      </c>
      <c r="Q926" s="6" t="str">
        <f t="shared" si="85"/>
        <v>music</v>
      </c>
      <c r="R926" s="6" t="str">
        <f t="shared" si="86"/>
        <v>jazz</v>
      </c>
      <c r="S926" s="9">
        <f t="shared" si="87"/>
        <v>41288.942928240736</v>
      </c>
      <c r="T926" s="9">
        <f t="shared" si="88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9"/>
        <v>32</v>
      </c>
      <c r="Q927" s="6" t="str">
        <f t="shared" si="85"/>
        <v>music</v>
      </c>
      <c r="R927" s="6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9"/>
        <v>#DIV/0!</v>
      </c>
      <c r="Q928" s="6" t="str">
        <f t="shared" si="85"/>
        <v>music</v>
      </c>
      <c r="R928" s="6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9"/>
        <v>#DIV/0!</v>
      </c>
      <c r="Q929" s="6" t="str">
        <f t="shared" si="85"/>
        <v>music</v>
      </c>
      <c r="R929" s="6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9"/>
        <v>56.25</v>
      </c>
      <c r="Q930" s="6" t="str">
        <f t="shared" si="85"/>
        <v>music</v>
      </c>
      <c r="R930" s="6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9"/>
        <v>#DIV/0!</v>
      </c>
      <c r="Q931" s="6" t="str">
        <f t="shared" si="85"/>
        <v>music</v>
      </c>
      <c r="R931" s="6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9"/>
        <v>69</v>
      </c>
      <c r="Q932" s="6" t="str">
        <f t="shared" si="85"/>
        <v>music</v>
      </c>
      <c r="R932" s="6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9"/>
        <v>18.714285714285715</v>
      </c>
      <c r="Q933" s="6" t="str">
        <f t="shared" si="85"/>
        <v>music</v>
      </c>
      <c r="R933" s="6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9"/>
        <v>46.033333333333331</v>
      </c>
      <c r="Q934" s="6" t="str">
        <f t="shared" si="85"/>
        <v>music</v>
      </c>
      <c r="R934" s="6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9"/>
        <v>60</v>
      </c>
      <c r="Q935" s="6" t="str">
        <f t="shared" si="85"/>
        <v>music</v>
      </c>
      <c r="R935" s="6" t="str">
        <f t="shared" si="86"/>
        <v>jazz</v>
      </c>
      <c r="S935" s="9">
        <f t="shared" si="87"/>
        <v>41711.169085648144</v>
      </c>
      <c r="T935" s="9">
        <f t="shared" si="88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9"/>
        <v>50.666666666666664</v>
      </c>
      <c r="Q936" s="6" t="str">
        <f t="shared" si="85"/>
        <v>music</v>
      </c>
      <c r="R936" s="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9"/>
        <v>25</v>
      </c>
      <c r="Q937" s="6" t="str">
        <f t="shared" si="85"/>
        <v>music</v>
      </c>
      <c r="R937" s="6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9"/>
        <v>#DIV/0!</v>
      </c>
      <c r="Q938" s="6" t="str">
        <f t="shared" si="85"/>
        <v>music</v>
      </c>
      <c r="R938" s="6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9"/>
        <v>20</v>
      </c>
      <c r="Q939" s="6" t="str">
        <f t="shared" si="85"/>
        <v>music</v>
      </c>
      <c r="R939" s="6" t="str">
        <f t="shared" si="86"/>
        <v>jazz</v>
      </c>
      <c r="S939" s="9">
        <f t="shared" si="87"/>
        <v>41551.798113425924</v>
      </c>
      <c r="T939" s="9">
        <f t="shared" si="88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9"/>
        <v>25</v>
      </c>
      <c r="Q940" s="6" t="str">
        <f t="shared" si="85"/>
        <v>music</v>
      </c>
      <c r="R940" s="6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9"/>
        <v>20</v>
      </c>
      <c r="Q941" s="6" t="str">
        <f t="shared" si="85"/>
        <v>music</v>
      </c>
      <c r="R941" s="6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9"/>
        <v>110.28571428571429</v>
      </c>
      <c r="Q942" s="6" t="str">
        <f t="shared" si="85"/>
        <v>technology</v>
      </c>
      <c r="R942" s="6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9"/>
        <v>37.451612903225808</v>
      </c>
      <c r="Q943" s="6" t="str">
        <f t="shared" si="85"/>
        <v>technology</v>
      </c>
      <c r="R943" s="6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9"/>
        <v>41.75</v>
      </c>
      <c r="Q944" s="6" t="str">
        <f t="shared" si="85"/>
        <v>technology</v>
      </c>
      <c r="R944" s="6" t="str">
        <f t="shared" si="86"/>
        <v>wearables</v>
      </c>
      <c r="S944" s="9">
        <f t="shared" si="87"/>
        <v>42382.843287037038</v>
      </c>
      <c r="T944" s="9">
        <f t="shared" si="88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9"/>
        <v>24.083333333333332</v>
      </c>
      <c r="Q945" s="6" t="str">
        <f t="shared" si="85"/>
        <v>technology</v>
      </c>
      <c r="R945" s="6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9"/>
        <v>69.40625</v>
      </c>
      <c r="Q946" s="6" t="str">
        <f t="shared" si="85"/>
        <v>technology</v>
      </c>
      <c r="R946" s="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9"/>
        <v>155.25</v>
      </c>
      <c r="Q947" s="6" t="str">
        <f t="shared" si="85"/>
        <v>technology</v>
      </c>
      <c r="R947" s="6" t="str">
        <f t="shared" si="86"/>
        <v>wearables</v>
      </c>
      <c r="S947" s="9">
        <f t="shared" si="87"/>
        <v>42732.872986111106</v>
      </c>
      <c r="T947" s="9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9"/>
        <v>57.2</v>
      </c>
      <c r="Q948" s="6" t="str">
        <f t="shared" si="85"/>
        <v>technology</v>
      </c>
      <c r="R948" s="6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9"/>
        <v>#DIV/0!</v>
      </c>
      <c r="Q949" s="6" t="str">
        <f t="shared" si="85"/>
        <v>technology</v>
      </c>
      <c r="R949" s="6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9"/>
        <v>60</v>
      </c>
      <c r="Q950" s="6" t="str">
        <f t="shared" si="85"/>
        <v>technology</v>
      </c>
      <c r="R950" s="6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9"/>
        <v>39</v>
      </c>
      <c r="Q951" s="6" t="str">
        <f t="shared" si="85"/>
        <v>technology</v>
      </c>
      <c r="R951" s="6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9"/>
        <v>58.416666666666664</v>
      </c>
      <c r="Q952" s="6" t="str">
        <f t="shared" si="85"/>
        <v>technology</v>
      </c>
      <c r="R952" s="6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9"/>
        <v>158.63636363636363</v>
      </c>
      <c r="Q953" s="6" t="str">
        <f t="shared" si="85"/>
        <v>technology</v>
      </c>
      <c r="R953" s="6" t="str">
        <f t="shared" si="86"/>
        <v>wearables</v>
      </c>
      <c r="S953" s="9">
        <f t="shared" si="87"/>
        <v>42480.653611111113</v>
      </c>
      <c r="T953" s="9">
        <f t="shared" si="88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9"/>
        <v>99.857142857142861</v>
      </c>
      <c r="Q954" s="6" t="str">
        <f t="shared" si="85"/>
        <v>technology</v>
      </c>
      <c r="R954" s="6" t="str">
        <f t="shared" si="86"/>
        <v>wearables</v>
      </c>
      <c r="S954" s="9">
        <f t="shared" si="87"/>
        <v>42662.613564814819</v>
      </c>
      <c r="T954" s="9">
        <f t="shared" si="88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9"/>
        <v>25.2</v>
      </c>
      <c r="Q955" s="6" t="str">
        <f t="shared" si="85"/>
        <v>technology</v>
      </c>
      <c r="R955" s="6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9"/>
        <v>89.191780821917803</v>
      </c>
      <c r="Q956" s="6" t="str">
        <f t="shared" si="85"/>
        <v>technology</v>
      </c>
      <c r="R956" s="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9"/>
        <v>182.6236559139785</v>
      </c>
      <c r="Q957" s="6" t="str">
        <f t="shared" si="85"/>
        <v>technology</v>
      </c>
      <c r="R957" s="6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9"/>
        <v>50.647058823529413</v>
      </c>
      <c r="Q958" s="6" t="str">
        <f t="shared" si="85"/>
        <v>technology</v>
      </c>
      <c r="R958" s="6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9"/>
        <v>33.285714285714285</v>
      </c>
      <c r="Q959" s="6" t="str">
        <f t="shared" si="85"/>
        <v>technology</v>
      </c>
      <c r="R959" s="6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9"/>
        <v>51.823529411764703</v>
      </c>
      <c r="Q960" s="6" t="str">
        <f t="shared" si="85"/>
        <v>technology</v>
      </c>
      <c r="R960" s="6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9"/>
        <v>113.62573099415205</v>
      </c>
      <c r="Q961" s="6" t="str">
        <f t="shared" si="85"/>
        <v>technology</v>
      </c>
      <c r="R961" s="6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9"/>
        <v>136.46276595744681</v>
      </c>
      <c r="Q962" s="6" t="str">
        <f t="shared" si="85"/>
        <v>technology</v>
      </c>
      <c r="R962" s="6" t="str">
        <f t="shared" si="86"/>
        <v>wearables</v>
      </c>
      <c r="S962" s="9">
        <f t="shared" si="87"/>
        <v>42766.626793981486</v>
      </c>
      <c r="T962" s="9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>
        <f t="shared" si="89"/>
        <v>364.35454545454547</v>
      </c>
      <c r="Q963" s="6" t="str">
        <f t="shared" ref="Q963:Q1026" si="91">LEFT(N963, FIND("/", N963)-1)</f>
        <v>technology</v>
      </c>
      <c r="R963" s="6" t="str">
        <f t="shared" ref="R963:R1026" si="92">RIGHT(N963, LEN(N963) - FIND("/", N963))</f>
        <v>wearables</v>
      </c>
      <c r="S963" s="9">
        <f t="shared" ref="S963:S1026" si="93">(J963/86400) + DATE(1970, 1, 1)</f>
        <v>42740.693692129629</v>
      </c>
      <c r="T963" s="9">
        <f t="shared" ref="T963:T1026" si="94">(I963/86400) + 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ref="P964:P1027" si="95">E964/L964</f>
        <v>19.243243243243242</v>
      </c>
      <c r="Q964" s="6" t="str">
        <f t="shared" si="91"/>
        <v>technology</v>
      </c>
      <c r="R964" s="6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5"/>
        <v>41.888888888888886</v>
      </c>
      <c r="Q965" s="6" t="str">
        <f t="shared" si="91"/>
        <v>technology</v>
      </c>
      <c r="R965" s="6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5"/>
        <v>30.310344827586206</v>
      </c>
      <c r="Q966" s="6" t="str">
        <f t="shared" si="91"/>
        <v>technology</v>
      </c>
      <c r="R966" s="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5"/>
        <v>49.666666666666664</v>
      </c>
      <c r="Q967" s="6" t="str">
        <f t="shared" si="91"/>
        <v>technology</v>
      </c>
      <c r="R967" s="6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5"/>
        <v>59.2</v>
      </c>
      <c r="Q968" s="6" t="str">
        <f t="shared" si="91"/>
        <v>technology</v>
      </c>
      <c r="R968" s="6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5"/>
        <v>43.97530864197531</v>
      </c>
      <c r="Q969" s="6" t="str">
        <f t="shared" si="91"/>
        <v>technology</v>
      </c>
      <c r="R969" s="6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5"/>
        <v>26.5</v>
      </c>
      <c r="Q970" s="6" t="str">
        <f t="shared" si="91"/>
        <v>technology</v>
      </c>
      <c r="R970" s="6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5"/>
        <v>1272.7272727272727</v>
      </c>
      <c r="Q971" s="6" t="str">
        <f t="shared" si="91"/>
        <v>technology</v>
      </c>
      <c r="R971" s="6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5"/>
        <v>164</v>
      </c>
      <c r="Q972" s="6" t="str">
        <f t="shared" si="91"/>
        <v>technology</v>
      </c>
      <c r="R972" s="6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5"/>
        <v>45.2</v>
      </c>
      <c r="Q973" s="6" t="str">
        <f t="shared" si="91"/>
        <v>technology</v>
      </c>
      <c r="R973" s="6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5"/>
        <v>153.88888888888889</v>
      </c>
      <c r="Q974" s="6" t="str">
        <f t="shared" si="91"/>
        <v>technology</v>
      </c>
      <c r="R974" s="6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5"/>
        <v>51.375</v>
      </c>
      <c r="Q975" s="6" t="str">
        <f t="shared" si="91"/>
        <v>technology</v>
      </c>
      <c r="R975" s="6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5"/>
        <v>93.333333333333329</v>
      </c>
      <c r="Q976" s="6" t="str">
        <f t="shared" si="91"/>
        <v>technology</v>
      </c>
      <c r="R976" s="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5"/>
        <v>108.625</v>
      </c>
      <c r="Q977" s="6" t="str">
        <f t="shared" si="91"/>
        <v>technology</v>
      </c>
      <c r="R977" s="6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5"/>
        <v>160.5</v>
      </c>
      <c r="Q978" s="6" t="str">
        <f t="shared" si="91"/>
        <v>technology</v>
      </c>
      <c r="R978" s="6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5"/>
        <v>75.75</v>
      </c>
      <c r="Q979" s="6" t="str">
        <f t="shared" si="91"/>
        <v>technology</v>
      </c>
      <c r="R979" s="6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5"/>
        <v>790.83739837398377</v>
      </c>
      <c r="Q980" s="6" t="str">
        <f t="shared" si="91"/>
        <v>technology</v>
      </c>
      <c r="R980" s="6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5"/>
        <v>301.93916666666667</v>
      </c>
      <c r="Q981" s="6" t="str">
        <f t="shared" si="91"/>
        <v>technology</v>
      </c>
      <c r="R981" s="6" t="str">
        <f t="shared" si="92"/>
        <v>wearables</v>
      </c>
      <c r="S981" s="9">
        <f t="shared" si="93"/>
        <v>42506.416990740741</v>
      </c>
      <c r="T981" s="9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5"/>
        <v>47.935483870967744</v>
      </c>
      <c r="Q982" s="6" t="str">
        <f t="shared" si="91"/>
        <v>technology</v>
      </c>
      <c r="R982" s="6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5"/>
        <v>2.75</v>
      </c>
      <c r="Q983" s="6" t="str">
        <f t="shared" si="91"/>
        <v>technology</v>
      </c>
      <c r="R983" s="6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5"/>
        <v>1</v>
      </c>
      <c r="Q984" s="6" t="str">
        <f t="shared" si="91"/>
        <v>technology</v>
      </c>
      <c r="R984" s="6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5"/>
        <v>171.79329608938548</v>
      </c>
      <c r="Q985" s="6" t="str">
        <f t="shared" si="91"/>
        <v>technology</v>
      </c>
      <c r="R985" s="6" t="str">
        <f t="shared" si="92"/>
        <v>wearables</v>
      </c>
      <c r="S985" s="9">
        <f t="shared" si="93"/>
        <v>42574.667650462958</v>
      </c>
      <c r="T985" s="9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5"/>
        <v>35.333333333333336</v>
      </c>
      <c r="Q986" s="6" t="str">
        <f t="shared" si="91"/>
        <v>technology</v>
      </c>
      <c r="R986" s="6" t="str">
        <f t="shared" si="92"/>
        <v>wearables</v>
      </c>
      <c r="S986" s="9">
        <f t="shared" si="93"/>
        <v>42061.11583333333</v>
      </c>
      <c r="T986" s="9">
        <f t="shared" si="94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5"/>
        <v>82.086956521739125</v>
      </c>
      <c r="Q987" s="6" t="str">
        <f t="shared" si="91"/>
        <v>technology</v>
      </c>
      <c r="R987" s="6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5"/>
        <v>110.8695652173913</v>
      </c>
      <c r="Q988" s="6" t="str">
        <f t="shared" si="91"/>
        <v>technology</v>
      </c>
      <c r="R988" s="6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5"/>
        <v>161.21951219512195</v>
      </c>
      <c r="Q989" s="6" t="str">
        <f t="shared" si="91"/>
        <v>technology</v>
      </c>
      <c r="R989" s="6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5"/>
        <v>#DIV/0!</v>
      </c>
      <c r="Q990" s="6" t="str">
        <f t="shared" si="91"/>
        <v>technology</v>
      </c>
      <c r="R990" s="6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5"/>
        <v>52.40625</v>
      </c>
      <c r="Q991" s="6" t="str">
        <f t="shared" si="91"/>
        <v>technology</v>
      </c>
      <c r="R991" s="6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5"/>
        <v>13</v>
      </c>
      <c r="Q992" s="6" t="str">
        <f t="shared" si="91"/>
        <v>technology</v>
      </c>
      <c r="R992" s="6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5"/>
        <v>30.285714285714285</v>
      </c>
      <c r="Q993" s="6" t="str">
        <f t="shared" si="91"/>
        <v>technology</v>
      </c>
      <c r="R993" s="6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5"/>
        <v>116.75</v>
      </c>
      <c r="Q994" s="6" t="str">
        <f t="shared" si="91"/>
        <v>technology</v>
      </c>
      <c r="R994" s="6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5"/>
        <v>89.59693877551021</v>
      </c>
      <c r="Q995" s="6" t="str">
        <f t="shared" si="91"/>
        <v>technology</v>
      </c>
      <c r="R995" s="6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5"/>
        <v>424.45454545454544</v>
      </c>
      <c r="Q996" s="6" t="str">
        <f t="shared" si="91"/>
        <v>technology</v>
      </c>
      <c r="R996" s="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5"/>
        <v>80.666666666666671</v>
      </c>
      <c r="Q997" s="6" t="str">
        <f t="shared" si="91"/>
        <v>technology</v>
      </c>
      <c r="R997" s="6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5"/>
        <v>13</v>
      </c>
      <c r="Q998" s="6" t="str">
        <f t="shared" si="91"/>
        <v>technology</v>
      </c>
      <c r="R998" s="6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5"/>
        <v>8.125</v>
      </c>
      <c r="Q999" s="6" t="str">
        <f t="shared" si="91"/>
        <v>technology</v>
      </c>
      <c r="R999" s="6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5"/>
        <v>153.42794759825327</v>
      </c>
      <c r="Q1000" s="6" t="str">
        <f t="shared" si="91"/>
        <v>technology</v>
      </c>
      <c r="R1000" s="6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5"/>
        <v>292.07499999999999</v>
      </c>
      <c r="Q1001" s="6" t="str">
        <f t="shared" si="91"/>
        <v>technology</v>
      </c>
      <c r="R1001" s="6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5"/>
        <v>3304</v>
      </c>
      <c r="Q1002" s="6" t="str">
        <f t="shared" si="91"/>
        <v>technology</v>
      </c>
      <c r="R1002" s="6" t="str">
        <f t="shared" si="92"/>
        <v>wearables</v>
      </c>
      <c r="S1002" s="9">
        <f t="shared" si="93"/>
        <v>42749.05972222222</v>
      </c>
      <c r="T1002" s="9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5"/>
        <v>1300</v>
      </c>
      <c r="Q1003" s="6" t="str">
        <f t="shared" si="91"/>
        <v>technology</v>
      </c>
      <c r="R1003" s="6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5"/>
        <v>134.54545454545453</v>
      </c>
      <c r="Q1004" s="6" t="str">
        <f t="shared" si="91"/>
        <v>technology</v>
      </c>
      <c r="R1004" s="6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5"/>
        <v>214.06666666666666</v>
      </c>
      <c r="Q1005" s="6" t="str">
        <f t="shared" si="91"/>
        <v>technology</v>
      </c>
      <c r="R1005" s="6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5"/>
        <v>216.33684210526314</v>
      </c>
      <c r="Q1006" s="6" t="str">
        <f t="shared" si="91"/>
        <v>technology</v>
      </c>
      <c r="R1006" s="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5"/>
        <v>932.31055900621118</v>
      </c>
      <c r="Q1007" s="6" t="str">
        <f t="shared" si="91"/>
        <v>technology</v>
      </c>
      <c r="R1007" s="6" t="str">
        <f t="shared" si="92"/>
        <v>wearables</v>
      </c>
      <c r="S1007" s="9">
        <f t="shared" si="93"/>
        <v>42276.624803240746</v>
      </c>
      <c r="T1007" s="9">
        <f t="shared" si="94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5"/>
        <v>29.25</v>
      </c>
      <c r="Q1008" s="6" t="str">
        <f t="shared" si="91"/>
        <v>technology</v>
      </c>
      <c r="R1008" s="6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5"/>
        <v>174.94736842105263</v>
      </c>
      <c r="Q1009" s="6" t="str">
        <f t="shared" si="91"/>
        <v>technology</v>
      </c>
      <c r="R1009" s="6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5"/>
        <v>250</v>
      </c>
      <c r="Q1010" s="6" t="str">
        <f t="shared" si="91"/>
        <v>technology</v>
      </c>
      <c r="R1010" s="6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5"/>
        <v>65</v>
      </c>
      <c r="Q1011" s="6" t="str">
        <f t="shared" si="91"/>
        <v>technology</v>
      </c>
      <c r="R1011" s="6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5"/>
        <v>55</v>
      </c>
      <c r="Q1012" s="6" t="str">
        <f t="shared" si="91"/>
        <v>technology</v>
      </c>
      <c r="R1012" s="6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5"/>
        <v>75</v>
      </c>
      <c r="Q1013" s="6" t="str">
        <f t="shared" si="91"/>
        <v>technology</v>
      </c>
      <c r="R1013" s="6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5"/>
        <v>1389.3561935483872</v>
      </c>
      <c r="Q1014" s="6" t="str">
        <f t="shared" si="91"/>
        <v>technology</v>
      </c>
      <c r="R1014" s="6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5"/>
        <v>95.911111111111111</v>
      </c>
      <c r="Q1015" s="6" t="str">
        <f t="shared" si="91"/>
        <v>technology</v>
      </c>
      <c r="R1015" s="6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5"/>
        <v>191.25</v>
      </c>
      <c r="Q1016" s="6" t="str">
        <f t="shared" si="91"/>
        <v>technology</v>
      </c>
      <c r="R1016" s="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5"/>
        <v>40</v>
      </c>
      <c r="Q1017" s="6" t="str">
        <f t="shared" si="91"/>
        <v>technology</v>
      </c>
      <c r="R1017" s="6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5"/>
        <v>74.78947368421052</v>
      </c>
      <c r="Q1018" s="6" t="str">
        <f t="shared" si="91"/>
        <v>technology</v>
      </c>
      <c r="R1018" s="6" t="str">
        <f t="shared" si="92"/>
        <v>wearables</v>
      </c>
      <c r="S1018" s="9">
        <f t="shared" si="93"/>
        <v>42422.107129629629</v>
      </c>
      <c r="T1018" s="9">
        <f t="shared" si="94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5"/>
        <v>161.11830985915492</v>
      </c>
      <c r="Q1019" s="6" t="str">
        <f t="shared" si="91"/>
        <v>technology</v>
      </c>
      <c r="R1019" s="6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5"/>
        <v>88.714285714285708</v>
      </c>
      <c r="Q1020" s="6" t="str">
        <f t="shared" si="91"/>
        <v>technology</v>
      </c>
      <c r="R1020" s="6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5"/>
        <v>53.25</v>
      </c>
      <c r="Q1021" s="6" t="str">
        <f t="shared" si="91"/>
        <v>technology</v>
      </c>
      <c r="R1021" s="6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5"/>
        <v>106.2</v>
      </c>
      <c r="Q1022" s="6" t="str">
        <f t="shared" si="91"/>
        <v>music</v>
      </c>
      <c r="R1022" s="6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5"/>
        <v>22.079728033472804</v>
      </c>
      <c r="Q1023" s="6" t="str">
        <f t="shared" si="91"/>
        <v>music</v>
      </c>
      <c r="R1023" s="6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5"/>
        <v>31.054054054054053</v>
      </c>
      <c r="Q1024" s="6" t="str">
        <f t="shared" si="91"/>
        <v>music</v>
      </c>
      <c r="R1024" s="6" t="str">
        <f t="shared" si="92"/>
        <v>electronic music</v>
      </c>
      <c r="S1024" s="9">
        <f t="shared" si="93"/>
        <v>42111.646724537037</v>
      </c>
      <c r="T1024" s="9">
        <f t="shared" si="94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5"/>
        <v>36.206106870229007</v>
      </c>
      <c r="Q1025" s="6" t="str">
        <f t="shared" si="91"/>
        <v>music</v>
      </c>
      <c r="R1025" s="6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5"/>
        <v>388.9762295081967</v>
      </c>
      <c r="Q1026" s="6" t="str">
        <f t="shared" si="91"/>
        <v>music</v>
      </c>
      <c r="R1026" s="6" t="str">
        <f t="shared" si="92"/>
        <v>electronic music</v>
      </c>
      <c r="S1026" s="9">
        <f t="shared" si="93"/>
        <v>42370.580590277779</v>
      </c>
      <c r="T1026" s="9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>
        <f t="shared" si="95"/>
        <v>71.848571428571432</v>
      </c>
      <c r="Q1027" s="6" t="str">
        <f t="shared" ref="Q1027:Q1090" si="97">LEFT(N1027, FIND("/", N1027)-1)</f>
        <v>music</v>
      </c>
      <c r="R1027" s="6" t="str">
        <f t="shared" ref="R1027:R1090" si="98">RIGHT(N1027, LEN(N1027) - FIND("/", N1027))</f>
        <v>electronic music</v>
      </c>
      <c r="S1027" s="9">
        <f t="shared" ref="S1027:S1090" si="99">(J1027/86400) + DATE(1970, 1, 1)</f>
        <v>42049.833761574075</v>
      </c>
      <c r="T1027" s="9">
        <f t="shared" ref="T1027:T1090" si="100">(I1027/86400) + 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ref="P1028:P1091" si="101">E1028/L1028</f>
        <v>57.381803278688523</v>
      </c>
      <c r="Q1028" s="6" t="str">
        <f t="shared" si="97"/>
        <v>music</v>
      </c>
      <c r="R1028" s="6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101"/>
        <v>69.666666666666671</v>
      </c>
      <c r="Q1029" s="6" t="str">
        <f t="shared" si="97"/>
        <v>music</v>
      </c>
      <c r="R1029" s="6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101"/>
        <v>45.988235294117644</v>
      </c>
      <c r="Q1030" s="6" t="str">
        <f t="shared" si="97"/>
        <v>music</v>
      </c>
      <c r="R1030" s="6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101"/>
        <v>79.262411347517727</v>
      </c>
      <c r="Q1031" s="6" t="str">
        <f t="shared" si="97"/>
        <v>music</v>
      </c>
      <c r="R1031" s="6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101"/>
        <v>43.031446540880502</v>
      </c>
      <c r="Q1032" s="6" t="str">
        <f t="shared" si="97"/>
        <v>music</v>
      </c>
      <c r="R1032" s="6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101"/>
        <v>108.48484848484848</v>
      </c>
      <c r="Q1033" s="6" t="str">
        <f t="shared" si="97"/>
        <v>music</v>
      </c>
      <c r="R1033" s="6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101"/>
        <v>61.029583333333335</v>
      </c>
      <c r="Q1034" s="6" t="str">
        <f t="shared" si="97"/>
        <v>music</v>
      </c>
      <c r="R1034" s="6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101"/>
        <v>50.592592592592595</v>
      </c>
      <c r="Q1035" s="6" t="str">
        <f t="shared" si="97"/>
        <v>music</v>
      </c>
      <c r="R1035" s="6" t="str">
        <f t="shared" si="98"/>
        <v>electronic music</v>
      </c>
      <c r="S1035" s="9">
        <f t="shared" si="99"/>
        <v>42688.732407407406</v>
      </c>
      <c r="T1035" s="9">
        <f t="shared" si="100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101"/>
        <v>39.157168674698795</v>
      </c>
      <c r="Q1036" s="6" t="str">
        <f t="shared" si="97"/>
        <v>music</v>
      </c>
      <c r="R1036" s="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101"/>
        <v>65.15789473684211</v>
      </c>
      <c r="Q1037" s="6" t="str">
        <f t="shared" si="97"/>
        <v>music</v>
      </c>
      <c r="R1037" s="6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101"/>
        <v>23.963127962085309</v>
      </c>
      <c r="Q1038" s="6" t="str">
        <f t="shared" si="97"/>
        <v>music</v>
      </c>
      <c r="R1038" s="6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101"/>
        <v>48.61904761904762</v>
      </c>
      <c r="Q1039" s="6" t="str">
        <f t="shared" si="97"/>
        <v>music</v>
      </c>
      <c r="R1039" s="6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101"/>
        <v>35.73770491803279</v>
      </c>
      <c r="Q1040" s="6" t="str">
        <f t="shared" si="97"/>
        <v>music</v>
      </c>
      <c r="R1040" s="6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101"/>
        <v>21.366666666666667</v>
      </c>
      <c r="Q1041" s="6" t="str">
        <f t="shared" si="97"/>
        <v>music</v>
      </c>
      <c r="R1041" s="6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101"/>
        <v>250</v>
      </c>
      <c r="Q1042" s="6" t="str">
        <f t="shared" si="97"/>
        <v>journalism</v>
      </c>
      <c r="R1042" s="6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101"/>
        <v>#DIV/0!</v>
      </c>
      <c r="Q1043" s="6" t="str">
        <f t="shared" si="97"/>
        <v>journalism</v>
      </c>
      <c r="R1043" s="6" t="str">
        <f t="shared" si="98"/>
        <v>audio</v>
      </c>
      <c r="S1043" s="9">
        <f t="shared" si="99"/>
        <v>41831.06009259259</v>
      </c>
      <c r="T1043" s="9">
        <f t="shared" si="100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101"/>
        <v>10</v>
      </c>
      <c r="Q1044" s="6" t="str">
        <f t="shared" si="97"/>
        <v>journalism</v>
      </c>
      <c r="R1044" s="6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101"/>
        <v>29.236301369863014</v>
      </c>
      <c r="Q1045" s="6" t="str">
        <f t="shared" si="97"/>
        <v>journalism</v>
      </c>
      <c r="R1045" s="6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101"/>
        <v>3</v>
      </c>
      <c r="Q1046" s="6" t="str">
        <f t="shared" si="97"/>
        <v>journalism</v>
      </c>
      <c r="R1046" s="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101"/>
        <v>33.25</v>
      </c>
      <c r="Q1047" s="6" t="str">
        <f t="shared" si="97"/>
        <v>journalism</v>
      </c>
      <c r="R1047" s="6" t="str">
        <f t="shared" si="98"/>
        <v>audio</v>
      </c>
      <c r="S1047" s="9">
        <f t="shared" si="99"/>
        <v>41844.874421296292</v>
      </c>
      <c r="T1047" s="9">
        <f t="shared" si="100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101"/>
        <v>#DIV/0!</v>
      </c>
      <c r="Q1048" s="6" t="str">
        <f t="shared" si="97"/>
        <v>journalism</v>
      </c>
      <c r="R1048" s="6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101"/>
        <v>1</v>
      </c>
      <c r="Q1049" s="6" t="str">
        <f t="shared" si="97"/>
        <v>journalism</v>
      </c>
      <c r="R1049" s="6" t="str">
        <f t="shared" si="98"/>
        <v>audio</v>
      </c>
      <c r="S1049" s="9">
        <f t="shared" si="99"/>
        <v>41918.818460648152</v>
      </c>
      <c r="T1049" s="9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101"/>
        <v>53</v>
      </c>
      <c r="Q1050" s="6" t="str">
        <f t="shared" si="97"/>
        <v>journalism</v>
      </c>
      <c r="R1050" s="6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101"/>
        <v>#DIV/0!</v>
      </c>
      <c r="Q1051" s="6" t="str">
        <f t="shared" si="97"/>
        <v>journalism</v>
      </c>
      <c r="R1051" s="6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101"/>
        <v>#DIV/0!</v>
      </c>
      <c r="Q1052" s="6" t="str">
        <f t="shared" si="97"/>
        <v>journalism</v>
      </c>
      <c r="R1052" s="6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101"/>
        <v>#DIV/0!</v>
      </c>
      <c r="Q1053" s="6" t="str">
        <f t="shared" si="97"/>
        <v>journalism</v>
      </c>
      <c r="R1053" s="6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101"/>
        <v>#DIV/0!</v>
      </c>
      <c r="Q1054" s="6" t="str">
        <f t="shared" si="97"/>
        <v>journalism</v>
      </c>
      <c r="R1054" s="6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101"/>
        <v>15</v>
      </c>
      <c r="Q1055" s="6" t="str">
        <f t="shared" si="97"/>
        <v>journalism</v>
      </c>
      <c r="R1055" s="6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101"/>
        <v>#DIV/0!</v>
      </c>
      <c r="Q1056" s="6" t="str">
        <f t="shared" si="97"/>
        <v>journalism</v>
      </c>
      <c r="R1056" s="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101"/>
        <v>#DIV/0!</v>
      </c>
      <c r="Q1057" s="6" t="str">
        <f t="shared" si="97"/>
        <v>journalism</v>
      </c>
      <c r="R1057" s="6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101"/>
        <v>#DIV/0!</v>
      </c>
      <c r="Q1058" s="6" t="str">
        <f t="shared" si="97"/>
        <v>journalism</v>
      </c>
      <c r="R1058" s="6" t="str">
        <f t="shared" si="98"/>
        <v>audio</v>
      </c>
      <c r="S1058" s="9">
        <f t="shared" si="99"/>
        <v>42058.719641203701</v>
      </c>
      <c r="T1058" s="9">
        <f t="shared" si="100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101"/>
        <v>#DIV/0!</v>
      </c>
      <c r="Q1059" s="6" t="str">
        <f t="shared" si="97"/>
        <v>journalism</v>
      </c>
      <c r="R1059" s="6" t="str">
        <f t="shared" si="98"/>
        <v>audio</v>
      </c>
      <c r="S1059" s="9">
        <f t="shared" si="99"/>
        <v>42678.871331018519</v>
      </c>
      <c r="T1059" s="9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101"/>
        <v>#DIV/0!</v>
      </c>
      <c r="Q1060" s="6" t="str">
        <f t="shared" si="97"/>
        <v>journalism</v>
      </c>
      <c r="R1060" s="6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101"/>
        <v>#DIV/0!</v>
      </c>
      <c r="Q1061" s="6" t="str">
        <f t="shared" si="97"/>
        <v>journalism</v>
      </c>
      <c r="R1061" s="6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101"/>
        <v>50</v>
      </c>
      <c r="Q1062" s="6" t="str">
        <f t="shared" si="97"/>
        <v>journalism</v>
      </c>
      <c r="R1062" s="6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101"/>
        <v>#DIV/0!</v>
      </c>
      <c r="Q1063" s="6" t="str">
        <f t="shared" si="97"/>
        <v>journalism</v>
      </c>
      <c r="R1063" s="6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101"/>
        <v>47.5</v>
      </c>
      <c r="Q1064" s="6" t="str">
        <f t="shared" si="97"/>
        <v>journalism</v>
      </c>
      <c r="R1064" s="6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101"/>
        <v>#DIV/0!</v>
      </c>
      <c r="Q1065" s="6" t="str">
        <f t="shared" si="97"/>
        <v>journalism</v>
      </c>
      <c r="R1065" s="6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101"/>
        <v>65.666666666666671</v>
      </c>
      <c r="Q1066" s="6" t="str">
        <f t="shared" si="97"/>
        <v>games</v>
      </c>
      <c r="R1066" s="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101"/>
        <v>16.2</v>
      </c>
      <c r="Q1067" s="6" t="str">
        <f t="shared" si="97"/>
        <v>games</v>
      </c>
      <c r="R1067" s="6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101"/>
        <v>34.128378378378379</v>
      </c>
      <c r="Q1068" s="6" t="str">
        <f t="shared" si="97"/>
        <v>games</v>
      </c>
      <c r="R1068" s="6" t="str">
        <f t="shared" si="98"/>
        <v>video games</v>
      </c>
      <c r="S1068" s="9">
        <f t="shared" si="99"/>
        <v>41445.962754629625</v>
      </c>
      <c r="T1068" s="9">
        <f t="shared" si="100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101"/>
        <v>13</v>
      </c>
      <c r="Q1069" s="6" t="str">
        <f t="shared" si="97"/>
        <v>games</v>
      </c>
      <c r="R1069" s="6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101"/>
        <v>11.25</v>
      </c>
      <c r="Q1070" s="6" t="str">
        <f t="shared" si="97"/>
        <v>games</v>
      </c>
      <c r="R1070" s="6" t="str">
        <f t="shared" si="98"/>
        <v>video games</v>
      </c>
      <c r="S1070" s="9">
        <f t="shared" si="99"/>
        <v>42440.371111111112</v>
      </c>
      <c r="T1070" s="9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101"/>
        <v>40.476190476190474</v>
      </c>
      <c r="Q1071" s="6" t="str">
        <f t="shared" si="97"/>
        <v>games</v>
      </c>
      <c r="R1071" s="6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101"/>
        <v>35</v>
      </c>
      <c r="Q1072" s="6" t="str">
        <f t="shared" si="97"/>
        <v>games</v>
      </c>
      <c r="R1072" s="6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101"/>
        <v>#DIV/0!</v>
      </c>
      <c r="Q1073" s="6" t="str">
        <f t="shared" si="97"/>
        <v>games</v>
      </c>
      <c r="R1073" s="6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101"/>
        <v>12.75</v>
      </c>
      <c r="Q1074" s="6" t="str">
        <f t="shared" si="97"/>
        <v>games</v>
      </c>
      <c r="R1074" s="6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101"/>
        <v>10</v>
      </c>
      <c r="Q1075" s="6" t="str">
        <f t="shared" si="97"/>
        <v>games</v>
      </c>
      <c r="R1075" s="6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101"/>
        <v>113.56666666666666</v>
      </c>
      <c r="Q1076" s="6" t="str">
        <f t="shared" si="97"/>
        <v>games</v>
      </c>
      <c r="R1076" s="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101"/>
        <v>15</v>
      </c>
      <c r="Q1077" s="6" t="str">
        <f t="shared" si="97"/>
        <v>games</v>
      </c>
      <c r="R1077" s="6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101"/>
        <v>48.281025641025643</v>
      </c>
      <c r="Q1078" s="6" t="str">
        <f t="shared" si="97"/>
        <v>games</v>
      </c>
      <c r="R1078" s="6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101"/>
        <v>43.976047904191617</v>
      </c>
      <c r="Q1079" s="6" t="str">
        <f t="shared" si="97"/>
        <v>games</v>
      </c>
      <c r="R1079" s="6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101"/>
        <v>9</v>
      </c>
      <c r="Q1080" s="6" t="str">
        <f t="shared" si="97"/>
        <v>games</v>
      </c>
      <c r="R1080" s="6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101"/>
        <v>37.666666666666664</v>
      </c>
      <c r="Q1081" s="6" t="str">
        <f t="shared" si="97"/>
        <v>games</v>
      </c>
      <c r="R1081" s="6" t="str">
        <f t="shared" si="98"/>
        <v>video games</v>
      </c>
      <c r="S1081" s="9">
        <f t="shared" si="99"/>
        <v>42479.566388888888</v>
      </c>
      <c r="T1081" s="9">
        <f t="shared" si="100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101"/>
        <v>18.581632653061224</v>
      </c>
      <c r="Q1082" s="6" t="str">
        <f t="shared" si="97"/>
        <v>games</v>
      </c>
      <c r="R1082" s="6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101"/>
        <v>3</v>
      </c>
      <c r="Q1083" s="6" t="str">
        <f t="shared" si="97"/>
        <v>games</v>
      </c>
      <c r="R1083" s="6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101"/>
        <v>18.666666666666668</v>
      </c>
      <c r="Q1084" s="6" t="str">
        <f t="shared" si="97"/>
        <v>games</v>
      </c>
      <c r="R1084" s="6" t="str">
        <f t="shared" si="98"/>
        <v>video games</v>
      </c>
      <c r="S1084" s="9">
        <f t="shared" si="99"/>
        <v>41101.906111111108</v>
      </c>
      <c r="T1084" s="9">
        <f t="shared" si="100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101"/>
        <v>410</v>
      </c>
      <c r="Q1085" s="6" t="str">
        <f t="shared" si="97"/>
        <v>games</v>
      </c>
      <c r="R1085" s="6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101"/>
        <v>#DIV/0!</v>
      </c>
      <c r="Q1086" s="6" t="str">
        <f t="shared" si="97"/>
        <v>games</v>
      </c>
      <c r="R1086" s="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101"/>
        <v>114</v>
      </c>
      <c r="Q1087" s="6" t="str">
        <f t="shared" si="97"/>
        <v>games</v>
      </c>
      <c r="R1087" s="6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101"/>
        <v>7.5</v>
      </c>
      <c r="Q1088" s="6" t="str">
        <f t="shared" si="97"/>
        <v>games</v>
      </c>
      <c r="R1088" s="6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101"/>
        <v>#DIV/0!</v>
      </c>
      <c r="Q1089" s="6" t="str">
        <f t="shared" si="97"/>
        <v>games</v>
      </c>
      <c r="R1089" s="6" t="str">
        <f t="shared" si="98"/>
        <v>video games</v>
      </c>
      <c r="S1089" s="9">
        <f t="shared" si="99"/>
        <v>41775.713969907403</v>
      </c>
      <c r="T1089" s="9">
        <f t="shared" si="100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101"/>
        <v>43.41727891156463</v>
      </c>
      <c r="Q1090" s="6" t="str">
        <f t="shared" si="97"/>
        <v>games</v>
      </c>
      <c r="R1090" s="6" t="str">
        <f t="shared" si="98"/>
        <v>video games</v>
      </c>
      <c r="S1090" s="9">
        <f t="shared" si="99"/>
        <v>41723.799386574072</v>
      </c>
      <c r="T1090" s="9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>
        <f t="shared" si="101"/>
        <v>23.959183673469386</v>
      </c>
      <c r="Q1091" s="6" t="str">
        <f t="shared" ref="Q1091:Q1154" si="103">LEFT(N1091, FIND("/", N1091)-1)</f>
        <v>games</v>
      </c>
      <c r="R1091" s="6" t="str">
        <f t="shared" ref="R1091:R1154" si="104">RIGHT(N1091, LEN(N1091) - FIND("/", N1091))</f>
        <v>video games</v>
      </c>
      <c r="S1091" s="9">
        <f t="shared" ref="S1091:S1154" si="105">(J1091/86400) + DATE(1970, 1, 1)</f>
        <v>42151.189525462964</v>
      </c>
      <c r="T1091" s="9">
        <f t="shared" ref="T1091:T1154" si="106">(I1091/86400) + 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ref="P1092:P1155" si="107">E1092/L1092</f>
        <v>5</v>
      </c>
      <c r="Q1092" s="6" t="str">
        <f t="shared" si="103"/>
        <v>games</v>
      </c>
      <c r="R1092" s="6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7"/>
        <v>12.5</v>
      </c>
      <c r="Q1093" s="6" t="str">
        <f t="shared" si="103"/>
        <v>games</v>
      </c>
      <c r="R1093" s="6" t="str">
        <f t="shared" si="104"/>
        <v>video games</v>
      </c>
      <c r="S1093" s="9">
        <f t="shared" si="105"/>
        <v>42440.820277777777</v>
      </c>
      <c r="T1093" s="9">
        <f t="shared" si="106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7"/>
        <v>3</v>
      </c>
      <c r="Q1094" s="6" t="str">
        <f t="shared" si="103"/>
        <v>games</v>
      </c>
      <c r="R1094" s="6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7"/>
        <v>10.5625</v>
      </c>
      <c r="Q1095" s="6" t="str">
        <f t="shared" si="103"/>
        <v>games</v>
      </c>
      <c r="R1095" s="6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7"/>
        <v>122.00037037037038</v>
      </c>
      <c r="Q1096" s="6" t="str">
        <f t="shared" si="103"/>
        <v>games</v>
      </c>
      <c r="R1096" s="6" t="str">
        <f t="shared" si="104"/>
        <v>video games</v>
      </c>
      <c r="S1096" s="9">
        <f t="shared" si="105"/>
        <v>40795.71334490741</v>
      </c>
      <c r="T1096" s="9">
        <f t="shared" si="106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7"/>
        <v>267.80851063829789</v>
      </c>
      <c r="Q1097" s="6" t="str">
        <f t="shared" si="103"/>
        <v>games</v>
      </c>
      <c r="R1097" s="6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7"/>
        <v>74.206896551724142</v>
      </c>
      <c r="Q1098" s="6" t="str">
        <f t="shared" si="103"/>
        <v>games</v>
      </c>
      <c r="R1098" s="6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7"/>
        <v>6.7142857142857144</v>
      </c>
      <c r="Q1099" s="6" t="str">
        <f t="shared" si="103"/>
        <v>games</v>
      </c>
      <c r="R1099" s="6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7"/>
        <v>81.954545454545453</v>
      </c>
      <c r="Q1100" s="6" t="str">
        <f t="shared" si="103"/>
        <v>games</v>
      </c>
      <c r="R1100" s="6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7"/>
        <v>25</v>
      </c>
      <c r="Q1101" s="6" t="str">
        <f t="shared" si="103"/>
        <v>games</v>
      </c>
      <c r="R1101" s="6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7"/>
        <v>10</v>
      </c>
      <c r="Q1102" s="6" t="str">
        <f t="shared" si="103"/>
        <v>games</v>
      </c>
      <c r="R1102" s="6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7"/>
        <v>6.833333333333333</v>
      </c>
      <c r="Q1103" s="6" t="str">
        <f t="shared" si="103"/>
        <v>games</v>
      </c>
      <c r="R1103" s="6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7"/>
        <v>17.708333333333332</v>
      </c>
      <c r="Q1104" s="6" t="str">
        <f t="shared" si="103"/>
        <v>games</v>
      </c>
      <c r="R1104" s="6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7"/>
        <v>16.2</v>
      </c>
      <c r="Q1105" s="6" t="str">
        <f t="shared" si="103"/>
        <v>games</v>
      </c>
      <c r="R1105" s="6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7"/>
        <v>80.297297297297291</v>
      </c>
      <c r="Q1106" s="6" t="str">
        <f t="shared" si="103"/>
        <v>games</v>
      </c>
      <c r="R1106" s="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7"/>
        <v>71.55</v>
      </c>
      <c r="Q1107" s="6" t="str">
        <f t="shared" si="103"/>
        <v>games</v>
      </c>
      <c r="R1107" s="6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7"/>
        <v>23.571428571428573</v>
      </c>
      <c r="Q1108" s="6" t="str">
        <f t="shared" si="103"/>
        <v>games</v>
      </c>
      <c r="R1108" s="6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7"/>
        <v>#DIV/0!</v>
      </c>
      <c r="Q1109" s="6" t="str">
        <f t="shared" si="103"/>
        <v>games</v>
      </c>
      <c r="R1109" s="6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7"/>
        <v>34.88095238095238</v>
      </c>
      <c r="Q1110" s="6" t="str">
        <f t="shared" si="103"/>
        <v>games</v>
      </c>
      <c r="R1110" s="6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7"/>
        <v>15</v>
      </c>
      <c r="Q1111" s="6" t="str">
        <f t="shared" si="103"/>
        <v>games</v>
      </c>
      <c r="R1111" s="6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7"/>
        <v>23.181818181818183</v>
      </c>
      <c r="Q1112" s="6" t="str">
        <f t="shared" si="103"/>
        <v>games</v>
      </c>
      <c r="R1112" s="6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7"/>
        <v>1</v>
      </c>
      <c r="Q1113" s="6" t="str">
        <f t="shared" si="103"/>
        <v>games</v>
      </c>
      <c r="R1113" s="6" t="str">
        <f t="shared" si="104"/>
        <v>video games</v>
      </c>
      <c r="S1113" s="9">
        <f t="shared" si="105"/>
        <v>42347.203587962962</v>
      </c>
      <c r="T1113" s="9">
        <f t="shared" si="106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7"/>
        <v>100.23371794871794</v>
      </c>
      <c r="Q1114" s="6" t="str">
        <f t="shared" si="103"/>
        <v>games</v>
      </c>
      <c r="R1114" s="6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7"/>
        <v>5</v>
      </c>
      <c r="Q1115" s="6" t="str">
        <f t="shared" si="103"/>
        <v>games</v>
      </c>
      <c r="R1115" s="6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7"/>
        <v>3.3333333333333335</v>
      </c>
      <c r="Q1116" s="6" t="str">
        <f t="shared" si="103"/>
        <v>games</v>
      </c>
      <c r="R1116" s="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7"/>
        <v>13.25</v>
      </c>
      <c r="Q1117" s="6" t="str">
        <f t="shared" si="103"/>
        <v>games</v>
      </c>
      <c r="R1117" s="6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7"/>
        <v>17.852</v>
      </c>
      <c r="Q1118" s="6" t="str">
        <f t="shared" si="103"/>
        <v>games</v>
      </c>
      <c r="R1118" s="6" t="str">
        <f t="shared" si="104"/>
        <v>video games</v>
      </c>
      <c r="S1118" s="9">
        <f t="shared" si="105"/>
        <v>41009.847314814819</v>
      </c>
      <c r="T1118" s="9">
        <f t="shared" si="106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7"/>
        <v>10.375</v>
      </c>
      <c r="Q1119" s="6" t="str">
        <f t="shared" si="103"/>
        <v>games</v>
      </c>
      <c r="R1119" s="6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7"/>
        <v>36.333333333333336</v>
      </c>
      <c r="Q1120" s="6" t="str">
        <f t="shared" si="103"/>
        <v>games</v>
      </c>
      <c r="R1120" s="6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7"/>
        <v>5</v>
      </c>
      <c r="Q1121" s="6" t="str">
        <f t="shared" si="103"/>
        <v>games</v>
      </c>
      <c r="R1121" s="6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7"/>
        <v>#DIV/0!</v>
      </c>
      <c r="Q1122" s="6" t="str">
        <f t="shared" si="103"/>
        <v>games</v>
      </c>
      <c r="R1122" s="6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7"/>
        <v>5.8</v>
      </c>
      <c r="Q1123" s="6" t="str">
        <f t="shared" si="103"/>
        <v>games</v>
      </c>
      <c r="R1123" s="6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7"/>
        <v>#DIV/0!</v>
      </c>
      <c r="Q1124" s="6" t="str">
        <f t="shared" si="103"/>
        <v>games</v>
      </c>
      <c r="R1124" s="6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7"/>
        <v>3.6666666666666665</v>
      </c>
      <c r="Q1125" s="6" t="str">
        <f t="shared" si="103"/>
        <v>games</v>
      </c>
      <c r="R1125" s="6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7"/>
        <v>60.714285714285715</v>
      </c>
      <c r="Q1126" s="6" t="str">
        <f t="shared" si="103"/>
        <v>games</v>
      </c>
      <c r="R1126" s="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7"/>
        <v>#DIV/0!</v>
      </c>
      <c r="Q1127" s="6" t="str">
        <f t="shared" si="103"/>
        <v>games</v>
      </c>
      <c r="R1127" s="6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7"/>
        <v>5</v>
      </c>
      <c r="Q1128" s="6" t="str">
        <f t="shared" si="103"/>
        <v>games</v>
      </c>
      <c r="R1128" s="6" t="str">
        <f t="shared" si="104"/>
        <v>mobile games</v>
      </c>
      <c r="S1128" s="9">
        <f t="shared" si="105"/>
        <v>42535.327476851853</v>
      </c>
      <c r="T1128" s="9">
        <f t="shared" si="106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7"/>
        <v>25.434782608695652</v>
      </c>
      <c r="Q1129" s="6" t="str">
        <f t="shared" si="103"/>
        <v>games</v>
      </c>
      <c r="R1129" s="6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7"/>
        <v>1</v>
      </c>
      <c r="Q1130" s="6" t="str">
        <f t="shared" si="103"/>
        <v>games</v>
      </c>
      <c r="R1130" s="6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7"/>
        <v>10.5</v>
      </c>
      <c r="Q1131" s="6" t="str">
        <f t="shared" si="103"/>
        <v>games</v>
      </c>
      <c r="R1131" s="6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7"/>
        <v>3.6666666666666665</v>
      </c>
      <c r="Q1132" s="6" t="str">
        <f t="shared" si="103"/>
        <v>games</v>
      </c>
      <c r="R1132" s="6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7"/>
        <v>#DIV/0!</v>
      </c>
      <c r="Q1133" s="6" t="str">
        <f t="shared" si="103"/>
        <v>games</v>
      </c>
      <c r="R1133" s="6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7"/>
        <v>110.61538461538461</v>
      </c>
      <c r="Q1134" s="6" t="str">
        <f t="shared" si="103"/>
        <v>games</v>
      </c>
      <c r="R1134" s="6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7"/>
        <v>20</v>
      </c>
      <c r="Q1135" s="6" t="str">
        <f t="shared" si="103"/>
        <v>games</v>
      </c>
      <c r="R1135" s="6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7"/>
        <v>1</v>
      </c>
      <c r="Q1136" s="6" t="str">
        <f t="shared" si="103"/>
        <v>games</v>
      </c>
      <c r="R1136" s="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7"/>
        <v>50</v>
      </c>
      <c r="Q1137" s="6" t="str">
        <f t="shared" si="103"/>
        <v>games</v>
      </c>
      <c r="R1137" s="6" t="str">
        <f t="shared" si="104"/>
        <v>mobile games</v>
      </c>
      <c r="S1137" s="9">
        <f t="shared" si="105"/>
        <v>42558.98951388889</v>
      </c>
      <c r="T1137" s="9">
        <f t="shared" si="106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7"/>
        <v>45</v>
      </c>
      <c r="Q1138" s="6" t="str">
        <f t="shared" si="103"/>
        <v>games</v>
      </c>
      <c r="R1138" s="6" t="str">
        <f t="shared" si="104"/>
        <v>mobile games</v>
      </c>
      <c r="S1138" s="9">
        <f t="shared" si="105"/>
        <v>42327.671631944446</v>
      </c>
      <c r="T1138" s="9">
        <f t="shared" si="106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7"/>
        <v>253.2051282051282</v>
      </c>
      <c r="Q1139" s="6" t="str">
        <f t="shared" si="103"/>
        <v>games</v>
      </c>
      <c r="R1139" s="6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7"/>
        <v>31.25</v>
      </c>
      <c r="Q1140" s="6" t="str">
        <f t="shared" si="103"/>
        <v>games</v>
      </c>
      <c r="R1140" s="6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7"/>
        <v>5</v>
      </c>
      <c r="Q1141" s="6" t="str">
        <f t="shared" si="103"/>
        <v>games</v>
      </c>
      <c r="R1141" s="6" t="str">
        <f t="shared" si="104"/>
        <v>mobile games</v>
      </c>
      <c r="S1141" s="9">
        <f t="shared" si="105"/>
        <v>41975.34752314815</v>
      </c>
      <c r="T1141" s="9">
        <f t="shared" si="106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7"/>
        <v>#DIV/0!</v>
      </c>
      <c r="Q1142" s="6" t="str">
        <f t="shared" si="103"/>
        <v>games</v>
      </c>
      <c r="R1142" s="6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7"/>
        <v>#DIV/0!</v>
      </c>
      <c r="Q1143" s="6" t="str">
        <f t="shared" si="103"/>
        <v>games</v>
      </c>
      <c r="R1143" s="6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7"/>
        <v>#DIV/0!</v>
      </c>
      <c r="Q1144" s="6" t="str">
        <f t="shared" si="103"/>
        <v>games</v>
      </c>
      <c r="R1144" s="6" t="str">
        <f t="shared" si="104"/>
        <v>mobile games</v>
      </c>
      <c r="S1144" s="9">
        <f t="shared" si="105"/>
        <v>42022.006099537037</v>
      </c>
      <c r="T1144" s="9">
        <f t="shared" si="106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7"/>
        <v>23.25</v>
      </c>
      <c r="Q1145" s="6" t="str">
        <f t="shared" si="103"/>
        <v>games</v>
      </c>
      <c r="R1145" s="6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7"/>
        <v>#DIV/0!</v>
      </c>
      <c r="Q1146" s="6" t="str">
        <f t="shared" si="103"/>
        <v>food</v>
      </c>
      <c r="R1146" s="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7"/>
        <v>100</v>
      </c>
      <c r="Q1147" s="6" t="str">
        <f t="shared" si="103"/>
        <v>food</v>
      </c>
      <c r="R1147" s="6" t="str">
        <f t="shared" si="104"/>
        <v>food trucks</v>
      </c>
      <c r="S1147" s="9">
        <f t="shared" si="105"/>
        <v>41854.74759259259</v>
      </c>
      <c r="T1147" s="9">
        <f t="shared" si="106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7"/>
        <v>44.166666666666664</v>
      </c>
      <c r="Q1148" s="6" t="str">
        <f t="shared" si="103"/>
        <v>food</v>
      </c>
      <c r="R1148" s="6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7"/>
        <v>#DIV/0!</v>
      </c>
      <c r="Q1149" s="6" t="str">
        <f t="shared" si="103"/>
        <v>food</v>
      </c>
      <c r="R1149" s="6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7"/>
        <v>24.333333333333332</v>
      </c>
      <c r="Q1150" s="6" t="str">
        <f t="shared" si="103"/>
        <v>food</v>
      </c>
      <c r="R1150" s="6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7"/>
        <v>37.5</v>
      </c>
      <c r="Q1151" s="6" t="str">
        <f t="shared" si="103"/>
        <v>food</v>
      </c>
      <c r="R1151" s="6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7"/>
        <v>42</v>
      </c>
      <c r="Q1152" s="6" t="str">
        <f t="shared" si="103"/>
        <v>food</v>
      </c>
      <c r="R1152" s="6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7"/>
        <v>#DIV/0!</v>
      </c>
      <c r="Q1153" s="6" t="str">
        <f t="shared" si="103"/>
        <v>food</v>
      </c>
      <c r="R1153" s="6" t="str">
        <f t="shared" si="104"/>
        <v>food trucks</v>
      </c>
      <c r="S1153" s="9">
        <f t="shared" si="105"/>
        <v>42224.102581018524</v>
      </c>
      <c r="T1153" s="9">
        <f t="shared" si="106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7"/>
        <v>60.733333333333334</v>
      </c>
      <c r="Q1154" s="6" t="str">
        <f t="shared" si="103"/>
        <v>food</v>
      </c>
      <c r="R1154" s="6" t="str">
        <f t="shared" si="104"/>
        <v>food trucks</v>
      </c>
      <c r="S1154" s="9">
        <f t="shared" si="105"/>
        <v>42109.709629629629</v>
      </c>
      <c r="T1154" s="9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>
        <f t="shared" si="107"/>
        <v>50</v>
      </c>
      <c r="Q1155" s="6" t="str">
        <f t="shared" ref="Q1155:Q1218" si="109">LEFT(N1155, FIND("/", N1155)-1)</f>
        <v>food</v>
      </c>
      <c r="R1155" s="6" t="str">
        <f t="shared" ref="R1155:R1218" si="110">RIGHT(N1155, LEN(N1155) - FIND("/", N1155))</f>
        <v>food trucks</v>
      </c>
      <c r="S1155" s="9">
        <f t="shared" ref="S1155:S1218" si="111">(J1155/86400) + DATE(1970, 1, 1)</f>
        <v>42143.714178240742</v>
      </c>
      <c r="T1155" s="9">
        <f t="shared" ref="T1155:T1218" si="112">(I1155/86400) + 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ref="P1156:P1219" si="113">E1156/L1156</f>
        <v>108.33333333333333</v>
      </c>
      <c r="Q1156" s="6" t="str">
        <f t="shared" si="109"/>
        <v>food</v>
      </c>
      <c r="R1156" s="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13"/>
        <v>23.5</v>
      </c>
      <c r="Q1157" s="6" t="str">
        <f t="shared" si="109"/>
        <v>food</v>
      </c>
      <c r="R1157" s="6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13"/>
        <v>#DIV/0!</v>
      </c>
      <c r="Q1158" s="6" t="str">
        <f t="shared" si="109"/>
        <v>food</v>
      </c>
      <c r="R1158" s="6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13"/>
        <v>50.333333333333336</v>
      </c>
      <c r="Q1159" s="6" t="str">
        <f t="shared" si="109"/>
        <v>food</v>
      </c>
      <c r="R1159" s="6" t="str">
        <f t="shared" si="110"/>
        <v>food trucks</v>
      </c>
      <c r="S1159" s="9">
        <f t="shared" si="111"/>
        <v>41918.628240740742</v>
      </c>
      <c r="T1159" s="9">
        <f t="shared" si="112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13"/>
        <v>11.666666666666666</v>
      </c>
      <c r="Q1160" s="6" t="str">
        <f t="shared" si="109"/>
        <v>food</v>
      </c>
      <c r="R1160" s="6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13"/>
        <v>#DIV/0!</v>
      </c>
      <c r="Q1161" s="6" t="str">
        <f t="shared" si="109"/>
        <v>food</v>
      </c>
      <c r="R1161" s="6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13"/>
        <v>60.789473684210527</v>
      </c>
      <c r="Q1162" s="6" t="str">
        <f t="shared" si="109"/>
        <v>food</v>
      </c>
      <c r="R1162" s="6" t="str">
        <f t="shared" si="110"/>
        <v>food trucks</v>
      </c>
      <c r="S1162" s="9">
        <f t="shared" si="111"/>
        <v>42061.154930555553</v>
      </c>
      <c r="T1162" s="9">
        <f t="shared" si="112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13"/>
        <v>#DIV/0!</v>
      </c>
      <c r="Q1163" s="6" t="str">
        <f t="shared" si="109"/>
        <v>food</v>
      </c>
      <c r="R1163" s="6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13"/>
        <v>17.5</v>
      </c>
      <c r="Q1164" s="6" t="str">
        <f t="shared" si="109"/>
        <v>food</v>
      </c>
      <c r="R1164" s="6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13"/>
        <v>#DIV/0!</v>
      </c>
      <c r="Q1165" s="6" t="str">
        <f t="shared" si="109"/>
        <v>food</v>
      </c>
      <c r="R1165" s="6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13"/>
        <v>#DIV/0!</v>
      </c>
      <c r="Q1166" s="6" t="str">
        <f t="shared" si="109"/>
        <v>food</v>
      </c>
      <c r="R1166" s="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13"/>
        <v>82.82</v>
      </c>
      <c r="Q1167" s="6" t="str">
        <f t="shared" si="109"/>
        <v>food</v>
      </c>
      <c r="R1167" s="6" t="str">
        <f t="shared" si="110"/>
        <v>food trucks</v>
      </c>
      <c r="S1167" s="9">
        <f t="shared" si="111"/>
        <v>41792.214467592596</v>
      </c>
      <c r="T1167" s="9">
        <f t="shared" si="112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13"/>
        <v>358.875</v>
      </c>
      <c r="Q1168" s="6" t="str">
        <f t="shared" si="109"/>
        <v>food</v>
      </c>
      <c r="R1168" s="6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13"/>
        <v>61.1875</v>
      </c>
      <c r="Q1169" s="6" t="str">
        <f t="shared" si="109"/>
        <v>food</v>
      </c>
      <c r="R1169" s="6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13"/>
        <v>340</v>
      </c>
      <c r="Q1170" s="6" t="str">
        <f t="shared" si="109"/>
        <v>food</v>
      </c>
      <c r="R1170" s="6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13"/>
        <v>5.666666666666667</v>
      </c>
      <c r="Q1171" s="6" t="str">
        <f t="shared" si="109"/>
        <v>food</v>
      </c>
      <c r="R1171" s="6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13"/>
        <v>50</v>
      </c>
      <c r="Q1172" s="6" t="str">
        <f t="shared" si="109"/>
        <v>food</v>
      </c>
      <c r="R1172" s="6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13"/>
        <v>25</v>
      </c>
      <c r="Q1173" s="6" t="str">
        <f t="shared" si="109"/>
        <v>food</v>
      </c>
      <c r="R1173" s="6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13"/>
        <v>#DIV/0!</v>
      </c>
      <c r="Q1174" s="6" t="str">
        <f t="shared" si="109"/>
        <v>food</v>
      </c>
      <c r="R1174" s="6" t="str">
        <f t="shared" si="110"/>
        <v>food trucks</v>
      </c>
      <c r="S1174" s="9">
        <f t="shared" si="111"/>
        <v>41841.682314814811</v>
      </c>
      <c r="T1174" s="9">
        <f t="shared" si="112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13"/>
        <v>30</v>
      </c>
      <c r="Q1175" s="6" t="str">
        <f t="shared" si="109"/>
        <v>food</v>
      </c>
      <c r="R1175" s="6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13"/>
        <v>46.631578947368418</v>
      </c>
      <c r="Q1176" s="6" t="str">
        <f t="shared" si="109"/>
        <v>food</v>
      </c>
      <c r="R1176" s="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13"/>
        <v>65</v>
      </c>
      <c r="Q1177" s="6" t="str">
        <f t="shared" si="109"/>
        <v>food</v>
      </c>
      <c r="R1177" s="6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13"/>
        <v>10</v>
      </c>
      <c r="Q1178" s="6" t="str">
        <f t="shared" si="109"/>
        <v>food</v>
      </c>
      <c r="R1178" s="6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13"/>
        <v>#DIV/0!</v>
      </c>
      <c r="Q1179" s="6" t="str">
        <f t="shared" si="109"/>
        <v>food</v>
      </c>
      <c r="R1179" s="6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13"/>
        <v>5</v>
      </c>
      <c r="Q1180" s="6" t="str">
        <f t="shared" si="109"/>
        <v>food</v>
      </c>
      <c r="R1180" s="6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13"/>
        <v>640</v>
      </c>
      <c r="Q1181" s="6" t="str">
        <f t="shared" si="109"/>
        <v>food</v>
      </c>
      <c r="R1181" s="6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13"/>
        <v>69.117647058823536</v>
      </c>
      <c r="Q1182" s="6" t="str">
        <f t="shared" si="109"/>
        <v>food</v>
      </c>
      <c r="R1182" s="6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13"/>
        <v>1.3333333333333333</v>
      </c>
      <c r="Q1183" s="6" t="str">
        <f t="shared" si="109"/>
        <v>food</v>
      </c>
      <c r="R1183" s="6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13"/>
        <v>10.5</v>
      </c>
      <c r="Q1184" s="6" t="str">
        <f t="shared" si="109"/>
        <v>food</v>
      </c>
      <c r="R1184" s="6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13"/>
        <v>33.333333333333336</v>
      </c>
      <c r="Q1185" s="6" t="str">
        <f t="shared" si="109"/>
        <v>food</v>
      </c>
      <c r="R1185" s="6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13"/>
        <v>61.562666666666665</v>
      </c>
      <c r="Q1186" s="6" t="str">
        <f t="shared" si="109"/>
        <v>photography</v>
      </c>
      <c r="R1186" s="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13"/>
        <v>118.73873873873873</v>
      </c>
      <c r="Q1187" s="6" t="str">
        <f t="shared" si="109"/>
        <v>photography</v>
      </c>
      <c r="R1187" s="6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13"/>
        <v>65.081300813008127</v>
      </c>
      <c r="Q1188" s="6" t="str">
        <f t="shared" si="109"/>
        <v>photography</v>
      </c>
      <c r="R1188" s="6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13"/>
        <v>130.15714285714284</v>
      </c>
      <c r="Q1189" s="6" t="str">
        <f t="shared" si="109"/>
        <v>photography</v>
      </c>
      <c r="R1189" s="6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13"/>
        <v>37.776470588235291</v>
      </c>
      <c r="Q1190" s="6" t="str">
        <f t="shared" si="109"/>
        <v>photography</v>
      </c>
      <c r="R1190" s="6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13"/>
        <v>112.79069767441861</v>
      </c>
      <c r="Q1191" s="6" t="str">
        <f t="shared" si="109"/>
        <v>photography</v>
      </c>
      <c r="R1191" s="6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13"/>
        <v>51.92307692307692</v>
      </c>
      <c r="Q1192" s="6" t="str">
        <f t="shared" si="109"/>
        <v>photography</v>
      </c>
      <c r="R1192" s="6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13"/>
        <v>89.242424242424249</v>
      </c>
      <c r="Q1193" s="6" t="str">
        <f t="shared" si="109"/>
        <v>photography</v>
      </c>
      <c r="R1193" s="6" t="str">
        <f t="shared" si="110"/>
        <v>photobooks</v>
      </c>
      <c r="S1193" s="9">
        <f t="shared" si="111"/>
        <v>42419.603703703702</v>
      </c>
      <c r="T1193" s="9">
        <f t="shared" si="112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13"/>
        <v>19.333333333333332</v>
      </c>
      <c r="Q1194" s="6" t="str">
        <f t="shared" si="109"/>
        <v>photography</v>
      </c>
      <c r="R1194" s="6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13"/>
        <v>79.967032967032964</v>
      </c>
      <c r="Q1195" s="6" t="str">
        <f t="shared" si="109"/>
        <v>photography</v>
      </c>
      <c r="R1195" s="6" t="str">
        <f t="shared" si="110"/>
        <v>photobooks</v>
      </c>
      <c r="S1195" s="9">
        <f t="shared" si="111"/>
        <v>42409.776076388887</v>
      </c>
      <c r="T1195" s="9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13"/>
        <v>56.414565826330531</v>
      </c>
      <c r="Q1196" s="6" t="str">
        <f t="shared" si="109"/>
        <v>photography</v>
      </c>
      <c r="R1196" s="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13"/>
        <v>79.411764705882348</v>
      </c>
      <c r="Q1197" s="6" t="str">
        <f t="shared" si="109"/>
        <v>photography</v>
      </c>
      <c r="R1197" s="6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13"/>
        <v>76.439453125</v>
      </c>
      <c r="Q1198" s="6" t="str">
        <f t="shared" si="109"/>
        <v>photography</v>
      </c>
      <c r="R1198" s="6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13"/>
        <v>121</v>
      </c>
      <c r="Q1199" s="6" t="str">
        <f t="shared" si="109"/>
        <v>photography</v>
      </c>
      <c r="R1199" s="6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13"/>
        <v>54.616766467065865</v>
      </c>
      <c r="Q1200" s="6" t="str">
        <f t="shared" si="109"/>
        <v>photography</v>
      </c>
      <c r="R1200" s="6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13"/>
        <v>299.22222222222223</v>
      </c>
      <c r="Q1201" s="6" t="str">
        <f t="shared" si="109"/>
        <v>photography</v>
      </c>
      <c r="R1201" s="6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13"/>
        <v>58.533980582524272</v>
      </c>
      <c r="Q1202" s="6" t="str">
        <f t="shared" si="109"/>
        <v>photography</v>
      </c>
      <c r="R1202" s="6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13"/>
        <v>55.371801801801809</v>
      </c>
      <c r="Q1203" s="6" t="str">
        <f t="shared" si="109"/>
        <v>photography</v>
      </c>
      <c r="R1203" s="6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13"/>
        <v>183.80442804428046</v>
      </c>
      <c r="Q1204" s="6" t="str">
        <f t="shared" si="109"/>
        <v>photography</v>
      </c>
      <c r="R1204" s="6" t="str">
        <f t="shared" si="110"/>
        <v>photobooks</v>
      </c>
      <c r="S1204" s="9">
        <f t="shared" si="111"/>
        <v>42152.288819444446</v>
      </c>
      <c r="T1204" s="9">
        <f t="shared" si="112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13"/>
        <v>165.34653465346534</v>
      </c>
      <c r="Q1205" s="6" t="str">
        <f t="shared" si="109"/>
        <v>photography</v>
      </c>
      <c r="R1205" s="6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13"/>
        <v>234.78947368421052</v>
      </c>
      <c r="Q1206" s="6" t="str">
        <f t="shared" si="109"/>
        <v>photography</v>
      </c>
      <c r="R1206" s="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13"/>
        <v>211.48387096774192</v>
      </c>
      <c r="Q1207" s="6" t="str">
        <f t="shared" si="109"/>
        <v>photography</v>
      </c>
      <c r="R1207" s="6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13"/>
        <v>32.34375</v>
      </c>
      <c r="Q1208" s="6" t="str">
        <f t="shared" si="109"/>
        <v>photography</v>
      </c>
      <c r="R1208" s="6" t="str">
        <f t="shared" si="110"/>
        <v>photobooks</v>
      </c>
      <c r="S1208" s="9">
        <f t="shared" si="111"/>
        <v>42772.776076388887</v>
      </c>
      <c r="T1208" s="9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13"/>
        <v>123.37588652482269</v>
      </c>
      <c r="Q1209" s="6" t="str">
        <f t="shared" si="109"/>
        <v>photography</v>
      </c>
      <c r="R1209" s="6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13"/>
        <v>207.06666666666666</v>
      </c>
      <c r="Q1210" s="6" t="str">
        <f t="shared" si="109"/>
        <v>photography</v>
      </c>
      <c r="R1210" s="6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13"/>
        <v>138.2608695652174</v>
      </c>
      <c r="Q1211" s="6" t="str">
        <f t="shared" si="109"/>
        <v>photography</v>
      </c>
      <c r="R1211" s="6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13"/>
        <v>493.81553398058253</v>
      </c>
      <c r="Q1212" s="6" t="str">
        <f t="shared" si="109"/>
        <v>photography</v>
      </c>
      <c r="R1212" s="6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13"/>
        <v>168.5</v>
      </c>
      <c r="Q1213" s="6" t="str">
        <f t="shared" si="109"/>
        <v>photography</v>
      </c>
      <c r="R1213" s="6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13"/>
        <v>38.867469879518069</v>
      </c>
      <c r="Q1214" s="6" t="str">
        <f t="shared" si="109"/>
        <v>photography</v>
      </c>
      <c r="R1214" s="6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13"/>
        <v>61.527777777777779</v>
      </c>
      <c r="Q1215" s="6" t="str">
        <f t="shared" si="109"/>
        <v>photography</v>
      </c>
      <c r="R1215" s="6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13"/>
        <v>105.44</v>
      </c>
      <c r="Q1216" s="6" t="str">
        <f t="shared" si="109"/>
        <v>photography</v>
      </c>
      <c r="R1216" s="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13"/>
        <v>71.592003642987251</v>
      </c>
      <c r="Q1217" s="6" t="str">
        <f t="shared" si="109"/>
        <v>photography</v>
      </c>
      <c r="R1217" s="6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13"/>
        <v>91.882882882882882</v>
      </c>
      <c r="Q1218" s="6" t="str">
        <f t="shared" si="109"/>
        <v>photography</v>
      </c>
      <c r="R1218" s="6" t="str">
        <f t="shared" si="110"/>
        <v>photobooks</v>
      </c>
      <c r="S1218" s="9">
        <f t="shared" si="111"/>
        <v>42247.616400462968</v>
      </c>
      <c r="T1218" s="9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>
        <f t="shared" si="113"/>
        <v>148.57377049180329</v>
      </c>
      <c r="Q1219" s="6" t="str">
        <f t="shared" ref="Q1219:Q1282" si="115">LEFT(N1219, FIND("/", N1219)-1)</f>
        <v>photography</v>
      </c>
      <c r="R1219" s="6" t="str">
        <f t="shared" ref="R1219:R1282" si="116">RIGHT(N1219, LEN(N1219) - FIND("/", N1219))</f>
        <v>photobooks</v>
      </c>
      <c r="S1219" s="9">
        <f t="shared" ref="S1219:S1282" si="117">(J1219/86400) + DATE(1970, 1, 1)</f>
        <v>42535.809490740736</v>
      </c>
      <c r="T1219" s="9">
        <f t="shared" ref="T1219:T1282" si="118">(I1219/86400) + 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ref="P1220:P1283" si="119">E1220/L1220</f>
        <v>174.2134831460674</v>
      </c>
      <c r="Q1220" s="6" t="str">
        <f t="shared" si="115"/>
        <v>photography</v>
      </c>
      <c r="R1220" s="6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9"/>
        <v>102.86166007905139</v>
      </c>
      <c r="Q1221" s="6" t="str">
        <f t="shared" si="115"/>
        <v>photography</v>
      </c>
      <c r="R1221" s="6" t="str">
        <f t="shared" si="116"/>
        <v>photobooks</v>
      </c>
      <c r="S1221" s="9">
        <f t="shared" si="117"/>
        <v>42633.461956018524</v>
      </c>
      <c r="T1221" s="9">
        <f t="shared" si="118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9"/>
        <v>111.17857142857143</v>
      </c>
      <c r="Q1222" s="6" t="str">
        <f t="shared" si="115"/>
        <v>photography</v>
      </c>
      <c r="R1222" s="6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9"/>
        <v>23.796213592233013</v>
      </c>
      <c r="Q1223" s="6" t="str">
        <f t="shared" si="115"/>
        <v>photography</v>
      </c>
      <c r="R1223" s="6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9"/>
        <v>81.268115942028984</v>
      </c>
      <c r="Q1224" s="6" t="str">
        <f t="shared" si="115"/>
        <v>photography</v>
      </c>
      <c r="R1224" s="6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9"/>
        <v>116.21465968586388</v>
      </c>
      <c r="Q1225" s="6" t="str">
        <f t="shared" si="115"/>
        <v>photography</v>
      </c>
      <c r="R1225" s="6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9"/>
        <v>58.888888888888886</v>
      </c>
      <c r="Q1226" s="6" t="str">
        <f t="shared" si="115"/>
        <v>music</v>
      </c>
      <c r="R1226" s="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9"/>
        <v>44</v>
      </c>
      <c r="Q1227" s="6" t="str">
        <f t="shared" si="115"/>
        <v>music</v>
      </c>
      <c r="R1227" s="6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9"/>
        <v>48.424999999999997</v>
      </c>
      <c r="Q1228" s="6" t="str">
        <f t="shared" si="115"/>
        <v>music</v>
      </c>
      <c r="R1228" s="6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9"/>
        <v>#DIV/0!</v>
      </c>
      <c r="Q1229" s="6" t="str">
        <f t="shared" si="115"/>
        <v>music</v>
      </c>
      <c r="R1229" s="6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9"/>
        <v>61.041666666666664</v>
      </c>
      <c r="Q1230" s="6" t="str">
        <f t="shared" si="115"/>
        <v>music</v>
      </c>
      <c r="R1230" s="6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9"/>
        <v>25</v>
      </c>
      <c r="Q1231" s="6" t="str">
        <f t="shared" si="115"/>
        <v>music</v>
      </c>
      <c r="R1231" s="6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9"/>
        <v>#DIV/0!</v>
      </c>
      <c r="Q1232" s="6" t="str">
        <f t="shared" si="115"/>
        <v>music</v>
      </c>
      <c r="R1232" s="6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9"/>
        <v>#DIV/0!</v>
      </c>
      <c r="Q1233" s="6" t="str">
        <f t="shared" si="115"/>
        <v>music</v>
      </c>
      <c r="R1233" s="6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9"/>
        <v>40</v>
      </c>
      <c r="Q1234" s="6" t="str">
        <f t="shared" si="115"/>
        <v>music</v>
      </c>
      <c r="R1234" s="6" t="str">
        <f t="shared" si="116"/>
        <v>world music</v>
      </c>
      <c r="S1234" s="9">
        <f t="shared" si="117"/>
        <v>41506.848032407404</v>
      </c>
      <c r="T1234" s="9">
        <f t="shared" si="118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9"/>
        <v>19.333333333333332</v>
      </c>
      <c r="Q1235" s="6" t="str">
        <f t="shared" si="115"/>
        <v>music</v>
      </c>
      <c r="R1235" s="6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9"/>
        <v>#DIV/0!</v>
      </c>
      <c r="Q1236" s="6" t="str">
        <f t="shared" si="115"/>
        <v>music</v>
      </c>
      <c r="R1236" s="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9"/>
        <v>35</v>
      </c>
      <c r="Q1237" s="6" t="str">
        <f t="shared" si="115"/>
        <v>music</v>
      </c>
      <c r="R1237" s="6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9"/>
        <v>#DIV/0!</v>
      </c>
      <c r="Q1238" s="6" t="str">
        <f t="shared" si="115"/>
        <v>music</v>
      </c>
      <c r="R1238" s="6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9"/>
        <v>#DIV/0!</v>
      </c>
      <c r="Q1239" s="6" t="str">
        <f t="shared" si="115"/>
        <v>music</v>
      </c>
      <c r="R1239" s="6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9"/>
        <v>59.333333333333336</v>
      </c>
      <c r="Q1240" s="6" t="str">
        <f t="shared" si="115"/>
        <v>music</v>
      </c>
      <c r="R1240" s="6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9"/>
        <v>#DIV/0!</v>
      </c>
      <c r="Q1241" s="6" t="str">
        <f t="shared" si="115"/>
        <v>music</v>
      </c>
      <c r="R1241" s="6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9"/>
        <v>30.125</v>
      </c>
      <c r="Q1242" s="6" t="str">
        <f t="shared" si="115"/>
        <v>music</v>
      </c>
      <c r="R1242" s="6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9"/>
        <v>74.617647058823536</v>
      </c>
      <c r="Q1243" s="6" t="str">
        <f t="shared" si="115"/>
        <v>music</v>
      </c>
      <c r="R1243" s="6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9"/>
        <v>5</v>
      </c>
      <c r="Q1244" s="6" t="str">
        <f t="shared" si="115"/>
        <v>music</v>
      </c>
      <c r="R1244" s="6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9"/>
        <v>44.5</v>
      </c>
      <c r="Q1245" s="6" t="str">
        <f t="shared" si="115"/>
        <v>music</v>
      </c>
      <c r="R1245" s="6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9"/>
        <v>46.133333333333333</v>
      </c>
      <c r="Q1246" s="6" t="str">
        <f t="shared" si="115"/>
        <v>music</v>
      </c>
      <c r="R1246" s="6" t="str">
        <f t="shared" si="116"/>
        <v>rock</v>
      </c>
      <c r="S1246" s="9">
        <f t="shared" si="117"/>
        <v>41355.825497685189</v>
      </c>
      <c r="T1246" s="9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9"/>
        <v>141.47058823529412</v>
      </c>
      <c r="Q1247" s="6" t="str">
        <f t="shared" si="115"/>
        <v>music</v>
      </c>
      <c r="R1247" s="6" t="str">
        <f t="shared" si="116"/>
        <v>rock</v>
      </c>
      <c r="S1247" s="9">
        <f t="shared" si="117"/>
        <v>41774.59993055556</v>
      </c>
      <c r="T1247" s="9">
        <f t="shared" si="118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9"/>
        <v>75.483870967741936</v>
      </c>
      <c r="Q1248" s="6" t="str">
        <f t="shared" si="115"/>
        <v>music</v>
      </c>
      <c r="R1248" s="6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9"/>
        <v>85.5</v>
      </c>
      <c r="Q1249" s="6" t="str">
        <f t="shared" si="115"/>
        <v>music</v>
      </c>
      <c r="R1249" s="6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9"/>
        <v>64.254237288135599</v>
      </c>
      <c r="Q1250" s="6" t="str">
        <f t="shared" si="115"/>
        <v>music</v>
      </c>
      <c r="R1250" s="6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9"/>
        <v>64.46913580246914</v>
      </c>
      <c r="Q1251" s="6" t="str">
        <f t="shared" si="115"/>
        <v>music</v>
      </c>
      <c r="R1251" s="6" t="str">
        <f t="shared" si="116"/>
        <v>rock</v>
      </c>
      <c r="S1251" s="9">
        <f t="shared" si="117"/>
        <v>41067.740868055553</v>
      </c>
      <c r="T1251" s="9">
        <f t="shared" si="118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9"/>
        <v>118.2007874015748</v>
      </c>
      <c r="Q1252" s="6" t="str">
        <f t="shared" si="115"/>
        <v>music</v>
      </c>
      <c r="R1252" s="6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9"/>
        <v>82.540540540540547</v>
      </c>
      <c r="Q1253" s="6" t="str">
        <f t="shared" si="115"/>
        <v>music</v>
      </c>
      <c r="R1253" s="6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9"/>
        <v>34.170212765957444</v>
      </c>
      <c r="Q1254" s="6" t="str">
        <f t="shared" si="115"/>
        <v>music</v>
      </c>
      <c r="R1254" s="6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9"/>
        <v>42.73322081575246</v>
      </c>
      <c r="Q1255" s="6" t="str">
        <f t="shared" si="115"/>
        <v>music</v>
      </c>
      <c r="R1255" s="6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9"/>
        <v>94.489361702127653</v>
      </c>
      <c r="Q1256" s="6" t="str">
        <f t="shared" si="115"/>
        <v>music</v>
      </c>
      <c r="R1256" s="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9"/>
        <v>55.697247706422019</v>
      </c>
      <c r="Q1257" s="6" t="str">
        <f t="shared" si="115"/>
        <v>music</v>
      </c>
      <c r="R1257" s="6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9"/>
        <v>98.030831024930734</v>
      </c>
      <c r="Q1258" s="6" t="str">
        <f t="shared" si="115"/>
        <v>music</v>
      </c>
      <c r="R1258" s="6" t="str">
        <f t="shared" si="116"/>
        <v>rock</v>
      </c>
      <c r="S1258" s="9">
        <f t="shared" si="117"/>
        <v>40921.919340277775</v>
      </c>
      <c r="T1258" s="9">
        <f t="shared" si="118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9"/>
        <v>92.102272727272734</v>
      </c>
      <c r="Q1259" s="6" t="str">
        <f t="shared" si="115"/>
        <v>music</v>
      </c>
      <c r="R1259" s="6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9"/>
        <v>38.175462686567165</v>
      </c>
      <c r="Q1260" s="6" t="str">
        <f t="shared" si="115"/>
        <v>music</v>
      </c>
      <c r="R1260" s="6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9"/>
        <v>27.145833333333332</v>
      </c>
      <c r="Q1261" s="6" t="str">
        <f t="shared" si="115"/>
        <v>music</v>
      </c>
      <c r="R1261" s="6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9"/>
        <v>50.689189189189186</v>
      </c>
      <c r="Q1262" s="6" t="str">
        <f t="shared" si="115"/>
        <v>music</v>
      </c>
      <c r="R1262" s="6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9"/>
        <v>38.942307692307693</v>
      </c>
      <c r="Q1263" s="6" t="str">
        <f t="shared" si="115"/>
        <v>music</v>
      </c>
      <c r="R1263" s="6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9"/>
        <v>77.638095238095232</v>
      </c>
      <c r="Q1264" s="6" t="str">
        <f t="shared" si="115"/>
        <v>music</v>
      </c>
      <c r="R1264" s="6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9"/>
        <v>43.536585365853661</v>
      </c>
      <c r="Q1265" s="6" t="str">
        <f t="shared" si="115"/>
        <v>music</v>
      </c>
      <c r="R1265" s="6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9"/>
        <v>31.823529411764707</v>
      </c>
      <c r="Q1266" s="6" t="str">
        <f t="shared" si="115"/>
        <v>music</v>
      </c>
      <c r="R1266" s="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9"/>
        <v>63.184393939393942</v>
      </c>
      <c r="Q1267" s="6" t="str">
        <f t="shared" si="115"/>
        <v>music</v>
      </c>
      <c r="R1267" s="6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9"/>
        <v>190.9</v>
      </c>
      <c r="Q1268" s="6" t="str">
        <f t="shared" si="115"/>
        <v>music</v>
      </c>
      <c r="R1268" s="6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9"/>
        <v>140.85534591194968</v>
      </c>
      <c r="Q1269" s="6" t="str">
        <f t="shared" si="115"/>
        <v>music</v>
      </c>
      <c r="R1269" s="6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9"/>
        <v>76.92307692307692</v>
      </c>
      <c r="Q1270" s="6" t="str">
        <f t="shared" si="115"/>
        <v>music</v>
      </c>
      <c r="R1270" s="6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9"/>
        <v>99.15533980582525</v>
      </c>
      <c r="Q1271" s="6" t="str">
        <f t="shared" si="115"/>
        <v>music</v>
      </c>
      <c r="R1271" s="6" t="str">
        <f t="shared" si="116"/>
        <v>rock</v>
      </c>
      <c r="S1271" s="9">
        <f t="shared" si="117"/>
        <v>42445.823055555556</v>
      </c>
      <c r="T1271" s="9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9"/>
        <v>67.881656804733723</v>
      </c>
      <c r="Q1272" s="6" t="str">
        <f t="shared" si="115"/>
        <v>music</v>
      </c>
      <c r="R1272" s="6" t="str">
        <f t="shared" si="116"/>
        <v>rock</v>
      </c>
      <c r="S1272" s="9">
        <f t="shared" si="117"/>
        <v>40933.85696759259</v>
      </c>
      <c r="T1272" s="9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9"/>
        <v>246.29032258064515</v>
      </c>
      <c r="Q1273" s="6" t="str">
        <f t="shared" si="115"/>
        <v>music</v>
      </c>
      <c r="R1273" s="6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9"/>
        <v>189.28571428571428</v>
      </c>
      <c r="Q1274" s="6" t="str">
        <f t="shared" si="115"/>
        <v>music</v>
      </c>
      <c r="R1274" s="6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9"/>
        <v>76.666666666666671</v>
      </c>
      <c r="Q1275" s="6" t="str">
        <f t="shared" si="115"/>
        <v>music</v>
      </c>
      <c r="R1275" s="6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9"/>
        <v>82.963254817987149</v>
      </c>
      <c r="Q1276" s="6" t="str">
        <f t="shared" si="115"/>
        <v>music</v>
      </c>
      <c r="R1276" s="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9"/>
        <v>62.522107969151669</v>
      </c>
      <c r="Q1277" s="6" t="str">
        <f t="shared" si="115"/>
        <v>music</v>
      </c>
      <c r="R1277" s="6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9"/>
        <v>46.06808823529412</v>
      </c>
      <c r="Q1278" s="6" t="str">
        <f t="shared" si="115"/>
        <v>music</v>
      </c>
      <c r="R1278" s="6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9"/>
        <v>38.543946731234868</v>
      </c>
      <c r="Q1279" s="6" t="str">
        <f t="shared" si="115"/>
        <v>music</v>
      </c>
      <c r="R1279" s="6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9"/>
        <v>53.005263157894738</v>
      </c>
      <c r="Q1280" s="6" t="str">
        <f t="shared" si="115"/>
        <v>music</v>
      </c>
      <c r="R1280" s="6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9"/>
        <v>73.355396825396824</v>
      </c>
      <c r="Q1281" s="6" t="str">
        <f t="shared" si="115"/>
        <v>music</v>
      </c>
      <c r="R1281" s="6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9"/>
        <v>127.97523076923076</v>
      </c>
      <c r="Q1282" s="6" t="str">
        <f t="shared" si="115"/>
        <v>music</v>
      </c>
      <c r="R1282" s="6" t="str">
        <f t="shared" si="116"/>
        <v>rock</v>
      </c>
      <c r="S1282" s="9">
        <f t="shared" si="117"/>
        <v>40513.757569444446</v>
      </c>
      <c r="T1282" s="9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>
        <f t="shared" si="119"/>
        <v>104.72972972972973</v>
      </c>
      <c r="Q1283" s="6" t="str">
        <f t="shared" ref="Q1283:Q1346" si="121">LEFT(N1283, FIND("/", N1283)-1)</f>
        <v>music</v>
      </c>
      <c r="R1283" s="6" t="str">
        <f t="shared" ref="R1283:R1346" si="122">RIGHT(N1283, LEN(N1283) - FIND("/", N1283))</f>
        <v>rock</v>
      </c>
      <c r="S1283" s="9">
        <f t="shared" ref="S1283:S1346" si="123">(J1283/86400) + DATE(1970, 1, 1)</f>
        <v>41463.743472222224</v>
      </c>
      <c r="T1283" s="9">
        <f t="shared" ref="T1283:T1346" si="124">(I1283/86400) + 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ref="P1284:P1347" si="125">E1284/L1284</f>
        <v>67.671532846715323</v>
      </c>
      <c r="Q1284" s="6" t="str">
        <f t="shared" si="121"/>
        <v>music</v>
      </c>
      <c r="R1284" s="6" t="str">
        <f t="shared" si="122"/>
        <v>rock</v>
      </c>
      <c r="S1284" s="9">
        <f t="shared" si="123"/>
        <v>41586.475173611107</v>
      </c>
      <c r="T1284" s="9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5"/>
        <v>95.931818181818187</v>
      </c>
      <c r="Q1285" s="6" t="str">
        <f t="shared" si="121"/>
        <v>music</v>
      </c>
      <c r="R1285" s="6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5"/>
        <v>65.161290322580641</v>
      </c>
      <c r="Q1286" s="6" t="str">
        <f t="shared" si="121"/>
        <v>theater</v>
      </c>
      <c r="R1286" s="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5"/>
        <v>32.269841269841272</v>
      </c>
      <c r="Q1287" s="6" t="str">
        <f t="shared" si="121"/>
        <v>theater</v>
      </c>
      <c r="R1287" s="6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5"/>
        <v>81.25</v>
      </c>
      <c r="Q1288" s="6" t="str">
        <f t="shared" si="121"/>
        <v>theater</v>
      </c>
      <c r="R1288" s="6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5"/>
        <v>24.2</v>
      </c>
      <c r="Q1289" s="6" t="str">
        <f t="shared" si="121"/>
        <v>theater</v>
      </c>
      <c r="R1289" s="6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5"/>
        <v>65.868852459016395</v>
      </c>
      <c r="Q1290" s="6" t="str">
        <f t="shared" si="121"/>
        <v>theater</v>
      </c>
      <c r="R1290" s="6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5"/>
        <v>36.07692307692308</v>
      </c>
      <c r="Q1291" s="6" t="str">
        <f t="shared" si="121"/>
        <v>theater</v>
      </c>
      <c r="R1291" s="6" t="str">
        <f t="shared" si="122"/>
        <v>plays</v>
      </c>
      <c r="S1291" s="9">
        <f t="shared" si="123"/>
        <v>42709.134780092594</v>
      </c>
      <c r="T1291" s="9">
        <f t="shared" si="124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5"/>
        <v>44.186046511627907</v>
      </c>
      <c r="Q1292" s="6" t="str">
        <f t="shared" si="121"/>
        <v>theater</v>
      </c>
      <c r="R1292" s="6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5"/>
        <v>104.07142857142857</v>
      </c>
      <c r="Q1293" s="6" t="str">
        <f t="shared" si="121"/>
        <v>theater</v>
      </c>
      <c r="R1293" s="6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5"/>
        <v>35.96153846153846</v>
      </c>
      <c r="Q1294" s="6" t="str">
        <f t="shared" si="121"/>
        <v>theater</v>
      </c>
      <c r="R1294" s="6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5"/>
        <v>127.79166666666667</v>
      </c>
      <c r="Q1295" s="6" t="str">
        <f t="shared" si="121"/>
        <v>theater</v>
      </c>
      <c r="R1295" s="6" t="str">
        <f t="shared" si="122"/>
        <v>plays</v>
      </c>
      <c r="S1295" s="9">
        <f t="shared" si="123"/>
        <v>42292.701053240744</v>
      </c>
      <c r="T1295" s="9">
        <f t="shared" si="124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5"/>
        <v>27.727272727272727</v>
      </c>
      <c r="Q1296" s="6" t="str">
        <f t="shared" si="121"/>
        <v>theater</v>
      </c>
      <c r="R1296" s="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5"/>
        <v>39.828125</v>
      </c>
      <c r="Q1297" s="6" t="str">
        <f t="shared" si="121"/>
        <v>theater</v>
      </c>
      <c r="R1297" s="6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5"/>
        <v>52.173913043478258</v>
      </c>
      <c r="Q1298" s="6" t="str">
        <f t="shared" si="121"/>
        <v>theater</v>
      </c>
      <c r="R1298" s="6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5"/>
        <v>92.037815126050418</v>
      </c>
      <c r="Q1299" s="6" t="str">
        <f t="shared" si="121"/>
        <v>theater</v>
      </c>
      <c r="R1299" s="6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5"/>
        <v>63.424242424242422</v>
      </c>
      <c r="Q1300" s="6" t="str">
        <f t="shared" si="121"/>
        <v>theater</v>
      </c>
      <c r="R1300" s="6" t="str">
        <f t="shared" si="122"/>
        <v>plays</v>
      </c>
      <c r="S1300" s="9">
        <f t="shared" si="123"/>
        <v>42458.680925925924</v>
      </c>
      <c r="T1300" s="9">
        <f t="shared" si="124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5"/>
        <v>135.625</v>
      </c>
      <c r="Q1301" s="6" t="str">
        <f t="shared" si="121"/>
        <v>theater</v>
      </c>
      <c r="R1301" s="6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5"/>
        <v>168.75</v>
      </c>
      <c r="Q1302" s="6" t="str">
        <f t="shared" si="121"/>
        <v>theater</v>
      </c>
      <c r="R1302" s="6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5"/>
        <v>70.862068965517238</v>
      </c>
      <c r="Q1303" s="6" t="str">
        <f t="shared" si="121"/>
        <v>theater</v>
      </c>
      <c r="R1303" s="6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5"/>
        <v>50</v>
      </c>
      <c r="Q1304" s="6" t="str">
        <f t="shared" si="121"/>
        <v>theater</v>
      </c>
      <c r="R1304" s="6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5"/>
        <v>42.214166666666671</v>
      </c>
      <c r="Q1305" s="6" t="str">
        <f t="shared" si="121"/>
        <v>theater</v>
      </c>
      <c r="R1305" s="6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5"/>
        <v>152.41346153846155</v>
      </c>
      <c r="Q1306" s="6" t="str">
        <f t="shared" si="121"/>
        <v>technology</v>
      </c>
      <c r="R1306" s="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5"/>
        <v>90.616279069767444</v>
      </c>
      <c r="Q1307" s="6" t="str">
        <f t="shared" si="121"/>
        <v>technology</v>
      </c>
      <c r="R1307" s="6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5"/>
        <v>201.60393258426967</v>
      </c>
      <c r="Q1308" s="6" t="str">
        <f t="shared" si="121"/>
        <v>technology</v>
      </c>
      <c r="R1308" s="6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5"/>
        <v>127.93333333333334</v>
      </c>
      <c r="Q1309" s="6" t="str">
        <f t="shared" si="121"/>
        <v>technology</v>
      </c>
      <c r="R1309" s="6" t="str">
        <f t="shared" si="122"/>
        <v>wearables</v>
      </c>
      <c r="S1309" s="9">
        <f t="shared" si="123"/>
        <v>42387.503229166672</v>
      </c>
      <c r="T1309" s="9">
        <f t="shared" si="124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5"/>
        <v>29.894736842105264</v>
      </c>
      <c r="Q1310" s="6" t="str">
        <f t="shared" si="121"/>
        <v>technology</v>
      </c>
      <c r="R1310" s="6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5"/>
        <v>367.97142857142859</v>
      </c>
      <c r="Q1311" s="6" t="str">
        <f t="shared" si="121"/>
        <v>technology</v>
      </c>
      <c r="R1311" s="6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5"/>
        <v>129.16666666666666</v>
      </c>
      <c r="Q1312" s="6" t="str">
        <f t="shared" si="121"/>
        <v>technology</v>
      </c>
      <c r="R1312" s="6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5"/>
        <v>800.7</v>
      </c>
      <c r="Q1313" s="6" t="str">
        <f t="shared" si="121"/>
        <v>technology</v>
      </c>
      <c r="R1313" s="6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5"/>
        <v>28</v>
      </c>
      <c r="Q1314" s="6" t="str">
        <f t="shared" si="121"/>
        <v>technology</v>
      </c>
      <c r="R1314" s="6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5"/>
        <v>102.01639344262296</v>
      </c>
      <c r="Q1315" s="6" t="str">
        <f t="shared" si="121"/>
        <v>technology</v>
      </c>
      <c r="R1315" s="6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5"/>
        <v>184.36363636363637</v>
      </c>
      <c r="Q1316" s="6" t="str">
        <f t="shared" si="121"/>
        <v>technology</v>
      </c>
      <c r="R1316" s="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5"/>
        <v>162.91935483870967</v>
      </c>
      <c r="Q1317" s="6" t="str">
        <f t="shared" si="121"/>
        <v>technology</v>
      </c>
      <c r="R1317" s="6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5"/>
        <v>1</v>
      </c>
      <c r="Q1318" s="6" t="str">
        <f t="shared" si="121"/>
        <v>technology</v>
      </c>
      <c r="R1318" s="6" t="str">
        <f t="shared" si="122"/>
        <v>wearables</v>
      </c>
      <c r="S1318" s="9">
        <f t="shared" si="123"/>
        <v>42393.961909722224</v>
      </c>
      <c r="T1318" s="9">
        <f t="shared" si="124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5"/>
        <v>603.52631578947364</v>
      </c>
      <c r="Q1319" s="6" t="str">
        <f t="shared" si="121"/>
        <v>technology</v>
      </c>
      <c r="R1319" s="6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5"/>
        <v>45.407407407407405</v>
      </c>
      <c r="Q1320" s="6" t="str">
        <f t="shared" si="121"/>
        <v>technology</v>
      </c>
      <c r="R1320" s="6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5"/>
        <v>97.333333333333329</v>
      </c>
      <c r="Q1321" s="6" t="str">
        <f t="shared" si="121"/>
        <v>technology</v>
      </c>
      <c r="R1321" s="6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5"/>
        <v>167.66666666666666</v>
      </c>
      <c r="Q1322" s="6" t="str">
        <f t="shared" si="121"/>
        <v>technology</v>
      </c>
      <c r="R1322" s="6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5"/>
        <v>859.85714285714289</v>
      </c>
      <c r="Q1323" s="6" t="str">
        <f t="shared" si="121"/>
        <v>technology</v>
      </c>
      <c r="R1323" s="6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5"/>
        <v>26.5</v>
      </c>
      <c r="Q1324" s="6" t="str">
        <f t="shared" si="121"/>
        <v>technology</v>
      </c>
      <c r="R1324" s="6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5"/>
        <v>30.272727272727273</v>
      </c>
      <c r="Q1325" s="6" t="str">
        <f t="shared" si="121"/>
        <v>technology</v>
      </c>
      <c r="R1325" s="6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5"/>
        <v>54.666666666666664</v>
      </c>
      <c r="Q1326" s="6" t="str">
        <f t="shared" si="121"/>
        <v>technology</v>
      </c>
      <c r="R1326" s="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5"/>
        <v>60.75</v>
      </c>
      <c r="Q1327" s="6" t="str">
        <f t="shared" si="121"/>
        <v>technology</v>
      </c>
      <c r="R1327" s="6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5"/>
        <v>102.72727272727273</v>
      </c>
      <c r="Q1328" s="6" t="str">
        <f t="shared" si="121"/>
        <v>technology</v>
      </c>
      <c r="R1328" s="6" t="str">
        <f t="shared" si="122"/>
        <v>wearables</v>
      </c>
      <c r="S1328" s="9">
        <f t="shared" si="123"/>
        <v>41974.791990740741</v>
      </c>
      <c r="T1328" s="9">
        <f t="shared" si="124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5"/>
        <v>41.585365853658537</v>
      </c>
      <c r="Q1329" s="6" t="str">
        <f t="shared" si="121"/>
        <v>technology</v>
      </c>
      <c r="R1329" s="6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5"/>
        <v>116.53333333333333</v>
      </c>
      <c r="Q1330" s="6" t="str">
        <f t="shared" si="121"/>
        <v>technology</v>
      </c>
      <c r="R1330" s="6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5"/>
        <v>45.333333333333336</v>
      </c>
      <c r="Q1331" s="6" t="str">
        <f t="shared" si="121"/>
        <v>technology</v>
      </c>
      <c r="R1331" s="6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5"/>
        <v>157.46</v>
      </c>
      <c r="Q1332" s="6" t="str">
        <f t="shared" si="121"/>
        <v>technology</v>
      </c>
      <c r="R1332" s="6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5"/>
        <v>100.5</v>
      </c>
      <c r="Q1333" s="6" t="str">
        <f t="shared" si="121"/>
        <v>technology</v>
      </c>
      <c r="R1333" s="6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5"/>
        <v>#DIV/0!</v>
      </c>
      <c r="Q1334" s="6" t="str">
        <f t="shared" si="121"/>
        <v>technology</v>
      </c>
      <c r="R1334" s="6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5"/>
        <v>#DIV/0!</v>
      </c>
      <c r="Q1335" s="6" t="str">
        <f t="shared" si="121"/>
        <v>technology</v>
      </c>
      <c r="R1335" s="6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5"/>
        <v>51.822463768115945</v>
      </c>
      <c r="Q1336" s="6" t="str">
        <f t="shared" si="121"/>
        <v>technology</v>
      </c>
      <c r="R1336" s="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5"/>
        <v>308.75</v>
      </c>
      <c r="Q1337" s="6" t="str">
        <f t="shared" si="121"/>
        <v>technology</v>
      </c>
      <c r="R1337" s="6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5"/>
        <v>379.22767857142856</v>
      </c>
      <c r="Q1338" s="6" t="str">
        <f t="shared" si="121"/>
        <v>technology</v>
      </c>
      <c r="R1338" s="6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5"/>
        <v>176.36428571428573</v>
      </c>
      <c r="Q1339" s="6" t="str">
        <f t="shared" si="121"/>
        <v>technology</v>
      </c>
      <c r="R1339" s="6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5"/>
        <v>66.066666666666663</v>
      </c>
      <c r="Q1340" s="6" t="str">
        <f t="shared" si="121"/>
        <v>technology</v>
      </c>
      <c r="R1340" s="6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5"/>
        <v>89.648648648648646</v>
      </c>
      <c r="Q1341" s="6" t="str">
        <f t="shared" si="121"/>
        <v>technology</v>
      </c>
      <c r="R1341" s="6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5"/>
        <v>#DIV/0!</v>
      </c>
      <c r="Q1342" s="6" t="str">
        <f t="shared" si="121"/>
        <v>technology</v>
      </c>
      <c r="R1342" s="6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5"/>
        <v>382.39130434782606</v>
      </c>
      <c r="Q1343" s="6" t="str">
        <f t="shared" si="121"/>
        <v>technology</v>
      </c>
      <c r="R1343" s="6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5"/>
        <v>100</v>
      </c>
      <c r="Q1344" s="6" t="str">
        <f t="shared" si="121"/>
        <v>technology</v>
      </c>
      <c r="R1344" s="6" t="str">
        <f t="shared" si="122"/>
        <v>wearables</v>
      </c>
      <c r="S1344" s="9">
        <f t="shared" si="123"/>
        <v>42172.816423611112</v>
      </c>
      <c r="T1344" s="9">
        <f t="shared" si="124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5"/>
        <v>158.35603715170279</v>
      </c>
      <c r="Q1345" s="6" t="str">
        <f t="shared" si="121"/>
        <v>technology</v>
      </c>
      <c r="R1345" s="6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5"/>
        <v>40.762589928057551</v>
      </c>
      <c r="Q1346" s="6" t="str">
        <f t="shared" si="121"/>
        <v>publishing</v>
      </c>
      <c r="R1346" s="6" t="str">
        <f t="shared" si="122"/>
        <v>nonfiction</v>
      </c>
      <c r="S1346" s="9">
        <f t="shared" si="123"/>
        <v>42522.789803240739</v>
      </c>
      <c r="T1346" s="9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>
        <f t="shared" si="125"/>
        <v>53.571428571428569</v>
      </c>
      <c r="Q1347" s="6" t="str">
        <f t="shared" ref="Q1347:Q1410" si="127">LEFT(N1347, FIND("/", N1347)-1)</f>
        <v>publishing</v>
      </c>
      <c r="R1347" s="6" t="str">
        <f t="shared" ref="R1347:R1410" si="128">RIGHT(N1347, LEN(N1347) - FIND("/", N1347))</f>
        <v>nonfiction</v>
      </c>
      <c r="S1347" s="9">
        <f t="shared" ref="S1347:S1410" si="129">(J1347/86400) + DATE(1970, 1, 1)</f>
        <v>41799.814340277779</v>
      </c>
      <c r="T1347" s="9">
        <f t="shared" ref="T1347:T1410" si="130">(I1347/86400) + 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ref="P1348:P1411" si="131">E1348/L1348</f>
        <v>48.449664429530202</v>
      </c>
      <c r="Q1348" s="6" t="str">
        <f t="shared" si="127"/>
        <v>publishing</v>
      </c>
      <c r="R1348" s="6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31"/>
        <v>82.41935483870968</v>
      </c>
      <c r="Q1349" s="6" t="str">
        <f t="shared" si="127"/>
        <v>publishing</v>
      </c>
      <c r="R1349" s="6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31"/>
        <v>230.19230769230768</v>
      </c>
      <c r="Q1350" s="6" t="str">
        <f t="shared" si="127"/>
        <v>publishing</v>
      </c>
      <c r="R1350" s="6" t="str">
        <f t="shared" si="128"/>
        <v>nonfiction</v>
      </c>
      <c r="S1350" s="9">
        <f t="shared" si="129"/>
        <v>41963.506168981483</v>
      </c>
      <c r="T1350" s="9">
        <f t="shared" si="130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31"/>
        <v>59.360465116279073</v>
      </c>
      <c r="Q1351" s="6" t="str">
        <f t="shared" si="127"/>
        <v>publishing</v>
      </c>
      <c r="R1351" s="6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31"/>
        <v>66.698717948717942</v>
      </c>
      <c r="Q1352" s="6" t="str">
        <f t="shared" si="127"/>
        <v>publishing</v>
      </c>
      <c r="R1352" s="6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31"/>
        <v>168.77500000000001</v>
      </c>
      <c r="Q1353" s="6" t="str">
        <f t="shared" si="127"/>
        <v>publishing</v>
      </c>
      <c r="R1353" s="6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31"/>
        <v>59.973568281938327</v>
      </c>
      <c r="Q1354" s="6" t="str">
        <f t="shared" si="127"/>
        <v>publishing</v>
      </c>
      <c r="R1354" s="6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31"/>
        <v>31.80952380952381</v>
      </c>
      <c r="Q1355" s="6" t="str">
        <f t="shared" si="127"/>
        <v>publishing</v>
      </c>
      <c r="R1355" s="6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31"/>
        <v>24.421875</v>
      </c>
      <c r="Q1356" s="6" t="str">
        <f t="shared" si="127"/>
        <v>publishing</v>
      </c>
      <c r="R1356" s="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31"/>
        <v>25.347107438016529</v>
      </c>
      <c r="Q1357" s="6" t="str">
        <f t="shared" si="127"/>
        <v>publishing</v>
      </c>
      <c r="R1357" s="6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31"/>
        <v>71.443218390804603</v>
      </c>
      <c r="Q1358" s="6" t="str">
        <f t="shared" si="127"/>
        <v>publishing</v>
      </c>
      <c r="R1358" s="6" t="str">
        <f t="shared" si="128"/>
        <v>nonfiction</v>
      </c>
      <c r="S1358" s="9">
        <f t="shared" si="129"/>
        <v>41430.038888888885</v>
      </c>
      <c r="T1358" s="9">
        <f t="shared" si="130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31"/>
        <v>38.553846153846152</v>
      </c>
      <c r="Q1359" s="6" t="str">
        <f t="shared" si="127"/>
        <v>publishing</v>
      </c>
      <c r="R1359" s="6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31"/>
        <v>68.367346938775512</v>
      </c>
      <c r="Q1360" s="6" t="str">
        <f t="shared" si="127"/>
        <v>publishing</v>
      </c>
      <c r="R1360" s="6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31"/>
        <v>40.210526315789473</v>
      </c>
      <c r="Q1361" s="6" t="str">
        <f t="shared" si="127"/>
        <v>publishing</v>
      </c>
      <c r="R1361" s="6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31"/>
        <v>32.074074074074076</v>
      </c>
      <c r="Q1362" s="6" t="str">
        <f t="shared" si="127"/>
        <v>publishing</v>
      </c>
      <c r="R1362" s="6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31"/>
        <v>28.632575757575758</v>
      </c>
      <c r="Q1363" s="6" t="str">
        <f t="shared" si="127"/>
        <v>publishing</v>
      </c>
      <c r="R1363" s="6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31"/>
        <v>43.64</v>
      </c>
      <c r="Q1364" s="6" t="str">
        <f t="shared" si="127"/>
        <v>publishing</v>
      </c>
      <c r="R1364" s="6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31"/>
        <v>40</v>
      </c>
      <c r="Q1365" s="6" t="str">
        <f t="shared" si="127"/>
        <v>publishing</v>
      </c>
      <c r="R1365" s="6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31"/>
        <v>346.04166666666669</v>
      </c>
      <c r="Q1366" s="6" t="str">
        <f t="shared" si="127"/>
        <v>music</v>
      </c>
      <c r="R1366" s="6" t="str">
        <f t="shared" si="128"/>
        <v>rock</v>
      </c>
      <c r="S1366" s="9">
        <f t="shared" si="129"/>
        <v>41951.6956712963</v>
      </c>
      <c r="T1366" s="9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31"/>
        <v>81.739130434782609</v>
      </c>
      <c r="Q1367" s="6" t="str">
        <f t="shared" si="127"/>
        <v>music</v>
      </c>
      <c r="R1367" s="6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31"/>
        <v>64.535306122448986</v>
      </c>
      <c r="Q1368" s="6" t="str">
        <f t="shared" si="127"/>
        <v>music</v>
      </c>
      <c r="R1368" s="6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31"/>
        <v>63.477777777777774</v>
      </c>
      <c r="Q1369" s="6" t="str">
        <f t="shared" si="127"/>
        <v>music</v>
      </c>
      <c r="R1369" s="6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31"/>
        <v>63.620689655172413</v>
      </c>
      <c r="Q1370" s="6" t="str">
        <f t="shared" si="127"/>
        <v>music</v>
      </c>
      <c r="R1370" s="6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31"/>
        <v>83.967068965517228</v>
      </c>
      <c r="Q1371" s="6" t="str">
        <f t="shared" si="127"/>
        <v>music</v>
      </c>
      <c r="R1371" s="6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31"/>
        <v>77.75</v>
      </c>
      <c r="Q1372" s="6" t="str">
        <f t="shared" si="127"/>
        <v>music</v>
      </c>
      <c r="R1372" s="6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31"/>
        <v>107.07142857142857</v>
      </c>
      <c r="Q1373" s="6" t="str">
        <f t="shared" si="127"/>
        <v>music</v>
      </c>
      <c r="R1373" s="6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31"/>
        <v>38.75</v>
      </c>
      <c r="Q1374" s="6" t="str">
        <f t="shared" si="127"/>
        <v>music</v>
      </c>
      <c r="R1374" s="6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31"/>
        <v>201.94230769230768</v>
      </c>
      <c r="Q1375" s="6" t="str">
        <f t="shared" si="127"/>
        <v>music</v>
      </c>
      <c r="R1375" s="6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31"/>
        <v>43.060606060606062</v>
      </c>
      <c r="Q1376" s="6" t="str">
        <f t="shared" si="127"/>
        <v>music</v>
      </c>
      <c r="R1376" s="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31"/>
        <v>62.871559633027523</v>
      </c>
      <c r="Q1377" s="6" t="str">
        <f t="shared" si="127"/>
        <v>music</v>
      </c>
      <c r="R1377" s="6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31"/>
        <v>55.607142857142854</v>
      </c>
      <c r="Q1378" s="6" t="str">
        <f t="shared" si="127"/>
        <v>music</v>
      </c>
      <c r="R1378" s="6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31"/>
        <v>48.70967741935484</v>
      </c>
      <c r="Q1379" s="6" t="str">
        <f t="shared" si="127"/>
        <v>music</v>
      </c>
      <c r="R1379" s="6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31"/>
        <v>30.578947368421051</v>
      </c>
      <c r="Q1380" s="6" t="str">
        <f t="shared" si="127"/>
        <v>music</v>
      </c>
      <c r="R1380" s="6" t="str">
        <f t="shared" si="128"/>
        <v>rock</v>
      </c>
      <c r="S1380" s="9">
        <f t="shared" si="129"/>
        <v>42568.759375000001</v>
      </c>
      <c r="T1380" s="9">
        <f t="shared" si="130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31"/>
        <v>73.907284768211923</v>
      </c>
      <c r="Q1381" s="6" t="str">
        <f t="shared" si="127"/>
        <v>music</v>
      </c>
      <c r="R1381" s="6" t="str">
        <f t="shared" si="128"/>
        <v>rock</v>
      </c>
      <c r="S1381" s="9">
        <f t="shared" si="129"/>
        <v>42130.491620370369</v>
      </c>
      <c r="T1381" s="9">
        <f t="shared" si="130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31"/>
        <v>21.2</v>
      </c>
      <c r="Q1382" s="6" t="str">
        <f t="shared" si="127"/>
        <v>music</v>
      </c>
      <c r="R1382" s="6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31"/>
        <v>73.356164383561648</v>
      </c>
      <c r="Q1383" s="6" t="str">
        <f t="shared" si="127"/>
        <v>music</v>
      </c>
      <c r="R1383" s="6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31"/>
        <v>56.412162162162161</v>
      </c>
      <c r="Q1384" s="6" t="str">
        <f t="shared" si="127"/>
        <v>music</v>
      </c>
      <c r="R1384" s="6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31"/>
        <v>50.247311827956992</v>
      </c>
      <c r="Q1385" s="6" t="str">
        <f t="shared" si="127"/>
        <v>music</v>
      </c>
      <c r="R1385" s="6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31"/>
        <v>68.936507936507937</v>
      </c>
      <c r="Q1386" s="6" t="str">
        <f t="shared" si="127"/>
        <v>music</v>
      </c>
      <c r="R1386" s="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31"/>
        <v>65.914104477611943</v>
      </c>
      <c r="Q1387" s="6" t="str">
        <f t="shared" si="127"/>
        <v>music</v>
      </c>
      <c r="R1387" s="6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31"/>
        <v>62.5</v>
      </c>
      <c r="Q1388" s="6" t="str">
        <f t="shared" si="127"/>
        <v>music</v>
      </c>
      <c r="R1388" s="6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31"/>
        <v>70.064102564102569</v>
      </c>
      <c r="Q1389" s="6" t="str">
        <f t="shared" si="127"/>
        <v>music</v>
      </c>
      <c r="R1389" s="6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31"/>
        <v>60.181874999999998</v>
      </c>
      <c r="Q1390" s="6" t="str">
        <f t="shared" si="127"/>
        <v>music</v>
      </c>
      <c r="R1390" s="6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31"/>
        <v>21.382352941176471</v>
      </c>
      <c r="Q1391" s="6" t="str">
        <f t="shared" si="127"/>
        <v>music</v>
      </c>
      <c r="R1391" s="6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31"/>
        <v>160.78947368421052</v>
      </c>
      <c r="Q1392" s="6" t="str">
        <f t="shared" si="127"/>
        <v>music</v>
      </c>
      <c r="R1392" s="6" t="str">
        <f t="shared" si="128"/>
        <v>rock</v>
      </c>
      <c r="S1392" s="9">
        <f t="shared" si="129"/>
        <v>42087.803310185191</v>
      </c>
      <c r="T1392" s="9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31"/>
        <v>42.384615384615387</v>
      </c>
      <c r="Q1393" s="6" t="str">
        <f t="shared" si="127"/>
        <v>music</v>
      </c>
      <c r="R1393" s="6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31"/>
        <v>27.317307692307693</v>
      </c>
      <c r="Q1394" s="6" t="str">
        <f t="shared" si="127"/>
        <v>music</v>
      </c>
      <c r="R1394" s="6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31"/>
        <v>196.82692307692307</v>
      </c>
      <c r="Q1395" s="6" t="str">
        <f t="shared" si="127"/>
        <v>music</v>
      </c>
      <c r="R1395" s="6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31"/>
        <v>53.882352941176471</v>
      </c>
      <c r="Q1396" s="6" t="str">
        <f t="shared" si="127"/>
        <v>music</v>
      </c>
      <c r="R1396" s="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31"/>
        <v>47.756097560975611</v>
      </c>
      <c r="Q1397" s="6" t="str">
        <f t="shared" si="127"/>
        <v>music</v>
      </c>
      <c r="R1397" s="6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31"/>
        <v>88.191780821917803</v>
      </c>
      <c r="Q1398" s="6" t="str">
        <f t="shared" si="127"/>
        <v>music</v>
      </c>
      <c r="R1398" s="6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31"/>
        <v>72.056962025316452</v>
      </c>
      <c r="Q1399" s="6" t="str">
        <f t="shared" si="127"/>
        <v>music</v>
      </c>
      <c r="R1399" s="6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31"/>
        <v>74.246153846153845</v>
      </c>
      <c r="Q1400" s="6" t="str">
        <f t="shared" si="127"/>
        <v>music</v>
      </c>
      <c r="R1400" s="6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31"/>
        <v>61.701086956521742</v>
      </c>
      <c r="Q1401" s="6" t="str">
        <f t="shared" si="127"/>
        <v>music</v>
      </c>
      <c r="R1401" s="6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31"/>
        <v>17.235294117647058</v>
      </c>
      <c r="Q1402" s="6" t="str">
        <f t="shared" si="127"/>
        <v>music</v>
      </c>
      <c r="R1402" s="6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31"/>
        <v>51.720833333333331</v>
      </c>
      <c r="Q1403" s="6" t="str">
        <f t="shared" si="127"/>
        <v>music</v>
      </c>
      <c r="R1403" s="6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31"/>
        <v>24.150442477876105</v>
      </c>
      <c r="Q1404" s="6" t="str">
        <f t="shared" si="127"/>
        <v>music</v>
      </c>
      <c r="R1404" s="6" t="str">
        <f t="shared" si="128"/>
        <v>rock</v>
      </c>
      <c r="S1404" s="9">
        <f t="shared" si="129"/>
        <v>42065.053368055553</v>
      </c>
      <c r="T1404" s="9">
        <f t="shared" si="130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31"/>
        <v>62.166666666666664</v>
      </c>
      <c r="Q1405" s="6" t="str">
        <f t="shared" si="127"/>
        <v>music</v>
      </c>
      <c r="R1405" s="6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31"/>
        <v>48.2</v>
      </c>
      <c r="Q1406" s="6" t="str">
        <f t="shared" si="127"/>
        <v>publishing</v>
      </c>
      <c r="R1406" s="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31"/>
        <v>6.1764705882352944</v>
      </c>
      <c r="Q1407" s="6" t="str">
        <f t="shared" si="127"/>
        <v>publishing</v>
      </c>
      <c r="R1407" s="6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31"/>
        <v>5</v>
      </c>
      <c r="Q1408" s="6" t="str">
        <f t="shared" si="127"/>
        <v>publishing</v>
      </c>
      <c r="R1408" s="6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31"/>
        <v>7.5</v>
      </c>
      <c r="Q1409" s="6" t="str">
        <f t="shared" si="127"/>
        <v>publishing</v>
      </c>
      <c r="R1409" s="6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31"/>
        <v>12</v>
      </c>
      <c r="Q1410" s="6" t="str">
        <f t="shared" si="127"/>
        <v>publishing</v>
      </c>
      <c r="R1410" s="6" t="str">
        <f t="shared" si="128"/>
        <v>translations</v>
      </c>
      <c r="S1410" s="9">
        <f t="shared" si="129"/>
        <v>42291.872175925921</v>
      </c>
      <c r="T1410" s="9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t="e">
        <f t="shared" si="131"/>
        <v>#DIV/0!</v>
      </c>
      <c r="Q1411" s="6" t="str">
        <f t="shared" ref="Q1411:Q1474" si="133">LEFT(N1411, FIND("/", N1411)-1)</f>
        <v>publishing</v>
      </c>
      <c r="R1411" s="6" t="str">
        <f t="shared" ref="R1411:R1474" si="134">RIGHT(N1411, LEN(N1411) - FIND("/", N1411))</f>
        <v>translations</v>
      </c>
      <c r="S1411" s="9">
        <f t="shared" ref="S1411:S1474" si="135">(J1411/86400) + DATE(1970, 1, 1)</f>
        <v>41945.133506944447</v>
      </c>
      <c r="T1411" s="9">
        <f t="shared" ref="T1411:T1474" si="136">(I1411/86400) + 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ref="P1412:P1475" si="137">E1412/L1412</f>
        <v>1</v>
      </c>
      <c r="Q1412" s="6" t="str">
        <f t="shared" si="133"/>
        <v>publishing</v>
      </c>
      <c r="R1412" s="6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7"/>
        <v>2.3333333333333335</v>
      </c>
      <c r="Q1413" s="6" t="str">
        <f t="shared" si="133"/>
        <v>publishing</v>
      </c>
      <c r="R1413" s="6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7"/>
        <v>24.615384615384617</v>
      </c>
      <c r="Q1414" s="6" t="str">
        <f t="shared" si="133"/>
        <v>publishing</v>
      </c>
      <c r="R1414" s="6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7"/>
        <v>100</v>
      </c>
      <c r="Q1415" s="6" t="str">
        <f t="shared" si="133"/>
        <v>publishing</v>
      </c>
      <c r="R1415" s="6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7"/>
        <v>1</v>
      </c>
      <c r="Q1416" s="6" t="str">
        <f t="shared" si="133"/>
        <v>publishing</v>
      </c>
      <c r="R1416" s="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7"/>
        <v>88.888888888888886</v>
      </c>
      <c r="Q1417" s="6" t="str">
        <f t="shared" si="133"/>
        <v>publishing</v>
      </c>
      <c r="R1417" s="6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7"/>
        <v>#DIV/0!</v>
      </c>
      <c r="Q1418" s="6" t="str">
        <f t="shared" si="133"/>
        <v>publishing</v>
      </c>
      <c r="R1418" s="6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7"/>
        <v>27.5</v>
      </c>
      <c r="Q1419" s="6" t="str">
        <f t="shared" si="133"/>
        <v>publishing</v>
      </c>
      <c r="R1419" s="6" t="str">
        <f t="shared" si="134"/>
        <v>translations</v>
      </c>
      <c r="S1419" s="9">
        <f t="shared" si="135"/>
        <v>42232.15016203704</v>
      </c>
      <c r="T1419" s="9">
        <f t="shared" si="136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7"/>
        <v>6</v>
      </c>
      <c r="Q1420" s="6" t="str">
        <f t="shared" si="133"/>
        <v>publishing</v>
      </c>
      <c r="R1420" s="6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7"/>
        <v>44.5</v>
      </c>
      <c r="Q1421" s="6" t="str">
        <f t="shared" si="133"/>
        <v>publishing</v>
      </c>
      <c r="R1421" s="6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7"/>
        <v>1</v>
      </c>
      <c r="Q1422" s="6" t="str">
        <f t="shared" si="133"/>
        <v>publishing</v>
      </c>
      <c r="R1422" s="6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7"/>
        <v>100</v>
      </c>
      <c r="Q1423" s="6" t="str">
        <f t="shared" si="133"/>
        <v>publishing</v>
      </c>
      <c r="R1423" s="6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7"/>
        <v>13</v>
      </c>
      <c r="Q1424" s="6" t="str">
        <f t="shared" si="133"/>
        <v>publishing</v>
      </c>
      <c r="R1424" s="6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7"/>
        <v>100</v>
      </c>
      <c r="Q1425" s="6" t="str">
        <f t="shared" si="133"/>
        <v>publishing</v>
      </c>
      <c r="R1425" s="6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7"/>
        <v>109.07142857142857</v>
      </c>
      <c r="Q1426" s="6" t="str">
        <f t="shared" si="133"/>
        <v>publishing</v>
      </c>
      <c r="R1426" s="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7"/>
        <v>#DIV/0!</v>
      </c>
      <c r="Q1427" s="6" t="str">
        <f t="shared" si="133"/>
        <v>publishing</v>
      </c>
      <c r="R1427" s="6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7"/>
        <v>#DIV/0!</v>
      </c>
      <c r="Q1428" s="6" t="str">
        <f t="shared" si="133"/>
        <v>publishing</v>
      </c>
      <c r="R1428" s="6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7"/>
        <v>104.75</v>
      </c>
      <c r="Q1429" s="6" t="str">
        <f t="shared" si="133"/>
        <v>publishing</v>
      </c>
      <c r="R1429" s="6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7"/>
        <v>15</v>
      </c>
      <c r="Q1430" s="6" t="str">
        <f t="shared" si="133"/>
        <v>publishing</v>
      </c>
      <c r="R1430" s="6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7"/>
        <v>#DIV/0!</v>
      </c>
      <c r="Q1431" s="6" t="str">
        <f t="shared" si="133"/>
        <v>publishing</v>
      </c>
      <c r="R1431" s="6" t="str">
        <f t="shared" si="134"/>
        <v>translations</v>
      </c>
      <c r="S1431" s="9">
        <f t="shared" si="135"/>
        <v>42074.060671296298</v>
      </c>
      <c r="T1431" s="9">
        <f t="shared" si="136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7"/>
        <v>80.599999999999994</v>
      </c>
      <c r="Q1432" s="6" t="str">
        <f t="shared" si="133"/>
        <v>publishing</v>
      </c>
      <c r="R1432" s="6" t="str">
        <f t="shared" si="134"/>
        <v>translations</v>
      </c>
      <c r="S1432" s="9">
        <f t="shared" si="135"/>
        <v>41961.813518518524</v>
      </c>
      <c r="T1432" s="9">
        <f t="shared" si="136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7"/>
        <v>115.55319148936171</v>
      </c>
      <c r="Q1433" s="6" t="str">
        <f t="shared" si="133"/>
        <v>publishing</v>
      </c>
      <c r="R1433" s="6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7"/>
        <v>#DIV/0!</v>
      </c>
      <c r="Q1434" s="6" t="str">
        <f t="shared" si="133"/>
        <v>publishing</v>
      </c>
      <c r="R1434" s="6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7"/>
        <v>80.5</v>
      </c>
      <c r="Q1435" s="6" t="str">
        <f t="shared" si="133"/>
        <v>publishing</v>
      </c>
      <c r="R1435" s="6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7"/>
        <v>744.5454545454545</v>
      </c>
      <c r="Q1436" s="6" t="str">
        <f t="shared" si="133"/>
        <v>publishing</v>
      </c>
      <c r="R1436" s="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7"/>
        <v>7.5</v>
      </c>
      <c r="Q1437" s="6" t="str">
        <f t="shared" si="133"/>
        <v>publishing</v>
      </c>
      <c r="R1437" s="6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7"/>
        <v>38.5</v>
      </c>
      <c r="Q1438" s="6" t="str">
        <f t="shared" si="133"/>
        <v>publishing</v>
      </c>
      <c r="R1438" s="6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7"/>
        <v>36.68181818181818</v>
      </c>
      <c r="Q1439" s="6" t="str">
        <f t="shared" si="133"/>
        <v>publishing</v>
      </c>
      <c r="R1439" s="6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7"/>
        <v>75</v>
      </c>
      <c r="Q1440" s="6" t="str">
        <f t="shared" si="133"/>
        <v>publishing</v>
      </c>
      <c r="R1440" s="6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7"/>
        <v>30</v>
      </c>
      <c r="Q1441" s="6" t="str">
        <f t="shared" si="133"/>
        <v>publishing</v>
      </c>
      <c r="R1441" s="6" t="str">
        <f t="shared" si="134"/>
        <v>translations</v>
      </c>
      <c r="S1441" s="9">
        <f t="shared" si="135"/>
        <v>42040.829872685186</v>
      </c>
      <c r="T1441" s="9">
        <f t="shared" si="136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7"/>
        <v>1</v>
      </c>
      <c r="Q1442" s="6" t="str">
        <f t="shared" si="133"/>
        <v>publishing</v>
      </c>
      <c r="R1442" s="6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7"/>
        <v>673.33333333333337</v>
      </c>
      <c r="Q1443" s="6" t="str">
        <f t="shared" si="133"/>
        <v>publishing</v>
      </c>
      <c r="R1443" s="6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7"/>
        <v>#DIV/0!</v>
      </c>
      <c r="Q1444" s="6" t="str">
        <f t="shared" si="133"/>
        <v>publishing</v>
      </c>
      <c r="R1444" s="6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7"/>
        <v>#DIV/0!</v>
      </c>
      <c r="Q1445" s="6" t="str">
        <f t="shared" si="133"/>
        <v>publishing</v>
      </c>
      <c r="R1445" s="6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7"/>
        <v>#DIV/0!</v>
      </c>
      <c r="Q1446" s="6" t="str">
        <f t="shared" si="133"/>
        <v>publishing</v>
      </c>
      <c r="R1446" s="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7"/>
        <v>#DIV/0!</v>
      </c>
      <c r="Q1447" s="6" t="str">
        <f t="shared" si="133"/>
        <v>publishing</v>
      </c>
      <c r="R1447" s="6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7"/>
        <v>#DIV/0!</v>
      </c>
      <c r="Q1448" s="6" t="str">
        <f t="shared" si="133"/>
        <v>publishing</v>
      </c>
      <c r="R1448" s="6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7"/>
        <v>25</v>
      </c>
      <c r="Q1449" s="6" t="str">
        <f t="shared" si="133"/>
        <v>publishing</v>
      </c>
      <c r="R1449" s="6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7"/>
        <v>#DIV/0!</v>
      </c>
      <c r="Q1450" s="6" t="str">
        <f t="shared" si="133"/>
        <v>publishing</v>
      </c>
      <c r="R1450" s="6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7"/>
        <v>#DIV/0!</v>
      </c>
      <c r="Q1451" s="6" t="str">
        <f t="shared" si="133"/>
        <v>publishing</v>
      </c>
      <c r="R1451" s="6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7"/>
        <v>1</v>
      </c>
      <c r="Q1452" s="6" t="str">
        <f t="shared" si="133"/>
        <v>publishing</v>
      </c>
      <c r="R1452" s="6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7"/>
        <v>1</v>
      </c>
      <c r="Q1453" s="6" t="str">
        <f t="shared" si="133"/>
        <v>publishing</v>
      </c>
      <c r="R1453" s="6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7"/>
        <v>#DIV/0!</v>
      </c>
      <c r="Q1454" s="6" t="str">
        <f t="shared" si="133"/>
        <v>publishing</v>
      </c>
      <c r="R1454" s="6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7"/>
        <v>#DIV/0!</v>
      </c>
      <c r="Q1455" s="6" t="str">
        <f t="shared" si="133"/>
        <v>publishing</v>
      </c>
      <c r="R1455" s="6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7"/>
        <v>15</v>
      </c>
      <c r="Q1456" s="6" t="str">
        <f t="shared" si="133"/>
        <v>publishing</v>
      </c>
      <c r="R1456" s="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7"/>
        <v>225</v>
      </c>
      <c r="Q1457" s="6" t="str">
        <f t="shared" si="133"/>
        <v>publishing</v>
      </c>
      <c r="R1457" s="6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7"/>
        <v>48.333333333333336</v>
      </c>
      <c r="Q1458" s="6" t="str">
        <f t="shared" si="133"/>
        <v>publishing</v>
      </c>
      <c r="R1458" s="6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7"/>
        <v>#DIV/0!</v>
      </c>
      <c r="Q1459" s="6" t="str">
        <f t="shared" si="133"/>
        <v>publishing</v>
      </c>
      <c r="R1459" s="6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7"/>
        <v>#DIV/0!</v>
      </c>
      <c r="Q1460" s="6" t="str">
        <f t="shared" si="133"/>
        <v>publishing</v>
      </c>
      <c r="R1460" s="6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7"/>
        <v>#DIV/0!</v>
      </c>
      <c r="Q1461" s="6" t="str">
        <f t="shared" si="133"/>
        <v>publishing</v>
      </c>
      <c r="R1461" s="6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7"/>
        <v>#DIV/0!</v>
      </c>
      <c r="Q1462" s="6" t="str">
        <f t="shared" si="133"/>
        <v>publishing</v>
      </c>
      <c r="R1462" s="6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7"/>
        <v>44.66673529411765</v>
      </c>
      <c r="Q1463" s="6" t="str">
        <f t="shared" si="133"/>
        <v>publishing</v>
      </c>
      <c r="R1463" s="6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7"/>
        <v>28.937999999999999</v>
      </c>
      <c r="Q1464" s="6" t="str">
        <f t="shared" si="133"/>
        <v>publishing</v>
      </c>
      <c r="R1464" s="6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7"/>
        <v>35.44</v>
      </c>
      <c r="Q1465" s="6" t="str">
        <f t="shared" si="133"/>
        <v>publishing</v>
      </c>
      <c r="R1465" s="6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7"/>
        <v>34.871794871794869</v>
      </c>
      <c r="Q1466" s="6" t="str">
        <f t="shared" si="133"/>
        <v>publishing</v>
      </c>
      <c r="R1466" s="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7"/>
        <v>52.622732513451197</v>
      </c>
      <c r="Q1467" s="6" t="str">
        <f t="shared" si="133"/>
        <v>publishing</v>
      </c>
      <c r="R1467" s="6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7"/>
        <v>69.598266129032254</v>
      </c>
      <c r="Q1468" s="6" t="str">
        <f t="shared" si="133"/>
        <v>publishing</v>
      </c>
      <c r="R1468" s="6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7"/>
        <v>76.72</v>
      </c>
      <c r="Q1469" s="6" t="str">
        <f t="shared" si="133"/>
        <v>publishing</v>
      </c>
      <c r="R1469" s="6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7"/>
        <v>33.191126279863482</v>
      </c>
      <c r="Q1470" s="6" t="str">
        <f t="shared" si="133"/>
        <v>publishing</v>
      </c>
      <c r="R1470" s="6" t="str">
        <f t="shared" si="134"/>
        <v>radio &amp; podcasts</v>
      </c>
      <c r="S1470" s="9">
        <f t="shared" si="135"/>
        <v>40646.014456018514</v>
      </c>
      <c r="T1470" s="9">
        <f t="shared" si="136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7"/>
        <v>149.46417445482865</v>
      </c>
      <c r="Q1471" s="6" t="str">
        <f t="shared" si="133"/>
        <v>publishing</v>
      </c>
      <c r="R1471" s="6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7"/>
        <v>23.172839506172838</v>
      </c>
      <c r="Q1472" s="6" t="str">
        <f t="shared" si="133"/>
        <v>publishing</v>
      </c>
      <c r="R1472" s="6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7"/>
        <v>96.877551020408163</v>
      </c>
      <c r="Q1473" s="6" t="str">
        <f t="shared" si="133"/>
        <v>publishing</v>
      </c>
      <c r="R1473" s="6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7"/>
        <v>103.20238095238095</v>
      </c>
      <c r="Q1474" s="6" t="str">
        <f t="shared" si="133"/>
        <v>publishing</v>
      </c>
      <c r="R1474" s="6" t="str">
        <f t="shared" si="134"/>
        <v>radio &amp; podcasts</v>
      </c>
      <c r="S1474" s="9">
        <f t="shared" si="135"/>
        <v>41533.542858796296</v>
      </c>
      <c r="T1474" s="9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>
        <f t="shared" si="137"/>
        <v>38.462553191489363</v>
      </c>
      <c r="Q1475" s="6" t="str">
        <f t="shared" ref="Q1475:Q1538" si="139">LEFT(N1475, FIND("/", N1475)-1)</f>
        <v>publishing</v>
      </c>
      <c r="R1475" s="6" t="str">
        <f t="shared" ref="R1475:R1538" si="140">RIGHT(N1475, LEN(N1475) - FIND("/", N1475))</f>
        <v>radio &amp; podcasts</v>
      </c>
      <c r="S1475" s="9">
        <f t="shared" ref="S1475:S1538" si="141">(J1475/86400) + DATE(1970, 1, 1)</f>
        <v>40939.979618055557</v>
      </c>
      <c r="T1475" s="9">
        <f t="shared" ref="T1475:T1538" si="142">(I1475/86400) + 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ref="P1476:P1539" si="143">E1476/L1476</f>
        <v>44.315789473684212</v>
      </c>
      <c r="Q1476" s="6" t="str">
        <f t="shared" si="139"/>
        <v>publishing</v>
      </c>
      <c r="R1476" s="6" t="str">
        <f t="shared" si="140"/>
        <v>radio &amp; podcasts</v>
      </c>
      <c r="S1476" s="9">
        <f t="shared" si="141"/>
        <v>41500.72791666667</v>
      </c>
      <c r="T1476" s="9">
        <f t="shared" si="142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43"/>
        <v>64.173356009070289</v>
      </c>
      <c r="Q1477" s="6" t="str">
        <f t="shared" si="139"/>
        <v>publishing</v>
      </c>
      <c r="R1477" s="6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43"/>
        <v>43.333275109170302</v>
      </c>
      <c r="Q1478" s="6" t="str">
        <f t="shared" si="139"/>
        <v>publishing</v>
      </c>
      <c r="R1478" s="6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43"/>
        <v>90.495934959349597</v>
      </c>
      <c r="Q1479" s="6" t="str">
        <f t="shared" si="139"/>
        <v>publishing</v>
      </c>
      <c r="R1479" s="6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43"/>
        <v>29.187190495010373</v>
      </c>
      <c r="Q1480" s="6" t="str">
        <f t="shared" si="139"/>
        <v>publishing</v>
      </c>
      <c r="R1480" s="6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43"/>
        <v>30.95774647887324</v>
      </c>
      <c r="Q1481" s="6" t="str">
        <f t="shared" si="139"/>
        <v>publishing</v>
      </c>
      <c r="R1481" s="6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43"/>
        <v>92.157795275590544</v>
      </c>
      <c r="Q1482" s="6" t="str">
        <f t="shared" si="139"/>
        <v>publishing</v>
      </c>
      <c r="R1482" s="6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43"/>
        <v>17.5</v>
      </c>
      <c r="Q1483" s="6" t="str">
        <f t="shared" si="139"/>
        <v>publishing</v>
      </c>
      <c r="R1483" s="6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43"/>
        <v>5</v>
      </c>
      <c r="Q1484" s="6" t="str">
        <f t="shared" si="139"/>
        <v>publishing</v>
      </c>
      <c r="R1484" s="6" t="str">
        <f t="shared" si="140"/>
        <v>fiction</v>
      </c>
      <c r="S1484" s="9">
        <f t="shared" si="141"/>
        <v>41136.858055555553</v>
      </c>
      <c r="T1484" s="9">
        <f t="shared" si="142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43"/>
        <v>25</v>
      </c>
      <c r="Q1485" s="6" t="str">
        <f t="shared" si="139"/>
        <v>publishing</v>
      </c>
      <c r="R1485" s="6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43"/>
        <v>#DIV/0!</v>
      </c>
      <c r="Q1486" s="6" t="str">
        <f t="shared" si="139"/>
        <v>publishing</v>
      </c>
      <c r="R1486" s="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43"/>
        <v>50</v>
      </c>
      <c r="Q1487" s="6" t="str">
        <f t="shared" si="139"/>
        <v>publishing</v>
      </c>
      <c r="R1487" s="6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43"/>
        <v>16</v>
      </c>
      <c r="Q1488" s="6" t="str">
        <f t="shared" si="139"/>
        <v>publishing</v>
      </c>
      <c r="R1488" s="6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43"/>
        <v>#DIV/0!</v>
      </c>
      <c r="Q1489" s="6" t="str">
        <f t="shared" si="139"/>
        <v>publishing</v>
      </c>
      <c r="R1489" s="6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43"/>
        <v>60</v>
      </c>
      <c r="Q1490" s="6" t="str">
        <f t="shared" si="139"/>
        <v>publishing</v>
      </c>
      <c r="R1490" s="6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43"/>
        <v>#DIV/0!</v>
      </c>
      <c r="Q1491" s="6" t="str">
        <f t="shared" si="139"/>
        <v>publishing</v>
      </c>
      <c r="R1491" s="6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43"/>
        <v>47.10526315789474</v>
      </c>
      <c r="Q1492" s="6" t="str">
        <f t="shared" si="139"/>
        <v>publishing</v>
      </c>
      <c r="R1492" s="6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43"/>
        <v>100</v>
      </c>
      <c r="Q1493" s="6" t="str">
        <f t="shared" si="139"/>
        <v>publishing</v>
      </c>
      <c r="R1493" s="6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43"/>
        <v>15</v>
      </c>
      <c r="Q1494" s="6" t="str">
        <f t="shared" si="139"/>
        <v>publishing</v>
      </c>
      <c r="R1494" s="6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43"/>
        <v>#DIV/0!</v>
      </c>
      <c r="Q1495" s="6" t="str">
        <f t="shared" si="139"/>
        <v>publishing</v>
      </c>
      <c r="R1495" s="6" t="str">
        <f t="shared" si="140"/>
        <v>fiction</v>
      </c>
      <c r="S1495" s="9">
        <f t="shared" si="141"/>
        <v>41411.866608796292</v>
      </c>
      <c r="T1495" s="9">
        <f t="shared" si="142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43"/>
        <v>40.454545454545453</v>
      </c>
      <c r="Q1496" s="6" t="str">
        <f t="shared" si="139"/>
        <v>publishing</v>
      </c>
      <c r="R1496" s="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43"/>
        <v>#DIV/0!</v>
      </c>
      <c r="Q1497" s="6" t="str">
        <f t="shared" si="139"/>
        <v>publishing</v>
      </c>
      <c r="R1497" s="6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43"/>
        <v>#DIV/0!</v>
      </c>
      <c r="Q1498" s="6" t="str">
        <f t="shared" si="139"/>
        <v>publishing</v>
      </c>
      <c r="R1498" s="6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43"/>
        <v>1</v>
      </c>
      <c r="Q1499" s="6" t="str">
        <f t="shared" si="139"/>
        <v>publishing</v>
      </c>
      <c r="R1499" s="6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43"/>
        <v>19</v>
      </c>
      <c r="Q1500" s="6" t="str">
        <f t="shared" si="139"/>
        <v>publishing</v>
      </c>
      <c r="R1500" s="6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43"/>
        <v>5</v>
      </c>
      <c r="Q1501" s="6" t="str">
        <f t="shared" si="139"/>
        <v>publishing</v>
      </c>
      <c r="R1501" s="6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43"/>
        <v>46.733333333333334</v>
      </c>
      <c r="Q1502" s="6" t="str">
        <f t="shared" si="139"/>
        <v>publishing</v>
      </c>
      <c r="R1502" s="6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43"/>
        <v>97.731073446327684</v>
      </c>
      <c r="Q1503" s="6" t="str">
        <f t="shared" si="139"/>
        <v>photography</v>
      </c>
      <c r="R1503" s="6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43"/>
        <v>67.835866261398181</v>
      </c>
      <c r="Q1504" s="6" t="str">
        <f t="shared" si="139"/>
        <v>photography</v>
      </c>
      <c r="R1504" s="6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43"/>
        <v>56.98492957746479</v>
      </c>
      <c r="Q1505" s="6" t="str">
        <f t="shared" si="139"/>
        <v>photography</v>
      </c>
      <c r="R1505" s="6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43"/>
        <v>67.159851301115239</v>
      </c>
      <c r="Q1506" s="6" t="str">
        <f t="shared" si="139"/>
        <v>photography</v>
      </c>
      <c r="R1506" s="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43"/>
        <v>48.037681159420288</v>
      </c>
      <c r="Q1507" s="6" t="str">
        <f t="shared" si="139"/>
        <v>photography</v>
      </c>
      <c r="R1507" s="6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43"/>
        <v>38.860465116279073</v>
      </c>
      <c r="Q1508" s="6" t="str">
        <f t="shared" si="139"/>
        <v>photography</v>
      </c>
      <c r="R1508" s="6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43"/>
        <v>78.181818181818187</v>
      </c>
      <c r="Q1509" s="6" t="str">
        <f t="shared" si="139"/>
        <v>photography</v>
      </c>
      <c r="R1509" s="6" t="str">
        <f t="shared" si="140"/>
        <v>photobooks</v>
      </c>
      <c r="S1509" s="9">
        <f t="shared" si="141"/>
        <v>40254.450335648144</v>
      </c>
      <c r="T1509" s="9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43"/>
        <v>97.113744075829388</v>
      </c>
      <c r="Q1510" s="6" t="str">
        <f t="shared" si="139"/>
        <v>photography</v>
      </c>
      <c r="R1510" s="6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43"/>
        <v>110.39397959183674</v>
      </c>
      <c r="Q1511" s="6" t="str">
        <f t="shared" si="139"/>
        <v>photography</v>
      </c>
      <c r="R1511" s="6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43"/>
        <v>39.91506172839506</v>
      </c>
      <c r="Q1512" s="6" t="str">
        <f t="shared" si="139"/>
        <v>photography</v>
      </c>
      <c r="R1512" s="6" t="str">
        <f t="shared" si="140"/>
        <v>photobooks</v>
      </c>
      <c r="S1512" s="9">
        <f t="shared" si="141"/>
        <v>41809.385162037041</v>
      </c>
      <c r="T1512" s="9">
        <f t="shared" si="142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43"/>
        <v>75.975728155339809</v>
      </c>
      <c r="Q1513" s="6" t="str">
        <f t="shared" si="139"/>
        <v>photography</v>
      </c>
      <c r="R1513" s="6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43"/>
        <v>58.379104477611939</v>
      </c>
      <c r="Q1514" s="6" t="str">
        <f t="shared" si="139"/>
        <v>photography</v>
      </c>
      <c r="R1514" s="6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43"/>
        <v>55.82093023255814</v>
      </c>
      <c r="Q1515" s="6" t="str">
        <f t="shared" si="139"/>
        <v>photography</v>
      </c>
      <c r="R1515" s="6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43"/>
        <v>151.24431818181819</v>
      </c>
      <c r="Q1516" s="6" t="str">
        <f t="shared" si="139"/>
        <v>photography</v>
      </c>
      <c r="R1516" s="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43"/>
        <v>849.67027027027029</v>
      </c>
      <c r="Q1517" s="6" t="str">
        <f t="shared" si="139"/>
        <v>photography</v>
      </c>
      <c r="R1517" s="6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43"/>
        <v>159.24137931034483</v>
      </c>
      <c r="Q1518" s="6" t="str">
        <f t="shared" si="139"/>
        <v>photography</v>
      </c>
      <c r="R1518" s="6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43"/>
        <v>39.507317073170732</v>
      </c>
      <c r="Q1519" s="6" t="str">
        <f t="shared" si="139"/>
        <v>photography</v>
      </c>
      <c r="R1519" s="6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43"/>
        <v>130.52966101694915</v>
      </c>
      <c r="Q1520" s="6" t="str">
        <f t="shared" si="139"/>
        <v>photography</v>
      </c>
      <c r="R1520" s="6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43"/>
        <v>64.156896551724131</v>
      </c>
      <c r="Q1521" s="6" t="str">
        <f t="shared" si="139"/>
        <v>photography</v>
      </c>
      <c r="R1521" s="6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43"/>
        <v>111.52694610778443</v>
      </c>
      <c r="Q1522" s="6" t="str">
        <f t="shared" si="139"/>
        <v>photography</v>
      </c>
      <c r="R1522" s="6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43"/>
        <v>170.44680851063831</v>
      </c>
      <c r="Q1523" s="6" t="str">
        <f t="shared" si="139"/>
        <v>photography</v>
      </c>
      <c r="R1523" s="6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43"/>
        <v>133.7391592920354</v>
      </c>
      <c r="Q1524" s="6" t="str">
        <f t="shared" si="139"/>
        <v>photography</v>
      </c>
      <c r="R1524" s="6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43"/>
        <v>95.834024896265561</v>
      </c>
      <c r="Q1525" s="6" t="str">
        <f t="shared" si="139"/>
        <v>photography</v>
      </c>
      <c r="R1525" s="6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43"/>
        <v>221.78571428571428</v>
      </c>
      <c r="Q1526" s="6" t="str">
        <f t="shared" si="139"/>
        <v>photography</v>
      </c>
      <c r="R1526" s="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43"/>
        <v>32.315357142857138</v>
      </c>
      <c r="Q1527" s="6" t="str">
        <f t="shared" si="139"/>
        <v>photography</v>
      </c>
      <c r="R1527" s="6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43"/>
        <v>98.839285714285708</v>
      </c>
      <c r="Q1528" s="6" t="str">
        <f t="shared" si="139"/>
        <v>photography</v>
      </c>
      <c r="R1528" s="6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43"/>
        <v>55.222142857142863</v>
      </c>
      <c r="Q1529" s="6" t="str">
        <f t="shared" si="139"/>
        <v>photography</v>
      </c>
      <c r="R1529" s="6" t="str">
        <f t="shared" si="140"/>
        <v>photobooks</v>
      </c>
      <c r="S1529" s="9">
        <f t="shared" si="141"/>
        <v>42780.600532407407</v>
      </c>
      <c r="T1529" s="9">
        <f t="shared" si="142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43"/>
        <v>52.793750000000003</v>
      </c>
      <c r="Q1530" s="6" t="str">
        <f t="shared" si="139"/>
        <v>photography</v>
      </c>
      <c r="R1530" s="6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43"/>
        <v>135.66666666666666</v>
      </c>
      <c r="Q1531" s="6" t="str">
        <f t="shared" si="139"/>
        <v>photography</v>
      </c>
      <c r="R1531" s="6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43"/>
        <v>53.991990846681922</v>
      </c>
      <c r="Q1532" s="6" t="str">
        <f t="shared" si="139"/>
        <v>photography</v>
      </c>
      <c r="R1532" s="6" t="str">
        <f t="shared" si="140"/>
        <v>photobooks</v>
      </c>
      <c r="S1532" s="9">
        <f t="shared" si="141"/>
        <v>42275.76730324074</v>
      </c>
      <c r="T1532" s="9">
        <f t="shared" si="142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43"/>
        <v>56.643835616438359</v>
      </c>
      <c r="Q1533" s="6" t="str">
        <f t="shared" si="139"/>
        <v>photography</v>
      </c>
      <c r="R1533" s="6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43"/>
        <v>82.316326530612244</v>
      </c>
      <c r="Q1534" s="6" t="str">
        <f t="shared" si="139"/>
        <v>photography</v>
      </c>
      <c r="R1534" s="6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43"/>
        <v>88.26081081081081</v>
      </c>
      <c r="Q1535" s="6" t="str">
        <f t="shared" si="139"/>
        <v>photography</v>
      </c>
      <c r="R1535" s="6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43"/>
        <v>84.905149051490511</v>
      </c>
      <c r="Q1536" s="6" t="str">
        <f t="shared" si="139"/>
        <v>photography</v>
      </c>
      <c r="R1536" s="6" t="str">
        <f t="shared" si="140"/>
        <v>photobooks</v>
      </c>
      <c r="S1536" s="9">
        <f t="shared" si="141"/>
        <v>42221.674328703702</v>
      </c>
      <c r="T1536" s="9">
        <f t="shared" si="142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43"/>
        <v>48.154545454545456</v>
      </c>
      <c r="Q1537" s="6" t="str">
        <f t="shared" si="139"/>
        <v>photography</v>
      </c>
      <c r="R1537" s="6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43"/>
        <v>66.015406593406595</v>
      </c>
      <c r="Q1538" s="6" t="str">
        <f t="shared" si="139"/>
        <v>photography</v>
      </c>
      <c r="R1538" s="6" t="str">
        <f t="shared" si="140"/>
        <v>photobooks</v>
      </c>
      <c r="S1538" s="9">
        <f t="shared" si="141"/>
        <v>42213.802199074074</v>
      </c>
      <c r="T1538" s="9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>
        <f t="shared" si="143"/>
        <v>96.375</v>
      </c>
      <c r="Q1539" s="6" t="str">
        <f t="shared" ref="Q1539:Q1602" si="145">LEFT(N1539, FIND("/", N1539)-1)</f>
        <v>photography</v>
      </c>
      <c r="R1539" s="6" t="str">
        <f t="shared" ref="R1539:R1602" si="146">RIGHT(N1539, LEN(N1539) - FIND("/", N1539))</f>
        <v>photobooks</v>
      </c>
      <c r="S1539" s="9">
        <f t="shared" ref="S1539:S1602" si="147">(J1539/86400) + DATE(1970, 1, 1)</f>
        <v>42552.315127314811</v>
      </c>
      <c r="T1539" s="9">
        <f t="shared" ref="T1539:T1602" si="148">(I1539/86400) + 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ref="P1540:P1603" si="149">E1540/L1540</f>
        <v>156.17391304347825</v>
      </c>
      <c r="Q1540" s="6" t="str">
        <f t="shared" si="145"/>
        <v>photography</v>
      </c>
      <c r="R1540" s="6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9"/>
        <v>95.764859154929582</v>
      </c>
      <c r="Q1541" s="6" t="str">
        <f t="shared" si="145"/>
        <v>photography</v>
      </c>
      <c r="R1541" s="6" t="str">
        <f t="shared" si="146"/>
        <v>photobooks</v>
      </c>
      <c r="S1541" s="9">
        <f t="shared" si="147"/>
        <v>42705.91920138889</v>
      </c>
      <c r="T1541" s="9">
        <f t="shared" si="148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9"/>
        <v>180.40816326530611</v>
      </c>
      <c r="Q1542" s="6" t="str">
        <f t="shared" si="145"/>
        <v>photography</v>
      </c>
      <c r="R1542" s="6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9"/>
        <v>3</v>
      </c>
      <c r="Q1543" s="6" t="str">
        <f t="shared" si="145"/>
        <v>photography</v>
      </c>
      <c r="R1543" s="6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9"/>
        <v>20</v>
      </c>
      <c r="Q1544" s="6" t="str">
        <f t="shared" si="145"/>
        <v>photography</v>
      </c>
      <c r="R1544" s="6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9"/>
        <v>10</v>
      </c>
      <c r="Q1545" s="6" t="str">
        <f t="shared" si="145"/>
        <v>photography</v>
      </c>
      <c r="R1545" s="6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9"/>
        <v>#DIV/0!</v>
      </c>
      <c r="Q1546" s="6" t="str">
        <f t="shared" si="145"/>
        <v>photography</v>
      </c>
      <c r="R1546" s="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9"/>
        <v>1</v>
      </c>
      <c r="Q1547" s="6" t="str">
        <f t="shared" si="145"/>
        <v>photography</v>
      </c>
      <c r="R1547" s="6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9"/>
        <v>26.272727272727273</v>
      </c>
      <c r="Q1548" s="6" t="str">
        <f t="shared" si="145"/>
        <v>photography</v>
      </c>
      <c r="R1548" s="6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9"/>
        <v>#DIV/0!</v>
      </c>
      <c r="Q1549" s="6" t="str">
        <f t="shared" si="145"/>
        <v>photography</v>
      </c>
      <c r="R1549" s="6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9"/>
        <v>60</v>
      </c>
      <c r="Q1550" s="6" t="str">
        <f t="shared" si="145"/>
        <v>photography</v>
      </c>
      <c r="R1550" s="6" t="str">
        <f t="shared" si="146"/>
        <v>nature</v>
      </c>
      <c r="S1550" s="9">
        <f t="shared" si="147"/>
        <v>42286.88217592593</v>
      </c>
      <c r="T1550" s="9">
        <f t="shared" si="148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9"/>
        <v>28.333333333333332</v>
      </c>
      <c r="Q1551" s="6" t="str">
        <f t="shared" si="145"/>
        <v>photography</v>
      </c>
      <c r="R1551" s="6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9"/>
        <v>14.428571428571429</v>
      </c>
      <c r="Q1552" s="6" t="str">
        <f t="shared" si="145"/>
        <v>photography</v>
      </c>
      <c r="R1552" s="6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9"/>
        <v>#DIV/0!</v>
      </c>
      <c r="Q1553" s="6" t="str">
        <f t="shared" si="145"/>
        <v>photography</v>
      </c>
      <c r="R1553" s="6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9"/>
        <v>132.1875</v>
      </c>
      <c r="Q1554" s="6" t="str">
        <f t="shared" si="145"/>
        <v>photography</v>
      </c>
      <c r="R1554" s="6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9"/>
        <v>#DIV/0!</v>
      </c>
      <c r="Q1555" s="6" t="str">
        <f t="shared" si="145"/>
        <v>photography</v>
      </c>
      <c r="R1555" s="6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9"/>
        <v>#DIV/0!</v>
      </c>
      <c r="Q1556" s="6" t="str">
        <f t="shared" si="145"/>
        <v>photography</v>
      </c>
      <c r="R1556" s="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9"/>
        <v>#DIV/0!</v>
      </c>
      <c r="Q1557" s="6" t="str">
        <f t="shared" si="145"/>
        <v>photography</v>
      </c>
      <c r="R1557" s="6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9"/>
        <v>56.416666666666664</v>
      </c>
      <c r="Q1558" s="6" t="str">
        <f t="shared" si="145"/>
        <v>photography</v>
      </c>
      <c r="R1558" s="6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9"/>
        <v>100</v>
      </c>
      <c r="Q1559" s="6" t="str">
        <f t="shared" si="145"/>
        <v>photography</v>
      </c>
      <c r="R1559" s="6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9"/>
        <v>11.666666666666666</v>
      </c>
      <c r="Q1560" s="6" t="str">
        <f t="shared" si="145"/>
        <v>photography</v>
      </c>
      <c r="R1560" s="6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9"/>
        <v>50</v>
      </c>
      <c r="Q1561" s="6" t="str">
        <f t="shared" si="145"/>
        <v>photography</v>
      </c>
      <c r="R1561" s="6" t="str">
        <f t="shared" si="146"/>
        <v>nature</v>
      </c>
      <c r="S1561" s="9">
        <f t="shared" si="147"/>
        <v>42108.053229166668</v>
      </c>
      <c r="T1561" s="9">
        <f t="shared" si="148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9"/>
        <v>23.5</v>
      </c>
      <c r="Q1562" s="6" t="str">
        <f t="shared" si="145"/>
        <v>photography</v>
      </c>
      <c r="R1562" s="6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9"/>
        <v>67</v>
      </c>
      <c r="Q1563" s="6" t="str">
        <f t="shared" si="145"/>
        <v>publishing</v>
      </c>
      <c r="R1563" s="6" t="str">
        <f t="shared" si="146"/>
        <v>art books</v>
      </c>
      <c r="S1563" s="9">
        <f t="shared" si="147"/>
        <v>41555.041701388887</v>
      </c>
      <c r="T1563" s="9">
        <f t="shared" si="148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9"/>
        <v>#DIV/0!</v>
      </c>
      <c r="Q1564" s="6" t="str">
        <f t="shared" si="145"/>
        <v>publishing</v>
      </c>
      <c r="R1564" s="6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9"/>
        <v>42.5</v>
      </c>
      <c r="Q1565" s="6" t="str">
        <f t="shared" si="145"/>
        <v>publishing</v>
      </c>
      <c r="R1565" s="6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9"/>
        <v>10</v>
      </c>
      <c r="Q1566" s="6" t="str">
        <f t="shared" si="145"/>
        <v>publishing</v>
      </c>
      <c r="R1566" s="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9"/>
        <v>100</v>
      </c>
      <c r="Q1567" s="6" t="str">
        <f t="shared" si="145"/>
        <v>publishing</v>
      </c>
      <c r="R1567" s="6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9"/>
        <v>108.05084745762711</v>
      </c>
      <c r="Q1568" s="6" t="str">
        <f t="shared" si="145"/>
        <v>publishing</v>
      </c>
      <c r="R1568" s="6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9"/>
        <v>26.923076923076923</v>
      </c>
      <c r="Q1569" s="6" t="str">
        <f t="shared" si="145"/>
        <v>publishing</v>
      </c>
      <c r="R1569" s="6" t="str">
        <f t="shared" si="146"/>
        <v>art books</v>
      </c>
      <c r="S1569" s="9">
        <f t="shared" si="147"/>
        <v>41671.93686342593</v>
      </c>
      <c r="T1569" s="9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9"/>
        <v>155</v>
      </c>
      <c r="Q1570" s="6" t="str">
        <f t="shared" si="145"/>
        <v>publishing</v>
      </c>
      <c r="R1570" s="6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9"/>
        <v>#DIV/0!</v>
      </c>
      <c r="Q1571" s="6" t="str">
        <f t="shared" si="145"/>
        <v>publishing</v>
      </c>
      <c r="R1571" s="6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9"/>
        <v>47.769230769230766</v>
      </c>
      <c r="Q1572" s="6" t="str">
        <f t="shared" si="145"/>
        <v>publishing</v>
      </c>
      <c r="R1572" s="6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9"/>
        <v>20</v>
      </c>
      <c r="Q1573" s="6" t="str">
        <f t="shared" si="145"/>
        <v>publishing</v>
      </c>
      <c r="R1573" s="6" t="str">
        <f t="shared" si="146"/>
        <v>art books</v>
      </c>
      <c r="S1573" s="9">
        <f t="shared" si="147"/>
        <v>42144.769479166665</v>
      </c>
      <c r="T1573" s="9">
        <f t="shared" si="148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9"/>
        <v>41.666666666666664</v>
      </c>
      <c r="Q1574" s="6" t="str">
        <f t="shared" si="145"/>
        <v>publishing</v>
      </c>
      <c r="R1574" s="6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9"/>
        <v>74.333333333333329</v>
      </c>
      <c r="Q1575" s="6" t="str">
        <f t="shared" si="145"/>
        <v>publishing</v>
      </c>
      <c r="R1575" s="6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9"/>
        <v>84.333333333333329</v>
      </c>
      <c r="Q1576" s="6" t="str">
        <f t="shared" si="145"/>
        <v>publishing</v>
      </c>
      <c r="R1576" s="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9"/>
        <v>65.457142857142856</v>
      </c>
      <c r="Q1577" s="6" t="str">
        <f t="shared" si="145"/>
        <v>publishing</v>
      </c>
      <c r="R1577" s="6" t="str">
        <f t="shared" si="146"/>
        <v>art books</v>
      </c>
      <c r="S1577" s="9">
        <f t="shared" si="147"/>
        <v>41799.524259259255</v>
      </c>
      <c r="T1577" s="9">
        <f t="shared" si="148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9"/>
        <v>65</v>
      </c>
      <c r="Q1578" s="6" t="str">
        <f t="shared" si="145"/>
        <v>publishing</v>
      </c>
      <c r="R1578" s="6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9"/>
        <v>27.5</v>
      </c>
      <c r="Q1579" s="6" t="str">
        <f t="shared" si="145"/>
        <v>publishing</v>
      </c>
      <c r="R1579" s="6" t="str">
        <f t="shared" si="146"/>
        <v>art books</v>
      </c>
      <c r="S1579" s="9">
        <f t="shared" si="147"/>
        <v>41054.847777777773</v>
      </c>
      <c r="T1579" s="9">
        <f t="shared" si="148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9"/>
        <v>51.25</v>
      </c>
      <c r="Q1580" s="6" t="str">
        <f t="shared" si="145"/>
        <v>publishing</v>
      </c>
      <c r="R1580" s="6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9"/>
        <v>14</v>
      </c>
      <c r="Q1581" s="6" t="str">
        <f t="shared" si="145"/>
        <v>publishing</v>
      </c>
      <c r="R1581" s="6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9"/>
        <v>#DIV/0!</v>
      </c>
      <c r="Q1582" s="6" t="str">
        <f t="shared" si="145"/>
        <v>publishing</v>
      </c>
      <c r="R1582" s="6" t="str">
        <f t="shared" si="146"/>
        <v>art books</v>
      </c>
      <c r="S1582" s="9">
        <f t="shared" si="147"/>
        <v>40990.050069444442</v>
      </c>
      <c r="T1582" s="9">
        <f t="shared" si="148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9"/>
        <v>5</v>
      </c>
      <c r="Q1583" s="6" t="str">
        <f t="shared" si="145"/>
        <v>photography</v>
      </c>
      <c r="R1583" s="6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9"/>
        <v>31</v>
      </c>
      <c r="Q1584" s="6" t="str">
        <f t="shared" si="145"/>
        <v>photography</v>
      </c>
      <c r="R1584" s="6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9"/>
        <v>15</v>
      </c>
      <c r="Q1585" s="6" t="str">
        <f t="shared" si="145"/>
        <v>photography</v>
      </c>
      <c r="R1585" s="6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9"/>
        <v>#DIV/0!</v>
      </c>
      <c r="Q1586" s="6" t="str">
        <f t="shared" si="145"/>
        <v>photography</v>
      </c>
      <c r="R1586" s="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9"/>
        <v>131.66666666666666</v>
      </c>
      <c r="Q1587" s="6" t="str">
        <f t="shared" si="145"/>
        <v>photography</v>
      </c>
      <c r="R1587" s="6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9"/>
        <v>#DIV/0!</v>
      </c>
      <c r="Q1588" s="6" t="str">
        <f t="shared" si="145"/>
        <v>photography</v>
      </c>
      <c r="R1588" s="6" t="str">
        <f t="shared" si="146"/>
        <v>places</v>
      </c>
      <c r="S1588" s="9">
        <f t="shared" si="147"/>
        <v>42069.104421296295</v>
      </c>
      <c r="T1588" s="9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9"/>
        <v>1</v>
      </c>
      <c r="Q1589" s="6" t="str">
        <f t="shared" si="145"/>
        <v>photography</v>
      </c>
      <c r="R1589" s="6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9"/>
        <v>#DIV/0!</v>
      </c>
      <c r="Q1590" s="6" t="str">
        <f t="shared" si="145"/>
        <v>photography</v>
      </c>
      <c r="R1590" s="6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9"/>
        <v>#DIV/0!</v>
      </c>
      <c r="Q1591" s="6" t="str">
        <f t="shared" si="145"/>
        <v>photography</v>
      </c>
      <c r="R1591" s="6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9"/>
        <v>510</v>
      </c>
      <c r="Q1592" s="6" t="str">
        <f t="shared" si="145"/>
        <v>photography</v>
      </c>
      <c r="R1592" s="6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9"/>
        <v>44.478260869565219</v>
      </c>
      <c r="Q1593" s="6" t="str">
        <f t="shared" si="145"/>
        <v>photography</v>
      </c>
      <c r="R1593" s="6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9"/>
        <v>#DIV/0!</v>
      </c>
      <c r="Q1594" s="6" t="str">
        <f t="shared" si="145"/>
        <v>photography</v>
      </c>
      <c r="R1594" s="6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9"/>
        <v>1</v>
      </c>
      <c r="Q1595" s="6" t="str">
        <f t="shared" si="145"/>
        <v>photography</v>
      </c>
      <c r="R1595" s="6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9"/>
        <v>20.5</v>
      </c>
      <c r="Q1596" s="6" t="str">
        <f t="shared" si="145"/>
        <v>photography</v>
      </c>
      <c r="R1596" s="6" t="str">
        <f t="shared" si="146"/>
        <v>places</v>
      </c>
      <c r="S1596" s="9">
        <f t="shared" si="147"/>
        <v>42445.712754629625</v>
      </c>
      <c r="T1596" s="9">
        <f t="shared" si="148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9"/>
        <v>40</v>
      </c>
      <c r="Q1597" s="6" t="str">
        <f t="shared" si="145"/>
        <v>photography</v>
      </c>
      <c r="R1597" s="6" t="str">
        <f t="shared" si="146"/>
        <v>places</v>
      </c>
      <c r="S1597" s="9">
        <f t="shared" si="147"/>
        <v>41780.050092592595</v>
      </c>
      <c r="T1597" s="9">
        <f t="shared" si="148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9"/>
        <v>25</v>
      </c>
      <c r="Q1598" s="6" t="str">
        <f t="shared" si="145"/>
        <v>photography</v>
      </c>
      <c r="R1598" s="6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9"/>
        <v>#DIV/0!</v>
      </c>
      <c r="Q1599" s="6" t="str">
        <f t="shared" si="145"/>
        <v>photography</v>
      </c>
      <c r="R1599" s="6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9"/>
        <v>1</v>
      </c>
      <c r="Q1600" s="6" t="str">
        <f t="shared" si="145"/>
        <v>photography</v>
      </c>
      <c r="R1600" s="6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9"/>
        <v>#DIV/0!</v>
      </c>
      <c r="Q1601" s="6" t="str">
        <f t="shared" si="145"/>
        <v>photography</v>
      </c>
      <c r="R1601" s="6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9"/>
        <v>40.777777777777779</v>
      </c>
      <c r="Q1602" s="6" t="str">
        <f t="shared" si="145"/>
        <v>photography</v>
      </c>
      <c r="R1602" s="6" t="str">
        <f t="shared" si="146"/>
        <v>places</v>
      </c>
      <c r="S1602" s="9">
        <f t="shared" si="147"/>
        <v>41791.057314814811</v>
      </c>
      <c r="T1602" s="9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>
        <f t="shared" si="149"/>
        <v>48.325535714285714</v>
      </c>
      <c r="Q1603" s="6" t="str">
        <f t="shared" ref="Q1603:Q1666" si="151">LEFT(N1603, FIND("/", N1603)-1)</f>
        <v>music</v>
      </c>
      <c r="R1603" s="6" t="str">
        <f t="shared" ref="R1603:R1666" si="152">RIGHT(N1603, LEN(N1603) - FIND("/", N1603))</f>
        <v>rock</v>
      </c>
      <c r="S1603" s="9">
        <f t="shared" ref="S1603:S1666" si="153">(J1603/86400) + DATE(1970, 1, 1)</f>
        <v>40638.092974537038</v>
      </c>
      <c r="T1603" s="9">
        <f t="shared" ref="T1603:T1666" si="154">(I1603/86400) + 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ref="P1604:P1667" si="155">E1604/L1604</f>
        <v>46.953125</v>
      </c>
      <c r="Q1604" s="6" t="str">
        <f t="shared" si="151"/>
        <v>music</v>
      </c>
      <c r="R1604" s="6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5"/>
        <v>66.688666666666663</v>
      </c>
      <c r="Q1605" s="6" t="str">
        <f t="shared" si="151"/>
        <v>music</v>
      </c>
      <c r="R1605" s="6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5"/>
        <v>48.842857142857142</v>
      </c>
      <c r="Q1606" s="6" t="str">
        <f t="shared" si="151"/>
        <v>music</v>
      </c>
      <c r="R1606" s="6" t="str">
        <f t="shared" si="152"/>
        <v>rock</v>
      </c>
      <c r="S1606" s="9">
        <f t="shared" si="153"/>
        <v>40945.845312500001</v>
      </c>
      <c r="T1606" s="9">
        <f t="shared" si="154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5"/>
        <v>137.30909090909091</v>
      </c>
      <c r="Q1607" s="6" t="str">
        <f t="shared" si="151"/>
        <v>music</v>
      </c>
      <c r="R1607" s="6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5"/>
        <v>87.829673913043479</v>
      </c>
      <c r="Q1608" s="6" t="str">
        <f t="shared" si="151"/>
        <v>music</v>
      </c>
      <c r="R1608" s="6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5"/>
        <v>70.785365853658533</v>
      </c>
      <c r="Q1609" s="6" t="str">
        <f t="shared" si="151"/>
        <v>music</v>
      </c>
      <c r="R1609" s="6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5"/>
        <v>52.826086956521742</v>
      </c>
      <c r="Q1610" s="6" t="str">
        <f t="shared" si="151"/>
        <v>music</v>
      </c>
      <c r="R1610" s="6" t="str">
        <f t="shared" si="152"/>
        <v>rock</v>
      </c>
      <c r="S1610" s="9">
        <f t="shared" si="153"/>
        <v>41607.83085648148</v>
      </c>
      <c r="T1610" s="9">
        <f t="shared" si="154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5"/>
        <v>443.75</v>
      </c>
      <c r="Q1611" s="6" t="str">
        <f t="shared" si="151"/>
        <v>music</v>
      </c>
      <c r="R1611" s="6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5"/>
        <v>48.544642857142854</v>
      </c>
      <c r="Q1612" s="6" t="str">
        <f t="shared" si="151"/>
        <v>music</v>
      </c>
      <c r="R1612" s="6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5"/>
        <v>37.074074074074076</v>
      </c>
      <c r="Q1613" s="6" t="str">
        <f t="shared" si="151"/>
        <v>music</v>
      </c>
      <c r="R1613" s="6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5"/>
        <v>50</v>
      </c>
      <c r="Q1614" s="6" t="str">
        <f t="shared" si="151"/>
        <v>music</v>
      </c>
      <c r="R1614" s="6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5"/>
        <v>39.03846153846154</v>
      </c>
      <c r="Q1615" s="6" t="str">
        <f t="shared" si="151"/>
        <v>music</v>
      </c>
      <c r="R1615" s="6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5"/>
        <v>66.688311688311686</v>
      </c>
      <c r="Q1616" s="6" t="str">
        <f t="shared" si="151"/>
        <v>music</v>
      </c>
      <c r="R1616" s="6" t="str">
        <f t="shared" si="152"/>
        <v>rock</v>
      </c>
      <c r="S1616" s="9">
        <f t="shared" si="153"/>
        <v>41794.981122685189</v>
      </c>
      <c r="T1616" s="9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5"/>
        <v>67.132352941176464</v>
      </c>
      <c r="Q1617" s="6" t="str">
        <f t="shared" si="151"/>
        <v>music</v>
      </c>
      <c r="R1617" s="6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5"/>
        <v>66.369426751592357</v>
      </c>
      <c r="Q1618" s="6" t="str">
        <f t="shared" si="151"/>
        <v>music</v>
      </c>
      <c r="R1618" s="6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5"/>
        <v>64.620253164556956</v>
      </c>
      <c r="Q1619" s="6" t="str">
        <f t="shared" si="151"/>
        <v>music</v>
      </c>
      <c r="R1619" s="6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5"/>
        <v>58.370370370370374</v>
      </c>
      <c r="Q1620" s="6" t="str">
        <f t="shared" si="151"/>
        <v>music</v>
      </c>
      <c r="R1620" s="6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5"/>
        <v>86.956521739130437</v>
      </c>
      <c r="Q1621" s="6" t="str">
        <f t="shared" si="151"/>
        <v>music</v>
      </c>
      <c r="R1621" s="6" t="str">
        <f t="shared" si="152"/>
        <v>rock</v>
      </c>
      <c r="S1621" s="9">
        <f t="shared" si="153"/>
        <v>41876.186180555553</v>
      </c>
      <c r="T1621" s="9">
        <f t="shared" si="154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5"/>
        <v>66.470588235294116</v>
      </c>
      <c r="Q1622" s="6" t="str">
        <f t="shared" si="151"/>
        <v>music</v>
      </c>
      <c r="R1622" s="6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5"/>
        <v>163.78378378378378</v>
      </c>
      <c r="Q1623" s="6" t="str">
        <f t="shared" si="151"/>
        <v>music</v>
      </c>
      <c r="R1623" s="6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5"/>
        <v>107.98461538461538</v>
      </c>
      <c r="Q1624" s="6" t="str">
        <f t="shared" si="151"/>
        <v>music</v>
      </c>
      <c r="R1624" s="6" t="str">
        <f t="shared" si="152"/>
        <v>rock</v>
      </c>
      <c r="S1624" s="9">
        <f t="shared" si="153"/>
        <v>41950.294837962967</v>
      </c>
      <c r="T1624" s="9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5"/>
        <v>42.111111111111114</v>
      </c>
      <c r="Q1625" s="6" t="str">
        <f t="shared" si="151"/>
        <v>music</v>
      </c>
      <c r="R1625" s="6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5"/>
        <v>47.2</v>
      </c>
      <c r="Q1626" s="6" t="str">
        <f t="shared" si="151"/>
        <v>music</v>
      </c>
      <c r="R1626" s="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5"/>
        <v>112.01923076923077</v>
      </c>
      <c r="Q1627" s="6" t="str">
        <f t="shared" si="151"/>
        <v>music</v>
      </c>
      <c r="R1627" s="6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5"/>
        <v>74.953703703703709</v>
      </c>
      <c r="Q1628" s="6" t="str">
        <f t="shared" si="151"/>
        <v>music</v>
      </c>
      <c r="R1628" s="6" t="str">
        <f t="shared" si="152"/>
        <v>rock</v>
      </c>
      <c r="S1628" s="9">
        <f t="shared" si="153"/>
        <v>41579.847997685181</v>
      </c>
      <c r="T1628" s="9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5"/>
        <v>61.578947368421055</v>
      </c>
      <c r="Q1629" s="6" t="str">
        <f t="shared" si="151"/>
        <v>music</v>
      </c>
      <c r="R1629" s="6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5"/>
        <v>45.875</v>
      </c>
      <c r="Q1630" s="6" t="str">
        <f t="shared" si="151"/>
        <v>music</v>
      </c>
      <c r="R1630" s="6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5"/>
        <v>75.853658536585371</v>
      </c>
      <c r="Q1631" s="6" t="str">
        <f t="shared" si="151"/>
        <v>music</v>
      </c>
      <c r="R1631" s="6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5"/>
        <v>84.206349206349202</v>
      </c>
      <c r="Q1632" s="6" t="str">
        <f t="shared" si="151"/>
        <v>music</v>
      </c>
      <c r="R1632" s="6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5"/>
        <v>117.22556390977444</v>
      </c>
      <c r="Q1633" s="6" t="str">
        <f t="shared" si="151"/>
        <v>music</v>
      </c>
      <c r="R1633" s="6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5"/>
        <v>86.489361702127653</v>
      </c>
      <c r="Q1634" s="6" t="str">
        <f t="shared" si="151"/>
        <v>music</v>
      </c>
      <c r="R1634" s="6" t="str">
        <f t="shared" si="152"/>
        <v>rock</v>
      </c>
      <c r="S1634" s="9">
        <f t="shared" si="153"/>
        <v>40750.340902777782</v>
      </c>
      <c r="T1634" s="9">
        <f t="shared" si="154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5"/>
        <v>172.41379310344828</v>
      </c>
      <c r="Q1635" s="6" t="str">
        <f t="shared" si="151"/>
        <v>music</v>
      </c>
      <c r="R1635" s="6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5"/>
        <v>62.8125</v>
      </c>
      <c r="Q1636" s="6" t="str">
        <f t="shared" si="151"/>
        <v>music</v>
      </c>
      <c r="R1636" s="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5"/>
        <v>67.729729729729726</v>
      </c>
      <c r="Q1637" s="6" t="str">
        <f t="shared" si="151"/>
        <v>music</v>
      </c>
      <c r="R1637" s="6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5"/>
        <v>53.5632183908046</v>
      </c>
      <c r="Q1638" s="6" t="str">
        <f t="shared" si="151"/>
        <v>music</v>
      </c>
      <c r="R1638" s="6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5"/>
        <v>34.6</v>
      </c>
      <c r="Q1639" s="6" t="str">
        <f t="shared" si="151"/>
        <v>music</v>
      </c>
      <c r="R1639" s="6" t="str">
        <f t="shared" si="152"/>
        <v>rock</v>
      </c>
      <c r="S1639" s="9">
        <f t="shared" si="153"/>
        <v>40122.751620370371</v>
      </c>
      <c r="T1639" s="9">
        <f t="shared" si="154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5"/>
        <v>38.888888888888886</v>
      </c>
      <c r="Q1640" s="6" t="str">
        <f t="shared" si="151"/>
        <v>music</v>
      </c>
      <c r="R1640" s="6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5"/>
        <v>94.736842105263165</v>
      </c>
      <c r="Q1641" s="6" t="str">
        <f t="shared" si="151"/>
        <v>music</v>
      </c>
      <c r="R1641" s="6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5"/>
        <v>39.967058823529413</v>
      </c>
      <c r="Q1642" s="6" t="str">
        <f t="shared" si="151"/>
        <v>music</v>
      </c>
      <c r="R1642" s="6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5"/>
        <v>97.5</v>
      </c>
      <c r="Q1643" s="6" t="str">
        <f t="shared" si="151"/>
        <v>music</v>
      </c>
      <c r="R1643" s="6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5"/>
        <v>42.857142857142854</v>
      </c>
      <c r="Q1644" s="6" t="str">
        <f t="shared" si="151"/>
        <v>music</v>
      </c>
      <c r="R1644" s="6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5"/>
        <v>168.51351351351352</v>
      </c>
      <c r="Q1645" s="6" t="str">
        <f t="shared" si="151"/>
        <v>music</v>
      </c>
      <c r="R1645" s="6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5"/>
        <v>85.546875</v>
      </c>
      <c r="Q1646" s="6" t="str">
        <f t="shared" si="151"/>
        <v>music</v>
      </c>
      <c r="R1646" s="6" t="str">
        <f t="shared" si="152"/>
        <v>pop</v>
      </c>
      <c r="S1646" s="9">
        <f t="shared" si="153"/>
        <v>41175.05972222222</v>
      </c>
      <c r="T1646" s="9">
        <f t="shared" si="154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5"/>
        <v>554</v>
      </c>
      <c r="Q1647" s="6" t="str">
        <f t="shared" si="151"/>
        <v>music</v>
      </c>
      <c r="R1647" s="6" t="str">
        <f t="shared" si="152"/>
        <v>pop</v>
      </c>
      <c r="S1647" s="9">
        <f t="shared" si="153"/>
        <v>41521.617361111115</v>
      </c>
      <c r="T1647" s="9">
        <f t="shared" si="154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5"/>
        <v>26.554216867469879</v>
      </c>
      <c r="Q1648" s="6" t="str">
        <f t="shared" si="151"/>
        <v>music</v>
      </c>
      <c r="R1648" s="6" t="str">
        <f t="shared" si="152"/>
        <v>pop</v>
      </c>
      <c r="S1648" s="9">
        <f t="shared" si="153"/>
        <v>41833.450266203705</v>
      </c>
      <c r="T1648" s="9">
        <f t="shared" si="154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5"/>
        <v>113.82608695652173</v>
      </c>
      <c r="Q1649" s="6" t="str">
        <f t="shared" si="151"/>
        <v>music</v>
      </c>
      <c r="R1649" s="6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5"/>
        <v>32.011111111111113</v>
      </c>
      <c r="Q1650" s="6" t="str">
        <f t="shared" si="151"/>
        <v>music</v>
      </c>
      <c r="R1650" s="6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5"/>
        <v>47.189259259259259</v>
      </c>
      <c r="Q1651" s="6" t="str">
        <f t="shared" si="151"/>
        <v>music</v>
      </c>
      <c r="R1651" s="6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5"/>
        <v>88.46875</v>
      </c>
      <c r="Q1652" s="6" t="str">
        <f t="shared" si="151"/>
        <v>music</v>
      </c>
      <c r="R1652" s="6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5"/>
        <v>100.75</v>
      </c>
      <c r="Q1653" s="6" t="str">
        <f t="shared" si="151"/>
        <v>music</v>
      </c>
      <c r="R1653" s="6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5"/>
        <v>64.714285714285708</v>
      </c>
      <c r="Q1654" s="6" t="str">
        <f t="shared" si="151"/>
        <v>music</v>
      </c>
      <c r="R1654" s="6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5"/>
        <v>51.854285714285716</v>
      </c>
      <c r="Q1655" s="6" t="str">
        <f t="shared" si="151"/>
        <v>music</v>
      </c>
      <c r="R1655" s="6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5"/>
        <v>38.794117647058826</v>
      </c>
      <c r="Q1656" s="6" t="str">
        <f t="shared" si="151"/>
        <v>music</v>
      </c>
      <c r="R1656" s="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5"/>
        <v>44.645833333333336</v>
      </c>
      <c r="Q1657" s="6" t="str">
        <f t="shared" si="151"/>
        <v>music</v>
      </c>
      <c r="R1657" s="6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5"/>
        <v>156.77333333333334</v>
      </c>
      <c r="Q1658" s="6" t="str">
        <f t="shared" si="151"/>
        <v>music</v>
      </c>
      <c r="R1658" s="6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5"/>
        <v>118.70339366515837</v>
      </c>
      <c r="Q1659" s="6" t="str">
        <f t="shared" si="151"/>
        <v>music</v>
      </c>
      <c r="R1659" s="6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5"/>
        <v>74.149532710280369</v>
      </c>
      <c r="Q1660" s="6" t="str">
        <f t="shared" si="151"/>
        <v>music</v>
      </c>
      <c r="R1660" s="6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5"/>
        <v>12.533333333333333</v>
      </c>
      <c r="Q1661" s="6" t="str">
        <f t="shared" si="151"/>
        <v>music</v>
      </c>
      <c r="R1661" s="6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5"/>
        <v>27.861111111111111</v>
      </c>
      <c r="Q1662" s="6" t="str">
        <f t="shared" si="151"/>
        <v>music</v>
      </c>
      <c r="R1662" s="6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5"/>
        <v>80.178217821782184</v>
      </c>
      <c r="Q1663" s="6" t="str">
        <f t="shared" si="151"/>
        <v>music</v>
      </c>
      <c r="R1663" s="6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5"/>
        <v>132.43548387096774</v>
      </c>
      <c r="Q1664" s="6" t="str">
        <f t="shared" si="151"/>
        <v>music</v>
      </c>
      <c r="R1664" s="6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5"/>
        <v>33.75</v>
      </c>
      <c r="Q1665" s="6" t="str">
        <f t="shared" si="151"/>
        <v>music</v>
      </c>
      <c r="R1665" s="6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5"/>
        <v>34.384494382022467</v>
      </c>
      <c r="Q1666" s="6" t="str">
        <f t="shared" si="151"/>
        <v>music</v>
      </c>
      <c r="R1666" s="6" t="str">
        <f t="shared" si="152"/>
        <v>pop</v>
      </c>
      <c r="S1666" s="9">
        <f t="shared" si="153"/>
        <v>40939.761782407411</v>
      </c>
      <c r="T1666" s="9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>
        <f t="shared" si="155"/>
        <v>44.956989247311824</v>
      </c>
      <c r="Q1667" s="6" t="str">
        <f t="shared" ref="Q1667:Q1730" si="157">LEFT(N1667, FIND("/", N1667)-1)</f>
        <v>music</v>
      </c>
      <c r="R1667" s="6" t="str">
        <f t="shared" ref="R1667:R1730" si="158">RIGHT(N1667, LEN(N1667) - FIND("/", N1667))</f>
        <v>pop</v>
      </c>
      <c r="S1667" s="9">
        <f t="shared" ref="S1667:S1730" si="159">(J1667/86400) + DATE(1970, 1, 1)</f>
        <v>40564.649456018517</v>
      </c>
      <c r="T1667" s="9">
        <f t="shared" ref="T1667:T1730" si="160">(I1667/86400) + 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ref="P1668:P1731" si="161">E1668/L1668</f>
        <v>41.04081632653061</v>
      </c>
      <c r="Q1668" s="6" t="str">
        <f t="shared" si="157"/>
        <v>music</v>
      </c>
      <c r="R1668" s="6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61"/>
        <v>52.597560975609753</v>
      </c>
      <c r="Q1669" s="6" t="str">
        <f t="shared" si="157"/>
        <v>music</v>
      </c>
      <c r="R1669" s="6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61"/>
        <v>70.784482758620683</v>
      </c>
      <c r="Q1670" s="6" t="str">
        <f t="shared" si="157"/>
        <v>music</v>
      </c>
      <c r="R1670" s="6" t="str">
        <f t="shared" si="158"/>
        <v>pop</v>
      </c>
      <c r="S1670" s="9">
        <f t="shared" si="159"/>
        <v>40845.149756944447</v>
      </c>
      <c r="T1670" s="9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61"/>
        <v>53.75</v>
      </c>
      <c r="Q1671" s="6" t="str">
        <f t="shared" si="157"/>
        <v>music</v>
      </c>
      <c r="R1671" s="6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61"/>
        <v>44.608695652173914</v>
      </c>
      <c r="Q1672" s="6" t="str">
        <f t="shared" si="157"/>
        <v>music</v>
      </c>
      <c r="R1672" s="6" t="str">
        <f t="shared" si="158"/>
        <v>pop</v>
      </c>
      <c r="S1672" s="9">
        <f t="shared" si="159"/>
        <v>40313.930543981478</v>
      </c>
      <c r="T1672" s="9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61"/>
        <v>26.148961038961041</v>
      </c>
      <c r="Q1673" s="6" t="str">
        <f t="shared" si="157"/>
        <v>music</v>
      </c>
      <c r="R1673" s="6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61"/>
        <v>39.183673469387756</v>
      </c>
      <c r="Q1674" s="6" t="str">
        <f t="shared" si="157"/>
        <v>music</v>
      </c>
      <c r="R1674" s="6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61"/>
        <v>45.593220338983052</v>
      </c>
      <c r="Q1675" s="6" t="str">
        <f t="shared" si="157"/>
        <v>music</v>
      </c>
      <c r="R1675" s="6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61"/>
        <v>89.247787610619469</v>
      </c>
      <c r="Q1676" s="6" t="str">
        <f t="shared" si="157"/>
        <v>music</v>
      </c>
      <c r="R1676" s="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61"/>
        <v>40.416470588235299</v>
      </c>
      <c r="Q1677" s="6" t="str">
        <f t="shared" si="157"/>
        <v>music</v>
      </c>
      <c r="R1677" s="6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61"/>
        <v>82.38095238095238</v>
      </c>
      <c r="Q1678" s="6" t="str">
        <f t="shared" si="157"/>
        <v>music</v>
      </c>
      <c r="R1678" s="6" t="str">
        <f t="shared" si="158"/>
        <v>pop</v>
      </c>
      <c r="S1678" s="9">
        <f t="shared" si="159"/>
        <v>40973.726238425923</v>
      </c>
      <c r="T1678" s="9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61"/>
        <v>159.52380952380952</v>
      </c>
      <c r="Q1679" s="6" t="str">
        <f t="shared" si="157"/>
        <v>music</v>
      </c>
      <c r="R1679" s="6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61"/>
        <v>36.244897959183675</v>
      </c>
      <c r="Q1680" s="6" t="str">
        <f t="shared" si="157"/>
        <v>music</v>
      </c>
      <c r="R1680" s="6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61"/>
        <v>62.5</v>
      </c>
      <c r="Q1681" s="6" t="str">
        <f t="shared" si="157"/>
        <v>music</v>
      </c>
      <c r="R1681" s="6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61"/>
        <v>47</v>
      </c>
      <c r="Q1682" s="6" t="str">
        <f t="shared" si="157"/>
        <v>music</v>
      </c>
      <c r="R1682" s="6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61"/>
        <v>74.575090497737563</v>
      </c>
      <c r="Q1683" s="6" t="str">
        <f t="shared" si="157"/>
        <v>music</v>
      </c>
      <c r="R1683" s="6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61"/>
        <v>#DIV/0!</v>
      </c>
      <c r="Q1684" s="6" t="str">
        <f t="shared" si="157"/>
        <v>music</v>
      </c>
      <c r="R1684" s="6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61"/>
        <v>76</v>
      </c>
      <c r="Q1685" s="6" t="str">
        <f t="shared" si="157"/>
        <v>music</v>
      </c>
      <c r="R1685" s="6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61"/>
        <v>86.43564356435644</v>
      </c>
      <c r="Q1686" s="6" t="str">
        <f t="shared" si="157"/>
        <v>music</v>
      </c>
      <c r="R1686" s="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61"/>
        <v>24</v>
      </c>
      <c r="Q1687" s="6" t="str">
        <f t="shared" si="157"/>
        <v>music</v>
      </c>
      <c r="R1687" s="6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61"/>
        <v>18</v>
      </c>
      <c r="Q1688" s="6" t="str">
        <f t="shared" si="157"/>
        <v>music</v>
      </c>
      <c r="R1688" s="6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61"/>
        <v>80.128205128205124</v>
      </c>
      <c r="Q1689" s="6" t="str">
        <f t="shared" si="157"/>
        <v>music</v>
      </c>
      <c r="R1689" s="6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61"/>
        <v>253.14285714285714</v>
      </c>
      <c r="Q1690" s="6" t="str">
        <f t="shared" si="157"/>
        <v>music</v>
      </c>
      <c r="R1690" s="6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61"/>
        <v>171.42857142857142</v>
      </c>
      <c r="Q1691" s="6" t="str">
        <f t="shared" si="157"/>
        <v>music</v>
      </c>
      <c r="R1691" s="6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61"/>
        <v>57.727272727272727</v>
      </c>
      <c r="Q1692" s="6" t="str">
        <f t="shared" si="157"/>
        <v>music</v>
      </c>
      <c r="R1692" s="6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61"/>
        <v>264.26315789473682</v>
      </c>
      <c r="Q1693" s="6" t="str">
        <f t="shared" si="157"/>
        <v>music</v>
      </c>
      <c r="R1693" s="6" t="str">
        <f t="shared" si="158"/>
        <v>faith</v>
      </c>
      <c r="S1693" s="9">
        <f t="shared" si="159"/>
        <v>42795.701481481483</v>
      </c>
      <c r="T1693" s="9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61"/>
        <v>159.33333333333334</v>
      </c>
      <c r="Q1694" s="6" t="str">
        <f t="shared" si="157"/>
        <v>music</v>
      </c>
      <c r="R1694" s="6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61"/>
        <v>35</v>
      </c>
      <c r="Q1695" s="6" t="str">
        <f t="shared" si="157"/>
        <v>music</v>
      </c>
      <c r="R1695" s="6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61"/>
        <v>5</v>
      </c>
      <c r="Q1696" s="6" t="str">
        <f t="shared" si="157"/>
        <v>music</v>
      </c>
      <c r="R1696" s="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61"/>
        <v>61.086956521739133</v>
      </c>
      <c r="Q1697" s="6" t="str">
        <f t="shared" si="157"/>
        <v>music</v>
      </c>
      <c r="R1697" s="6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61"/>
        <v>#DIV/0!</v>
      </c>
      <c r="Q1698" s="6" t="str">
        <f t="shared" si="157"/>
        <v>music</v>
      </c>
      <c r="R1698" s="6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61"/>
        <v>114.81818181818181</v>
      </c>
      <c r="Q1699" s="6" t="str">
        <f t="shared" si="157"/>
        <v>music</v>
      </c>
      <c r="R1699" s="6" t="str">
        <f t="shared" si="158"/>
        <v>faith</v>
      </c>
      <c r="S1699" s="9">
        <f t="shared" si="159"/>
        <v>42805.032962962963</v>
      </c>
      <c r="T1699" s="9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61"/>
        <v>#DIV/0!</v>
      </c>
      <c r="Q1700" s="6" t="str">
        <f t="shared" si="157"/>
        <v>music</v>
      </c>
      <c r="R1700" s="6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61"/>
        <v>54</v>
      </c>
      <c r="Q1701" s="6" t="str">
        <f t="shared" si="157"/>
        <v>music</v>
      </c>
      <c r="R1701" s="6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61"/>
        <v>65.974683544303801</v>
      </c>
      <c r="Q1702" s="6" t="str">
        <f t="shared" si="157"/>
        <v>music</v>
      </c>
      <c r="R1702" s="6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61"/>
        <v>5</v>
      </c>
      <c r="Q1703" s="6" t="str">
        <f t="shared" si="157"/>
        <v>music</v>
      </c>
      <c r="R1703" s="6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61"/>
        <v>1</v>
      </c>
      <c r="Q1704" s="6" t="str">
        <f t="shared" si="157"/>
        <v>music</v>
      </c>
      <c r="R1704" s="6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61"/>
        <v>25.5</v>
      </c>
      <c r="Q1705" s="6" t="str">
        <f t="shared" si="157"/>
        <v>music</v>
      </c>
      <c r="R1705" s="6" t="str">
        <f t="shared" si="158"/>
        <v>faith</v>
      </c>
      <c r="S1705" s="9">
        <f t="shared" si="159"/>
        <v>42187.281678240739</v>
      </c>
      <c r="T1705" s="9">
        <f t="shared" si="160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61"/>
        <v>118.36363636363636</v>
      </c>
      <c r="Q1706" s="6" t="str">
        <f t="shared" si="157"/>
        <v>music</v>
      </c>
      <c r="R1706" s="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61"/>
        <v>#DIV/0!</v>
      </c>
      <c r="Q1707" s="6" t="str">
        <f t="shared" si="157"/>
        <v>music</v>
      </c>
      <c r="R1707" s="6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61"/>
        <v>#DIV/0!</v>
      </c>
      <c r="Q1708" s="6" t="str">
        <f t="shared" si="157"/>
        <v>music</v>
      </c>
      <c r="R1708" s="6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61"/>
        <v>54.111111111111114</v>
      </c>
      <c r="Q1709" s="6" t="str">
        <f t="shared" si="157"/>
        <v>music</v>
      </c>
      <c r="R1709" s="6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61"/>
        <v>#DIV/0!</v>
      </c>
      <c r="Q1710" s="6" t="str">
        <f t="shared" si="157"/>
        <v>music</v>
      </c>
      <c r="R1710" s="6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61"/>
        <v>21.25</v>
      </c>
      <c r="Q1711" s="6" t="str">
        <f t="shared" si="157"/>
        <v>music</v>
      </c>
      <c r="R1711" s="6" t="str">
        <f t="shared" si="158"/>
        <v>faith</v>
      </c>
      <c r="S1711" s="9">
        <f t="shared" si="159"/>
        <v>41841.563819444447</v>
      </c>
      <c r="T1711" s="9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61"/>
        <v>34</v>
      </c>
      <c r="Q1712" s="6" t="str">
        <f t="shared" si="157"/>
        <v>music</v>
      </c>
      <c r="R1712" s="6" t="str">
        <f t="shared" si="158"/>
        <v>faith</v>
      </c>
      <c r="S1712" s="9">
        <f t="shared" si="159"/>
        <v>42341.591296296298</v>
      </c>
      <c r="T1712" s="9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61"/>
        <v>525</v>
      </c>
      <c r="Q1713" s="6" t="str">
        <f t="shared" si="157"/>
        <v>music</v>
      </c>
      <c r="R1713" s="6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61"/>
        <v>#DIV/0!</v>
      </c>
      <c r="Q1714" s="6" t="str">
        <f t="shared" si="157"/>
        <v>music</v>
      </c>
      <c r="R1714" s="6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61"/>
        <v>50</v>
      </c>
      <c r="Q1715" s="6" t="str">
        <f t="shared" si="157"/>
        <v>music</v>
      </c>
      <c r="R1715" s="6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61"/>
        <v>115.70588235294117</v>
      </c>
      <c r="Q1716" s="6" t="str">
        <f t="shared" si="157"/>
        <v>music</v>
      </c>
      <c r="R1716" s="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61"/>
        <v>5.5</v>
      </c>
      <c r="Q1717" s="6" t="str">
        <f t="shared" si="157"/>
        <v>music</v>
      </c>
      <c r="R1717" s="6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61"/>
        <v>50</v>
      </c>
      <c r="Q1718" s="6" t="str">
        <f t="shared" si="157"/>
        <v>music</v>
      </c>
      <c r="R1718" s="6" t="str">
        <f t="shared" si="158"/>
        <v>faith</v>
      </c>
      <c r="S1718" s="9">
        <f t="shared" si="159"/>
        <v>42673.577534722222</v>
      </c>
      <c r="T1718" s="9">
        <f t="shared" si="160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61"/>
        <v>34.024390243902438</v>
      </c>
      <c r="Q1719" s="6" t="str">
        <f t="shared" si="157"/>
        <v>music</v>
      </c>
      <c r="R1719" s="6" t="str">
        <f t="shared" si="158"/>
        <v>faith</v>
      </c>
      <c r="S1719" s="9">
        <f t="shared" si="159"/>
        <v>42460.981921296298</v>
      </c>
      <c r="T1719" s="9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61"/>
        <v>37.5</v>
      </c>
      <c r="Q1720" s="6" t="str">
        <f t="shared" si="157"/>
        <v>music</v>
      </c>
      <c r="R1720" s="6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61"/>
        <v>11.666666666666666</v>
      </c>
      <c r="Q1721" s="6" t="str">
        <f t="shared" si="157"/>
        <v>music</v>
      </c>
      <c r="R1721" s="6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61"/>
        <v>28.125</v>
      </c>
      <c r="Q1722" s="6" t="str">
        <f t="shared" si="157"/>
        <v>music</v>
      </c>
      <c r="R1722" s="6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61"/>
        <v>#DIV/0!</v>
      </c>
      <c r="Q1723" s="6" t="str">
        <f t="shared" si="157"/>
        <v>music</v>
      </c>
      <c r="R1723" s="6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61"/>
        <v>1</v>
      </c>
      <c r="Q1724" s="6" t="str">
        <f t="shared" si="157"/>
        <v>music</v>
      </c>
      <c r="R1724" s="6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61"/>
        <v>216.66666666666666</v>
      </c>
      <c r="Q1725" s="6" t="str">
        <f t="shared" si="157"/>
        <v>music</v>
      </c>
      <c r="R1725" s="6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61"/>
        <v>8.75</v>
      </c>
      <c r="Q1726" s="6" t="str">
        <f t="shared" si="157"/>
        <v>music</v>
      </c>
      <c r="R1726" s="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61"/>
        <v>62.222222222222221</v>
      </c>
      <c r="Q1727" s="6" t="str">
        <f t="shared" si="157"/>
        <v>music</v>
      </c>
      <c r="R1727" s="6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61"/>
        <v>137.25</v>
      </c>
      <c r="Q1728" s="6" t="str">
        <f t="shared" si="157"/>
        <v>music</v>
      </c>
      <c r="R1728" s="6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61"/>
        <v>1</v>
      </c>
      <c r="Q1729" s="6" t="str">
        <f t="shared" si="157"/>
        <v>music</v>
      </c>
      <c r="R1729" s="6" t="str">
        <f t="shared" si="158"/>
        <v>faith</v>
      </c>
      <c r="S1729" s="9">
        <f t="shared" si="159"/>
        <v>42044.927974537037</v>
      </c>
      <c r="T1729" s="9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61"/>
        <v>122.14285714285714</v>
      </c>
      <c r="Q1730" s="6" t="str">
        <f t="shared" si="157"/>
        <v>music</v>
      </c>
      <c r="R1730" s="6" t="str">
        <f t="shared" si="158"/>
        <v>faith</v>
      </c>
      <c r="S1730" s="9">
        <f t="shared" si="159"/>
        <v>42268.625856481478</v>
      </c>
      <c r="T1730" s="9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t="e">
        <f t="shared" si="161"/>
        <v>#DIV/0!</v>
      </c>
      <c r="Q1731" s="6" t="str">
        <f t="shared" ref="Q1731:Q1794" si="163">LEFT(N1731, FIND("/", N1731)-1)</f>
        <v>music</v>
      </c>
      <c r="R1731" s="6" t="str">
        <f t="shared" ref="R1731:R1794" si="164">RIGHT(N1731, LEN(N1731) - FIND("/", N1731))</f>
        <v>faith</v>
      </c>
      <c r="S1731" s="9">
        <f t="shared" ref="S1731:S1794" si="165">(J1731/86400) + DATE(1970, 1, 1)</f>
        <v>42471.052152777775</v>
      </c>
      <c r="T1731" s="9">
        <f t="shared" ref="T1731:T1794" si="166">(I1731/86400) + 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ref="P1732:P1795" si="167">E1732/L1732</f>
        <v>#DIV/0!</v>
      </c>
      <c r="Q1732" s="6" t="str">
        <f t="shared" si="163"/>
        <v>music</v>
      </c>
      <c r="R1732" s="6" t="str">
        <f t="shared" si="164"/>
        <v>faith</v>
      </c>
      <c r="S1732" s="9">
        <f t="shared" si="165"/>
        <v>42272.087766203702</v>
      </c>
      <c r="T1732" s="9">
        <f t="shared" si="166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7"/>
        <v>#DIV/0!</v>
      </c>
      <c r="Q1733" s="6" t="str">
        <f t="shared" si="163"/>
        <v>music</v>
      </c>
      <c r="R1733" s="6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7"/>
        <v>#DIV/0!</v>
      </c>
      <c r="Q1734" s="6" t="str">
        <f t="shared" si="163"/>
        <v>music</v>
      </c>
      <c r="R1734" s="6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7"/>
        <v>#DIV/0!</v>
      </c>
      <c r="Q1735" s="6" t="str">
        <f t="shared" si="163"/>
        <v>music</v>
      </c>
      <c r="R1735" s="6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7"/>
        <v>1</v>
      </c>
      <c r="Q1736" s="6" t="str">
        <f t="shared" si="163"/>
        <v>music</v>
      </c>
      <c r="R1736" s="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7"/>
        <v>55</v>
      </c>
      <c r="Q1737" s="6" t="str">
        <f t="shared" si="163"/>
        <v>music</v>
      </c>
      <c r="R1737" s="6" t="str">
        <f t="shared" si="164"/>
        <v>faith</v>
      </c>
      <c r="S1737" s="9">
        <f t="shared" si="165"/>
        <v>42559.81417824074</v>
      </c>
      <c r="T1737" s="9">
        <f t="shared" si="166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7"/>
        <v>22</v>
      </c>
      <c r="Q1738" s="6" t="str">
        <f t="shared" si="163"/>
        <v>music</v>
      </c>
      <c r="R1738" s="6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7"/>
        <v>56.666666666666664</v>
      </c>
      <c r="Q1739" s="6" t="str">
        <f t="shared" si="163"/>
        <v>music</v>
      </c>
      <c r="R1739" s="6" t="str">
        <f t="shared" si="164"/>
        <v>faith</v>
      </c>
      <c r="S1739" s="9">
        <f t="shared" si="165"/>
        <v>42175.948981481481</v>
      </c>
      <c r="T1739" s="9">
        <f t="shared" si="166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7"/>
        <v>20</v>
      </c>
      <c r="Q1740" s="6" t="str">
        <f t="shared" si="163"/>
        <v>music</v>
      </c>
      <c r="R1740" s="6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7"/>
        <v>1</v>
      </c>
      <c r="Q1741" s="6" t="str">
        <f t="shared" si="163"/>
        <v>music</v>
      </c>
      <c r="R1741" s="6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7"/>
        <v>#DIV/0!</v>
      </c>
      <c r="Q1742" s="6" t="str">
        <f t="shared" si="163"/>
        <v>music</v>
      </c>
      <c r="R1742" s="6" t="str">
        <f t="shared" si="164"/>
        <v>faith</v>
      </c>
      <c r="S1742" s="9">
        <f t="shared" si="165"/>
        <v>42171.817384259259</v>
      </c>
      <c r="T1742" s="9">
        <f t="shared" si="166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7"/>
        <v>25.576923076923077</v>
      </c>
      <c r="Q1743" s="6" t="str">
        <f t="shared" si="163"/>
        <v>photography</v>
      </c>
      <c r="R1743" s="6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7"/>
        <v>63.970588235294116</v>
      </c>
      <c r="Q1744" s="6" t="str">
        <f t="shared" si="163"/>
        <v>photography</v>
      </c>
      <c r="R1744" s="6" t="str">
        <f t="shared" si="164"/>
        <v>photobooks</v>
      </c>
      <c r="S1744" s="9">
        <f t="shared" si="165"/>
        <v>42710.876967592594</v>
      </c>
      <c r="T1744" s="9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7"/>
        <v>89.925373134328353</v>
      </c>
      <c r="Q1745" s="6" t="str">
        <f t="shared" si="163"/>
        <v>photography</v>
      </c>
      <c r="R1745" s="6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7"/>
        <v>93.071428571428569</v>
      </c>
      <c r="Q1746" s="6" t="str">
        <f t="shared" si="163"/>
        <v>photography</v>
      </c>
      <c r="R1746" s="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7"/>
        <v>89.674157303370791</v>
      </c>
      <c r="Q1747" s="6" t="str">
        <f t="shared" si="163"/>
        <v>photography</v>
      </c>
      <c r="R1747" s="6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7"/>
        <v>207.61682242990653</v>
      </c>
      <c r="Q1748" s="6" t="str">
        <f t="shared" si="163"/>
        <v>photography</v>
      </c>
      <c r="R1748" s="6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7"/>
        <v>59.408805031446541</v>
      </c>
      <c r="Q1749" s="6" t="str">
        <f t="shared" si="163"/>
        <v>photography</v>
      </c>
      <c r="R1749" s="6" t="str">
        <f t="shared" si="164"/>
        <v>photobooks</v>
      </c>
      <c r="S1749" s="9">
        <f t="shared" si="165"/>
        <v>42292.435532407406</v>
      </c>
      <c r="T1749" s="9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7"/>
        <v>358.97237569060775</v>
      </c>
      <c r="Q1750" s="6" t="str">
        <f t="shared" si="163"/>
        <v>photography</v>
      </c>
      <c r="R1750" s="6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7"/>
        <v>94.736641221374043</v>
      </c>
      <c r="Q1751" s="6" t="str">
        <f t="shared" si="163"/>
        <v>photography</v>
      </c>
      <c r="R1751" s="6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7"/>
        <v>80.647999999999996</v>
      </c>
      <c r="Q1752" s="6" t="str">
        <f t="shared" si="163"/>
        <v>photography</v>
      </c>
      <c r="R1752" s="6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7"/>
        <v>168.68852459016392</v>
      </c>
      <c r="Q1753" s="6" t="str">
        <f t="shared" si="163"/>
        <v>photography</v>
      </c>
      <c r="R1753" s="6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7"/>
        <v>34.68888888888889</v>
      </c>
      <c r="Q1754" s="6" t="str">
        <f t="shared" si="163"/>
        <v>photography</v>
      </c>
      <c r="R1754" s="6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7"/>
        <v>462.85714285714283</v>
      </c>
      <c r="Q1755" s="6" t="str">
        <f t="shared" si="163"/>
        <v>photography</v>
      </c>
      <c r="R1755" s="6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7"/>
        <v>104.38888888888889</v>
      </c>
      <c r="Q1756" s="6" t="str">
        <f t="shared" si="163"/>
        <v>photography</v>
      </c>
      <c r="R1756" s="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7"/>
        <v>7.5</v>
      </c>
      <c r="Q1757" s="6" t="str">
        <f t="shared" si="163"/>
        <v>photography</v>
      </c>
      <c r="R1757" s="6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7"/>
        <v>47.13</v>
      </c>
      <c r="Q1758" s="6" t="str">
        <f t="shared" si="163"/>
        <v>photography</v>
      </c>
      <c r="R1758" s="6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7"/>
        <v>414.28571428571428</v>
      </c>
      <c r="Q1759" s="6" t="str">
        <f t="shared" si="163"/>
        <v>photography</v>
      </c>
      <c r="R1759" s="6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7"/>
        <v>42.481481481481481</v>
      </c>
      <c r="Q1760" s="6" t="str">
        <f t="shared" si="163"/>
        <v>photography</v>
      </c>
      <c r="R1760" s="6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7"/>
        <v>108.77551020408163</v>
      </c>
      <c r="Q1761" s="6" t="str">
        <f t="shared" si="163"/>
        <v>photography</v>
      </c>
      <c r="R1761" s="6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7"/>
        <v>81.098039215686271</v>
      </c>
      <c r="Q1762" s="6" t="str">
        <f t="shared" si="163"/>
        <v>photography</v>
      </c>
      <c r="R1762" s="6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7"/>
        <v>51.666666666666664</v>
      </c>
      <c r="Q1763" s="6" t="str">
        <f t="shared" si="163"/>
        <v>photography</v>
      </c>
      <c r="R1763" s="6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7"/>
        <v>35.4</v>
      </c>
      <c r="Q1764" s="6" t="str">
        <f t="shared" si="163"/>
        <v>photography</v>
      </c>
      <c r="R1764" s="6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7"/>
        <v>103.63559322033899</v>
      </c>
      <c r="Q1765" s="6" t="str">
        <f t="shared" si="163"/>
        <v>photography</v>
      </c>
      <c r="R1765" s="6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7"/>
        <v>55.282051282051285</v>
      </c>
      <c r="Q1766" s="6" t="str">
        <f t="shared" si="163"/>
        <v>photography</v>
      </c>
      <c r="R1766" s="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7"/>
        <v>72.16970873786407</v>
      </c>
      <c r="Q1767" s="6" t="str">
        <f t="shared" si="163"/>
        <v>photography</v>
      </c>
      <c r="R1767" s="6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7"/>
        <v>#DIV/0!</v>
      </c>
      <c r="Q1768" s="6" t="str">
        <f t="shared" si="163"/>
        <v>photography</v>
      </c>
      <c r="R1768" s="6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7"/>
        <v>58.615384615384613</v>
      </c>
      <c r="Q1769" s="6" t="str">
        <f t="shared" si="163"/>
        <v>photography</v>
      </c>
      <c r="R1769" s="6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7"/>
        <v>12.466666666666667</v>
      </c>
      <c r="Q1770" s="6" t="str">
        <f t="shared" si="163"/>
        <v>photography</v>
      </c>
      <c r="R1770" s="6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7"/>
        <v>49.136363636363633</v>
      </c>
      <c r="Q1771" s="6" t="str">
        <f t="shared" si="163"/>
        <v>photography</v>
      </c>
      <c r="R1771" s="6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7"/>
        <v>150.5</v>
      </c>
      <c r="Q1772" s="6" t="str">
        <f t="shared" si="163"/>
        <v>photography</v>
      </c>
      <c r="R1772" s="6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7"/>
        <v>35.799999999999997</v>
      </c>
      <c r="Q1773" s="6" t="str">
        <f t="shared" si="163"/>
        <v>photography</v>
      </c>
      <c r="R1773" s="6" t="str">
        <f t="shared" si="164"/>
        <v>photobooks</v>
      </c>
      <c r="S1773" s="9">
        <f t="shared" si="165"/>
        <v>41905.979629629626</v>
      </c>
      <c r="T1773" s="9">
        <f t="shared" si="166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7"/>
        <v>45.157894736842103</v>
      </c>
      <c r="Q1774" s="6" t="str">
        <f t="shared" si="163"/>
        <v>photography</v>
      </c>
      <c r="R1774" s="6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7"/>
        <v>98.78947368421052</v>
      </c>
      <c r="Q1775" s="6" t="str">
        <f t="shared" si="163"/>
        <v>photography</v>
      </c>
      <c r="R1775" s="6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7"/>
        <v>88.307692307692307</v>
      </c>
      <c r="Q1776" s="6" t="str">
        <f t="shared" si="163"/>
        <v>photography</v>
      </c>
      <c r="R1776" s="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7"/>
        <v>170.62903225806451</v>
      </c>
      <c r="Q1777" s="6" t="str">
        <f t="shared" si="163"/>
        <v>photography</v>
      </c>
      <c r="R1777" s="6" t="str">
        <f t="shared" si="164"/>
        <v>photobooks</v>
      </c>
      <c r="S1777" s="9">
        <f t="shared" si="165"/>
        <v>41891.976388888885</v>
      </c>
      <c r="T1777" s="9">
        <f t="shared" si="166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7"/>
        <v>83.75</v>
      </c>
      <c r="Q1778" s="6" t="str">
        <f t="shared" si="163"/>
        <v>photography</v>
      </c>
      <c r="R1778" s="6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7"/>
        <v>65.099999999999994</v>
      </c>
      <c r="Q1779" s="6" t="str">
        <f t="shared" si="163"/>
        <v>photography</v>
      </c>
      <c r="R1779" s="6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7"/>
        <v>66.333333333333329</v>
      </c>
      <c r="Q1780" s="6" t="str">
        <f t="shared" si="163"/>
        <v>photography</v>
      </c>
      <c r="R1780" s="6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7"/>
        <v>104.89473684210526</v>
      </c>
      <c r="Q1781" s="6" t="str">
        <f t="shared" si="163"/>
        <v>photography</v>
      </c>
      <c r="R1781" s="6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7"/>
        <v>78.440789473684205</v>
      </c>
      <c r="Q1782" s="6" t="str">
        <f t="shared" si="163"/>
        <v>photography</v>
      </c>
      <c r="R1782" s="6" t="str">
        <f t="shared" si="164"/>
        <v>photobooks</v>
      </c>
      <c r="S1782" s="9">
        <f t="shared" si="165"/>
        <v>42493.600810185184</v>
      </c>
      <c r="T1782" s="9">
        <f t="shared" si="166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7"/>
        <v>59.041666666666664</v>
      </c>
      <c r="Q1783" s="6" t="str">
        <f t="shared" si="163"/>
        <v>photography</v>
      </c>
      <c r="R1783" s="6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7"/>
        <v>71.34210526315789</v>
      </c>
      <c r="Q1784" s="6" t="str">
        <f t="shared" si="163"/>
        <v>photography</v>
      </c>
      <c r="R1784" s="6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7"/>
        <v>51.227027027027027</v>
      </c>
      <c r="Q1785" s="6" t="str">
        <f t="shared" si="163"/>
        <v>photography</v>
      </c>
      <c r="R1785" s="6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7"/>
        <v>60.242424242424242</v>
      </c>
      <c r="Q1786" s="6" t="str">
        <f t="shared" si="163"/>
        <v>photography</v>
      </c>
      <c r="R1786" s="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7"/>
        <v>44.935185185185183</v>
      </c>
      <c r="Q1787" s="6" t="str">
        <f t="shared" si="163"/>
        <v>photography</v>
      </c>
      <c r="R1787" s="6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7"/>
        <v>31.206896551724139</v>
      </c>
      <c r="Q1788" s="6" t="str">
        <f t="shared" si="163"/>
        <v>photography</v>
      </c>
      <c r="R1788" s="6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7"/>
        <v>63.875</v>
      </c>
      <c r="Q1789" s="6" t="str">
        <f t="shared" si="163"/>
        <v>photography</v>
      </c>
      <c r="R1789" s="6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7"/>
        <v>19</v>
      </c>
      <c r="Q1790" s="6" t="str">
        <f t="shared" si="163"/>
        <v>photography</v>
      </c>
      <c r="R1790" s="6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7"/>
        <v>10</v>
      </c>
      <c r="Q1791" s="6" t="str">
        <f t="shared" si="163"/>
        <v>photography</v>
      </c>
      <c r="R1791" s="6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7"/>
        <v>109.06666666666666</v>
      </c>
      <c r="Q1792" s="6" t="str">
        <f t="shared" si="163"/>
        <v>photography</v>
      </c>
      <c r="R1792" s="6" t="str">
        <f t="shared" si="164"/>
        <v>photobooks</v>
      </c>
      <c r="S1792" s="9">
        <f t="shared" si="165"/>
        <v>42010.674513888887</v>
      </c>
      <c r="T1792" s="9">
        <f t="shared" si="166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7"/>
        <v>26.75</v>
      </c>
      <c r="Q1793" s="6" t="str">
        <f t="shared" si="163"/>
        <v>photography</v>
      </c>
      <c r="R1793" s="6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7"/>
        <v>109.93525179856115</v>
      </c>
      <c r="Q1794" s="6" t="str">
        <f t="shared" si="163"/>
        <v>photography</v>
      </c>
      <c r="R1794" s="6" t="str">
        <f t="shared" si="164"/>
        <v>photobooks</v>
      </c>
      <c r="S1794" s="9">
        <f t="shared" si="165"/>
        <v>42189.031041666662</v>
      </c>
      <c r="T1794" s="9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>
        <f t="shared" si="167"/>
        <v>20</v>
      </c>
      <c r="Q1795" s="6" t="str">
        <f t="shared" ref="Q1795:Q1858" si="169">LEFT(N1795, FIND("/", N1795)-1)</f>
        <v>photography</v>
      </c>
      <c r="R1795" s="6" t="str">
        <f t="shared" ref="R1795:R1858" si="170">RIGHT(N1795, LEN(N1795) - FIND("/", N1795))</f>
        <v>photobooks</v>
      </c>
      <c r="S1795" s="9">
        <f t="shared" ref="S1795:S1858" si="171">(J1795/86400) + DATE(1970, 1, 1)</f>
        <v>41940.891666666663</v>
      </c>
      <c r="T1795" s="9">
        <f t="shared" ref="T1795:T1858" si="172">(I1795/86400) + 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ref="P1796:P1859" si="173">E1796/L1796</f>
        <v>55.388888888888886</v>
      </c>
      <c r="Q1796" s="6" t="str">
        <f t="shared" si="169"/>
        <v>photography</v>
      </c>
      <c r="R1796" s="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73"/>
        <v>133.90123456790124</v>
      </c>
      <c r="Q1797" s="6" t="str">
        <f t="shared" si="169"/>
        <v>photography</v>
      </c>
      <c r="R1797" s="6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73"/>
        <v>48.720930232558139</v>
      </c>
      <c r="Q1798" s="6" t="str">
        <f t="shared" si="169"/>
        <v>photography</v>
      </c>
      <c r="R1798" s="6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73"/>
        <v>48.25</v>
      </c>
      <c r="Q1799" s="6" t="str">
        <f t="shared" si="169"/>
        <v>photography</v>
      </c>
      <c r="R1799" s="6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73"/>
        <v>58.972972972972975</v>
      </c>
      <c r="Q1800" s="6" t="str">
        <f t="shared" si="169"/>
        <v>photography</v>
      </c>
      <c r="R1800" s="6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73"/>
        <v>11.638333333333334</v>
      </c>
      <c r="Q1801" s="6" t="str">
        <f t="shared" si="169"/>
        <v>photography</v>
      </c>
      <c r="R1801" s="6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73"/>
        <v>83.716814159292042</v>
      </c>
      <c r="Q1802" s="6" t="str">
        <f t="shared" si="169"/>
        <v>photography</v>
      </c>
      <c r="R1802" s="6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73"/>
        <v>63.648648648648646</v>
      </c>
      <c r="Q1803" s="6" t="str">
        <f t="shared" si="169"/>
        <v>photography</v>
      </c>
      <c r="R1803" s="6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73"/>
        <v>94.277777777777771</v>
      </c>
      <c r="Q1804" s="6" t="str">
        <f t="shared" si="169"/>
        <v>photography</v>
      </c>
      <c r="R1804" s="6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73"/>
        <v>71.86666666666666</v>
      </c>
      <c r="Q1805" s="6" t="str">
        <f t="shared" si="169"/>
        <v>photography</v>
      </c>
      <c r="R1805" s="6" t="str">
        <f t="shared" si="170"/>
        <v>photobooks</v>
      </c>
      <c r="S1805" s="9">
        <f t="shared" si="171"/>
        <v>42018.071550925924</v>
      </c>
      <c r="T1805" s="9">
        <f t="shared" si="172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73"/>
        <v>104.84615384615384</v>
      </c>
      <c r="Q1806" s="6" t="str">
        <f t="shared" si="169"/>
        <v>photography</v>
      </c>
      <c r="R1806" s="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73"/>
        <v>67.139344262295083</v>
      </c>
      <c r="Q1807" s="6" t="str">
        <f t="shared" si="169"/>
        <v>photography</v>
      </c>
      <c r="R1807" s="6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73"/>
        <v>73.875</v>
      </c>
      <c r="Q1808" s="6" t="str">
        <f t="shared" si="169"/>
        <v>photography</v>
      </c>
      <c r="R1808" s="6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73"/>
        <v>69.125</v>
      </c>
      <c r="Q1809" s="6" t="str">
        <f t="shared" si="169"/>
        <v>photography</v>
      </c>
      <c r="R1809" s="6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73"/>
        <v>120.77083333333333</v>
      </c>
      <c r="Q1810" s="6" t="str">
        <f t="shared" si="169"/>
        <v>photography</v>
      </c>
      <c r="R1810" s="6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73"/>
        <v>42.222222222222221</v>
      </c>
      <c r="Q1811" s="6" t="str">
        <f t="shared" si="169"/>
        <v>photography</v>
      </c>
      <c r="R1811" s="6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73"/>
        <v>7.5</v>
      </c>
      <c r="Q1812" s="6" t="str">
        <f t="shared" si="169"/>
        <v>photography</v>
      </c>
      <c r="R1812" s="6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73"/>
        <v>1.5384615384615385</v>
      </c>
      <c r="Q1813" s="6" t="str">
        <f t="shared" si="169"/>
        <v>photography</v>
      </c>
      <c r="R1813" s="6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73"/>
        <v>37.608695652173914</v>
      </c>
      <c r="Q1814" s="6" t="str">
        <f t="shared" si="169"/>
        <v>photography</v>
      </c>
      <c r="R1814" s="6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73"/>
        <v>#DIV/0!</v>
      </c>
      <c r="Q1815" s="6" t="str">
        <f t="shared" si="169"/>
        <v>photography</v>
      </c>
      <c r="R1815" s="6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73"/>
        <v>42.157142857142858</v>
      </c>
      <c r="Q1816" s="6" t="str">
        <f t="shared" si="169"/>
        <v>photography</v>
      </c>
      <c r="R1816" s="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73"/>
        <v>#DIV/0!</v>
      </c>
      <c r="Q1817" s="6" t="str">
        <f t="shared" si="169"/>
        <v>photography</v>
      </c>
      <c r="R1817" s="6" t="str">
        <f t="shared" si="170"/>
        <v>photobooks</v>
      </c>
      <c r="S1817" s="9">
        <f t="shared" si="171"/>
        <v>42172.906678240739</v>
      </c>
      <c r="T1817" s="9">
        <f t="shared" si="172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73"/>
        <v>84.833333333333329</v>
      </c>
      <c r="Q1818" s="6" t="str">
        <f t="shared" si="169"/>
        <v>photography</v>
      </c>
      <c r="R1818" s="6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73"/>
        <v>94.19</v>
      </c>
      <c r="Q1819" s="6" t="str">
        <f t="shared" si="169"/>
        <v>photography</v>
      </c>
      <c r="R1819" s="6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73"/>
        <v>#DIV/0!</v>
      </c>
      <c r="Q1820" s="6" t="str">
        <f t="shared" si="169"/>
        <v>photography</v>
      </c>
      <c r="R1820" s="6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73"/>
        <v>6.25</v>
      </c>
      <c r="Q1821" s="6" t="str">
        <f t="shared" si="169"/>
        <v>photography</v>
      </c>
      <c r="R1821" s="6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73"/>
        <v>213.375</v>
      </c>
      <c r="Q1822" s="6" t="str">
        <f t="shared" si="169"/>
        <v>photography</v>
      </c>
      <c r="R1822" s="6" t="str">
        <f t="shared" si="170"/>
        <v>photobooks</v>
      </c>
      <c r="S1822" s="9">
        <f t="shared" si="171"/>
        <v>42065.084374999999</v>
      </c>
      <c r="T1822" s="9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73"/>
        <v>59.162280701754383</v>
      </c>
      <c r="Q1823" s="6" t="str">
        <f t="shared" si="169"/>
        <v>music</v>
      </c>
      <c r="R1823" s="6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73"/>
        <v>27.272727272727273</v>
      </c>
      <c r="Q1824" s="6" t="str">
        <f t="shared" si="169"/>
        <v>music</v>
      </c>
      <c r="R1824" s="6" t="str">
        <f t="shared" si="170"/>
        <v>rock</v>
      </c>
      <c r="S1824" s="9">
        <f t="shared" si="171"/>
        <v>41634.797013888892</v>
      </c>
      <c r="T1824" s="9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73"/>
        <v>24.575757575757574</v>
      </c>
      <c r="Q1825" s="6" t="str">
        <f t="shared" si="169"/>
        <v>music</v>
      </c>
      <c r="R1825" s="6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73"/>
        <v>75.05</v>
      </c>
      <c r="Q1826" s="6" t="str">
        <f t="shared" si="169"/>
        <v>music</v>
      </c>
      <c r="R1826" s="6" t="str">
        <f t="shared" si="170"/>
        <v>rock</v>
      </c>
      <c r="S1826" s="9">
        <f t="shared" si="171"/>
        <v>41626.916284722218</v>
      </c>
      <c r="T1826" s="9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73"/>
        <v>42.02</v>
      </c>
      <c r="Q1827" s="6" t="str">
        <f t="shared" si="169"/>
        <v>music</v>
      </c>
      <c r="R1827" s="6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73"/>
        <v>53.157894736842103</v>
      </c>
      <c r="Q1828" s="6" t="str">
        <f t="shared" si="169"/>
        <v>music</v>
      </c>
      <c r="R1828" s="6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73"/>
        <v>83.885416666666671</v>
      </c>
      <c r="Q1829" s="6" t="str">
        <f t="shared" si="169"/>
        <v>music</v>
      </c>
      <c r="R1829" s="6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73"/>
        <v>417.33333333333331</v>
      </c>
      <c r="Q1830" s="6" t="str">
        <f t="shared" si="169"/>
        <v>music</v>
      </c>
      <c r="R1830" s="6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73"/>
        <v>75.765151515151516</v>
      </c>
      <c r="Q1831" s="6" t="str">
        <f t="shared" si="169"/>
        <v>music</v>
      </c>
      <c r="R1831" s="6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73"/>
        <v>67.389380530973455</v>
      </c>
      <c r="Q1832" s="6" t="str">
        <f t="shared" si="169"/>
        <v>music</v>
      </c>
      <c r="R1832" s="6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73"/>
        <v>73.571428571428569</v>
      </c>
      <c r="Q1833" s="6" t="str">
        <f t="shared" si="169"/>
        <v>music</v>
      </c>
      <c r="R1833" s="6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73"/>
        <v>25</v>
      </c>
      <c r="Q1834" s="6" t="str">
        <f t="shared" si="169"/>
        <v>music</v>
      </c>
      <c r="R1834" s="6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73"/>
        <v>42</v>
      </c>
      <c r="Q1835" s="6" t="str">
        <f t="shared" si="169"/>
        <v>music</v>
      </c>
      <c r="R1835" s="6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73"/>
        <v>131.16666666666666</v>
      </c>
      <c r="Q1836" s="6" t="str">
        <f t="shared" si="169"/>
        <v>music</v>
      </c>
      <c r="R1836" s="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73"/>
        <v>47.272727272727273</v>
      </c>
      <c r="Q1837" s="6" t="str">
        <f t="shared" si="169"/>
        <v>music</v>
      </c>
      <c r="R1837" s="6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73"/>
        <v>182.12727272727273</v>
      </c>
      <c r="Q1838" s="6" t="str">
        <f t="shared" si="169"/>
        <v>music</v>
      </c>
      <c r="R1838" s="6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73"/>
        <v>61.366666666666667</v>
      </c>
      <c r="Q1839" s="6" t="str">
        <f t="shared" si="169"/>
        <v>music</v>
      </c>
      <c r="R1839" s="6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73"/>
        <v>35.767499999999998</v>
      </c>
      <c r="Q1840" s="6" t="str">
        <f t="shared" si="169"/>
        <v>music</v>
      </c>
      <c r="R1840" s="6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73"/>
        <v>45.62222222222222</v>
      </c>
      <c r="Q1841" s="6" t="str">
        <f t="shared" si="169"/>
        <v>music</v>
      </c>
      <c r="R1841" s="6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73"/>
        <v>75.384615384615387</v>
      </c>
      <c r="Q1842" s="6" t="str">
        <f t="shared" si="169"/>
        <v>music</v>
      </c>
      <c r="R1842" s="6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73"/>
        <v>50.875</v>
      </c>
      <c r="Q1843" s="6" t="str">
        <f t="shared" si="169"/>
        <v>music</v>
      </c>
      <c r="R1843" s="6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73"/>
        <v>119.28571428571429</v>
      </c>
      <c r="Q1844" s="6" t="str">
        <f t="shared" si="169"/>
        <v>music</v>
      </c>
      <c r="R1844" s="6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73"/>
        <v>92.541865671641801</v>
      </c>
      <c r="Q1845" s="6" t="str">
        <f t="shared" si="169"/>
        <v>music</v>
      </c>
      <c r="R1845" s="6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73"/>
        <v>76.05</v>
      </c>
      <c r="Q1846" s="6" t="str">
        <f t="shared" si="169"/>
        <v>music</v>
      </c>
      <c r="R1846" s="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73"/>
        <v>52.631578947368418</v>
      </c>
      <c r="Q1847" s="6" t="str">
        <f t="shared" si="169"/>
        <v>music</v>
      </c>
      <c r="R1847" s="6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73"/>
        <v>98.990430622009569</v>
      </c>
      <c r="Q1848" s="6" t="str">
        <f t="shared" si="169"/>
        <v>music</v>
      </c>
      <c r="R1848" s="6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73"/>
        <v>79.526315789473685</v>
      </c>
      <c r="Q1849" s="6" t="str">
        <f t="shared" si="169"/>
        <v>music</v>
      </c>
      <c r="R1849" s="6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73"/>
        <v>134.20833333333334</v>
      </c>
      <c r="Q1850" s="6" t="str">
        <f t="shared" si="169"/>
        <v>music</v>
      </c>
      <c r="R1850" s="6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73"/>
        <v>37.625</v>
      </c>
      <c r="Q1851" s="6" t="str">
        <f t="shared" si="169"/>
        <v>music</v>
      </c>
      <c r="R1851" s="6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73"/>
        <v>51.044692737430168</v>
      </c>
      <c r="Q1852" s="6" t="str">
        <f t="shared" si="169"/>
        <v>music</v>
      </c>
      <c r="R1852" s="6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73"/>
        <v>50.03846153846154</v>
      </c>
      <c r="Q1853" s="6" t="str">
        <f t="shared" si="169"/>
        <v>music</v>
      </c>
      <c r="R1853" s="6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73"/>
        <v>133.93129770992365</v>
      </c>
      <c r="Q1854" s="6" t="str">
        <f t="shared" si="169"/>
        <v>music</v>
      </c>
      <c r="R1854" s="6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73"/>
        <v>58.214285714285715</v>
      </c>
      <c r="Q1855" s="6" t="str">
        <f t="shared" si="169"/>
        <v>music</v>
      </c>
      <c r="R1855" s="6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73"/>
        <v>88.037643678160919</v>
      </c>
      <c r="Q1856" s="6" t="str">
        <f t="shared" si="169"/>
        <v>music</v>
      </c>
      <c r="R1856" s="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73"/>
        <v>70.576753926701571</v>
      </c>
      <c r="Q1857" s="6" t="str">
        <f t="shared" si="169"/>
        <v>music</v>
      </c>
      <c r="R1857" s="6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73"/>
        <v>53.289473684210527</v>
      </c>
      <c r="Q1858" s="6" t="str">
        <f t="shared" si="169"/>
        <v>music</v>
      </c>
      <c r="R1858" s="6" t="str">
        <f t="shared" si="170"/>
        <v>rock</v>
      </c>
      <c r="S1858" s="9">
        <f t="shared" si="171"/>
        <v>41817.854999999996</v>
      </c>
      <c r="T1858" s="9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>
        <f t="shared" si="173"/>
        <v>136.36363636363637</v>
      </c>
      <c r="Q1859" s="6" t="str">
        <f t="shared" ref="Q1859:Q1922" si="175">LEFT(N1859, FIND("/", N1859)-1)</f>
        <v>music</v>
      </c>
      <c r="R1859" s="6" t="str">
        <f t="shared" ref="R1859:R1922" si="176">RIGHT(N1859, LEN(N1859) - FIND("/", N1859))</f>
        <v>rock</v>
      </c>
      <c r="S1859" s="9">
        <f t="shared" ref="S1859:S1922" si="177">(J1859/86400) + DATE(1970, 1, 1)</f>
        <v>41864.76866898148</v>
      </c>
      <c r="T1859" s="9">
        <f t="shared" ref="T1859:T1922" si="178">(I1859/86400) + 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ref="P1860:P1923" si="179">E1860/L1860</f>
        <v>40.547315436241611</v>
      </c>
      <c r="Q1860" s="6" t="str">
        <f t="shared" si="175"/>
        <v>music</v>
      </c>
      <c r="R1860" s="6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9"/>
        <v>70.625</v>
      </c>
      <c r="Q1861" s="6" t="str">
        <f t="shared" si="175"/>
        <v>music</v>
      </c>
      <c r="R1861" s="6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9"/>
        <v>52.684210526315788</v>
      </c>
      <c r="Q1862" s="6" t="str">
        <f t="shared" si="175"/>
        <v>music</v>
      </c>
      <c r="R1862" s="6" t="str">
        <f t="shared" si="176"/>
        <v>rock</v>
      </c>
      <c r="S1862" s="9">
        <f t="shared" si="177"/>
        <v>41655.70930555556</v>
      </c>
      <c r="T1862" s="9">
        <f t="shared" si="178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9"/>
        <v>#DIV/0!</v>
      </c>
      <c r="Q1863" s="6" t="str">
        <f t="shared" si="175"/>
        <v>games</v>
      </c>
      <c r="R1863" s="6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9"/>
        <v>90.9375</v>
      </c>
      <c r="Q1864" s="6" t="str">
        <f t="shared" si="175"/>
        <v>games</v>
      </c>
      <c r="R1864" s="6" t="str">
        <f t="shared" si="176"/>
        <v>mobile games</v>
      </c>
      <c r="S1864" s="9">
        <f t="shared" si="177"/>
        <v>42755.492754629631</v>
      </c>
      <c r="T1864" s="9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9"/>
        <v>5</v>
      </c>
      <c r="Q1865" s="6" t="str">
        <f t="shared" si="175"/>
        <v>games</v>
      </c>
      <c r="R1865" s="6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9"/>
        <v>58.083333333333336</v>
      </c>
      <c r="Q1866" s="6" t="str">
        <f t="shared" si="175"/>
        <v>games</v>
      </c>
      <c r="R1866" s="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9"/>
        <v>2</v>
      </c>
      <c r="Q1867" s="6" t="str">
        <f t="shared" si="175"/>
        <v>games</v>
      </c>
      <c r="R1867" s="6" t="str">
        <f t="shared" si="176"/>
        <v>mobile games</v>
      </c>
      <c r="S1867" s="9">
        <f t="shared" si="177"/>
        <v>42645.367442129631</v>
      </c>
      <c r="T1867" s="9">
        <f t="shared" si="178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9"/>
        <v>62.5</v>
      </c>
      <c r="Q1868" s="6" t="str">
        <f t="shared" si="175"/>
        <v>games</v>
      </c>
      <c r="R1868" s="6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9"/>
        <v>10</v>
      </c>
      <c r="Q1869" s="6" t="str">
        <f t="shared" si="175"/>
        <v>games</v>
      </c>
      <c r="R1869" s="6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9"/>
        <v>71.588235294117652</v>
      </c>
      <c r="Q1870" s="6" t="str">
        <f t="shared" si="175"/>
        <v>games</v>
      </c>
      <c r="R1870" s="6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9"/>
        <v>#DIV/0!</v>
      </c>
      <c r="Q1871" s="6" t="str">
        <f t="shared" si="175"/>
        <v>games</v>
      </c>
      <c r="R1871" s="6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9"/>
        <v>32.81818181818182</v>
      </c>
      <c r="Q1872" s="6" t="str">
        <f t="shared" si="175"/>
        <v>games</v>
      </c>
      <c r="R1872" s="6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9"/>
        <v>49.11578947368421</v>
      </c>
      <c r="Q1873" s="6" t="str">
        <f t="shared" si="175"/>
        <v>games</v>
      </c>
      <c r="R1873" s="6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9"/>
        <v>16.307692307692307</v>
      </c>
      <c r="Q1874" s="6" t="str">
        <f t="shared" si="175"/>
        <v>games</v>
      </c>
      <c r="R1874" s="6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9"/>
        <v>18</v>
      </c>
      <c r="Q1875" s="6" t="str">
        <f t="shared" si="175"/>
        <v>games</v>
      </c>
      <c r="R1875" s="6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9"/>
        <v>13</v>
      </c>
      <c r="Q1876" s="6" t="str">
        <f t="shared" si="175"/>
        <v>games</v>
      </c>
      <c r="R1876" s="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9"/>
        <v>17</v>
      </c>
      <c r="Q1877" s="6" t="str">
        <f t="shared" si="175"/>
        <v>games</v>
      </c>
      <c r="R1877" s="6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9"/>
        <v>#DIV/0!</v>
      </c>
      <c r="Q1878" s="6" t="str">
        <f t="shared" si="175"/>
        <v>games</v>
      </c>
      <c r="R1878" s="6" t="str">
        <f t="shared" si="176"/>
        <v>mobile games</v>
      </c>
      <c r="S1878" s="9">
        <f t="shared" si="177"/>
        <v>41776.284780092596</v>
      </c>
      <c r="T1878" s="9">
        <f t="shared" si="178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9"/>
        <v>#DIV/0!</v>
      </c>
      <c r="Q1879" s="6" t="str">
        <f t="shared" si="175"/>
        <v>games</v>
      </c>
      <c r="R1879" s="6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9"/>
        <v>#DIV/0!</v>
      </c>
      <c r="Q1880" s="6" t="str">
        <f t="shared" si="175"/>
        <v>games</v>
      </c>
      <c r="R1880" s="6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9"/>
        <v>3</v>
      </c>
      <c r="Q1881" s="6" t="str">
        <f t="shared" si="175"/>
        <v>games</v>
      </c>
      <c r="R1881" s="6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9"/>
        <v>41.833333333333336</v>
      </c>
      <c r="Q1882" s="6" t="str">
        <f t="shared" si="175"/>
        <v>games</v>
      </c>
      <c r="R1882" s="6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9"/>
        <v>49.338428571428572</v>
      </c>
      <c r="Q1883" s="6" t="str">
        <f t="shared" si="175"/>
        <v>music</v>
      </c>
      <c r="R1883" s="6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9"/>
        <v>41.728395061728392</v>
      </c>
      <c r="Q1884" s="6" t="str">
        <f t="shared" si="175"/>
        <v>music</v>
      </c>
      <c r="R1884" s="6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9"/>
        <v>32.71875</v>
      </c>
      <c r="Q1885" s="6" t="str">
        <f t="shared" si="175"/>
        <v>music</v>
      </c>
      <c r="R1885" s="6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9"/>
        <v>51.96153846153846</v>
      </c>
      <c r="Q1886" s="6" t="str">
        <f t="shared" si="175"/>
        <v>music</v>
      </c>
      <c r="R1886" s="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9"/>
        <v>50.685714285714283</v>
      </c>
      <c r="Q1887" s="6" t="str">
        <f t="shared" si="175"/>
        <v>music</v>
      </c>
      <c r="R1887" s="6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9"/>
        <v>42.241379310344826</v>
      </c>
      <c r="Q1888" s="6" t="str">
        <f t="shared" si="175"/>
        <v>music</v>
      </c>
      <c r="R1888" s="6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9"/>
        <v>416.875</v>
      </c>
      <c r="Q1889" s="6" t="str">
        <f t="shared" si="175"/>
        <v>music</v>
      </c>
      <c r="R1889" s="6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9"/>
        <v>46.651685393258425</v>
      </c>
      <c r="Q1890" s="6" t="str">
        <f t="shared" si="175"/>
        <v>music</v>
      </c>
      <c r="R1890" s="6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9"/>
        <v>48.454545454545453</v>
      </c>
      <c r="Q1891" s="6" t="str">
        <f t="shared" si="175"/>
        <v>music</v>
      </c>
      <c r="R1891" s="6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9"/>
        <v>70.5289837398374</v>
      </c>
      <c r="Q1892" s="6" t="str">
        <f t="shared" si="175"/>
        <v>music</v>
      </c>
      <c r="R1892" s="6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9"/>
        <v>87.958333333333329</v>
      </c>
      <c r="Q1893" s="6" t="str">
        <f t="shared" si="175"/>
        <v>music</v>
      </c>
      <c r="R1893" s="6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9"/>
        <v>26.26923076923077</v>
      </c>
      <c r="Q1894" s="6" t="str">
        <f t="shared" si="175"/>
        <v>music</v>
      </c>
      <c r="R1894" s="6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9"/>
        <v>57.777777777777779</v>
      </c>
      <c r="Q1895" s="6" t="str">
        <f t="shared" si="175"/>
        <v>music</v>
      </c>
      <c r="R1895" s="6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9"/>
        <v>57.25</v>
      </c>
      <c r="Q1896" s="6" t="str">
        <f t="shared" si="175"/>
        <v>music</v>
      </c>
      <c r="R1896" s="6" t="str">
        <f t="shared" si="176"/>
        <v>indie rock</v>
      </c>
      <c r="S1896" s="9">
        <f t="shared" si="177"/>
        <v>40920.90489583333</v>
      </c>
      <c r="T1896" s="9">
        <f t="shared" si="178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9"/>
        <v>196.34042553191489</v>
      </c>
      <c r="Q1897" s="6" t="str">
        <f t="shared" si="175"/>
        <v>music</v>
      </c>
      <c r="R1897" s="6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9"/>
        <v>43</v>
      </c>
      <c r="Q1898" s="6" t="str">
        <f t="shared" si="175"/>
        <v>music</v>
      </c>
      <c r="R1898" s="6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9"/>
        <v>35.551912568306008</v>
      </c>
      <c r="Q1899" s="6" t="str">
        <f t="shared" si="175"/>
        <v>music</v>
      </c>
      <c r="R1899" s="6" t="str">
        <f t="shared" si="176"/>
        <v>indie rock</v>
      </c>
      <c r="S1899" s="9">
        <f t="shared" si="177"/>
        <v>41680.583402777775</v>
      </c>
      <c r="T1899" s="9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9"/>
        <v>68.80952380952381</v>
      </c>
      <c r="Q1900" s="6" t="str">
        <f t="shared" si="175"/>
        <v>music</v>
      </c>
      <c r="R1900" s="6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9"/>
        <v>28.571428571428573</v>
      </c>
      <c r="Q1901" s="6" t="str">
        <f t="shared" si="175"/>
        <v>music</v>
      </c>
      <c r="R1901" s="6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9"/>
        <v>50.631666666666668</v>
      </c>
      <c r="Q1902" s="6" t="str">
        <f t="shared" si="175"/>
        <v>music</v>
      </c>
      <c r="R1902" s="6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9"/>
        <v>106.8</v>
      </c>
      <c r="Q1903" s="6" t="str">
        <f t="shared" si="175"/>
        <v>technology</v>
      </c>
      <c r="R1903" s="6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9"/>
        <v>4</v>
      </c>
      <c r="Q1904" s="6" t="str">
        <f t="shared" si="175"/>
        <v>technology</v>
      </c>
      <c r="R1904" s="6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9"/>
        <v>34.097560975609753</v>
      </c>
      <c r="Q1905" s="6" t="str">
        <f t="shared" si="175"/>
        <v>technology</v>
      </c>
      <c r="R1905" s="6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9"/>
        <v>25</v>
      </c>
      <c r="Q1906" s="6" t="str">
        <f t="shared" si="175"/>
        <v>technology</v>
      </c>
      <c r="R1906" s="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9"/>
        <v>10.5</v>
      </c>
      <c r="Q1907" s="6" t="str">
        <f t="shared" si="175"/>
        <v>technology</v>
      </c>
      <c r="R1907" s="6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9"/>
        <v>215.95959595959596</v>
      </c>
      <c r="Q1908" s="6" t="str">
        <f t="shared" si="175"/>
        <v>technology</v>
      </c>
      <c r="R1908" s="6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9"/>
        <v>21.25</v>
      </c>
      <c r="Q1909" s="6" t="str">
        <f t="shared" si="175"/>
        <v>technology</v>
      </c>
      <c r="R1909" s="6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9"/>
        <v>108.25</v>
      </c>
      <c r="Q1910" s="6" t="str">
        <f t="shared" si="175"/>
        <v>technology</v>
      </c>
      <c r="R1910" s="6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9"/>
        <v>129.97368421052633</v>
      </c>
      <c r="Q1911" s="6" t="str">
        <f t="shared" si="175"/>
        <v>technology</v>
      </c>
      <c r="R1911" s="6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9"/>
        <v>117.49473684210527</v>
      </c>
      <c r="Q1912" s="6" t="str">
        <f t="shared" si="175"/>
        <v>technology</v>
      </c>
      <c r="R1912" s="6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9"/>
        <v>10</v>
      </c>
      <c r="Q1913" s="6" t="str">
        <f t="shared" si="175"/>
        <v>technology</v>
      </c>
      <c r="R1913" s="6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9"/>
        <v>70.595238095238102</v>
      </c>
      <c r="Q1914" s="6" t="str">
        <f t="shared" si="175"/>
        <v>technology</v>
      </c>
      <c r="R1914" s="6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9"/>
        <v>24.5</v>
      </c>
      <c r="Q1915" s="6" t="str">
        <f t="shared" si="175"/>
        <v>technology</v>
      </c>
      <c r="R1915" s="6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9"/>
        <v>30</v>
      </c>
      <c r="Q1916" s="6" t="str">
        <f t="shared" si="175"/>
        <v>technology</v>
      </c>
      <c r="R1916" s="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9"/>
        <v>2</v>
      </c>
      <c r="Q1917" s="6" t="str">
        <f t="shared" si="175"/>
        <v>technology</v>
      </c>
      <c r="R1917" s="6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9"/>
        <v>17</v>
      </c>
      <c r="Q1918" s="6" t="str">
        <f t="shared" si="175"/>
        <v>technology</v>
      </c>
      <c r="R1918" s="6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9"/>
        <v>2928.9285714285716</v>
      </c>
      <c r="Q1919" s="6" t="str">
        <f t="shared" si="175"/>
        <v>technology</v>
      </c>
      <c r="R1919" s="6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9"/>
        <v>28.888888888888889</v>
      </c>
      <c r="Q1920" s="6" t="str">
        <f t="shared" si="175"/>
        <v>technology</v>
      </c>
      <c r="R1920" s="6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9"/>
        <v>29.625</v>
      </c>
      <c r="Q1921" s="6" t="str">
        <f t="shared" si="175"/>
        <v>technology</v>
      </c>
      <c r="R1921" s="6" t="str">
        <f t="shared" si="176"/>
        <v>gadgets</v>
      </c>
      <c r="S1921" s="9">
        <f t="shared" si="177"/>
        <v>42113.875567129631</v>
      </c>
      <c r="T1921" s="9">
        <f t="shared" si="178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9"/>
        <v>40.980952380952381</v>
      </c>
      <c r="Q1922" s="6" t="str">
        <f t="shared" si="175"/>
        <v>technology</v>
      </c>
      <c r="R1922" s="6" t="str">
        <f t="shared" si="176"/>
        <v>gadgets</v>
      </c>
      <c r="S1922" s="9">
        <f t="shared" si="177"/>
        <v>42270.875706018516</v>
      </c>
      <c r="T1922" s="9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>
        <f t="shared" si="179"/>
        <v>54</v>
      </c>
      <c r="Q1923" s="6" t="str">
        <f t="shared" ref="Q1923:Q1986" si="181">LEFT(N1923, FIND("/", N1923)-1)</f>
        <v>music</v>
      </c>
      <c r="R1923" s="6" t="str">
        <f t="shared" ref="R1923:R1986" si="182">RIGHT(N1923, LEN(N1923) - FIND("/", N1923))</f>
        <v>indie rock</v>
      </c>
      <c r="S1923" s="9">
        <f t="shared" ref="S1923:S1986" si="183">(J1923/86400) + DATE(1970, 1, 1)</f>
        <v>41074.221562500003</v>
      </c>
      <c r="T1923" s="9">
        <f t="shared" ref="T1923:T1986" si="184">(I1923/86400) + 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ref="P1924:P1987" si="185">E1924/L1924</f>
        <v>36.109375</v>
      </c>
      <c r="Q1924" s="6" t="str">
        <f t="shared" si="181"/>
        <v>music</v>
      </c>
      <c r="R1924" s="6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5"/>
        <v>23.153846153846153</v>
      </c>
      <c r="Q1925" s="6" t="str">
        <f t="shared" si="181"/>
        <v>music</v>
      </c>
      <c r="R1925" s="6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5"/>
        <v>104</v>
      </c>
      <c r="Q1926" s="6" t="str">
        <f t="shared" si="181"/>
        <v>music</v>
      </c>
      <c r="R1926" s="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5"/>
        <v>31.826923076923077</v>
      </c>
      <c r="Q1927" s="6" t="str">
        <f t="shared" si="181"/>
        <v>music</v>
      </c>
      <c r="R1927" s="6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5"/>
        <v>27.3896261682243</v>
      </c>
      <c r="Q1928" s="6" t="str">
        <f t="shared" si="181"/>
        <v>music</v>
      </c>
      <c r="R1928" s="6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5"/>
        <v>56.363636363636367</v>
      </c>
      <c r="Q1929" s="6" t="str">
        <f t="shared" si="181"/>
        <v>music</v>
      </c>
      <c r="R1929" s="6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5"/>
        <v>77.352941176470594</v>
      </c>
      <c r="Q1930" s="6" t="str">
        <f t="shared" si="181"/>
        <v>music</v>
      </c>
      <c r="R1930" s="6" t="str">
        <f t="shared" si="182"/>
        <v>indie rock</v>
      </c>
      <c r="S1930" s="9">
        <f t="shared" si="183"/>
        <v>41371.6480787037</v>
      </c>
      <c r="T1930" s="9">
        <f t="shared" si="184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5"/>
        <v>42.8</v>
      </c>
      <c r="Q1931" s="6" t="str">
        <f t="shared" si="181"/>
        <v>music</v>
      </c>
      <c r="R1931" s="6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5"/>
        <v>48.846153846153847</v>
      </c>
      <c r="Q1932" s="6" t="str">
        <f t="shared" si="181"/>
        <v>music</v>
      </c>
      <c r="R1932" s="6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5"/>
        <v>48.240400000000001</v>
      </c>
      <c r="Q1933" s="6" t="str">
        <f t="shared" si="181"/>
        <v>music</v>
      </c>
      <c r="R1933" s="6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5"/>
        <v>70.212500000000006</v>
      </c>
      <c r="Q1934" s="6" t="str">
        <f t="shared" si="181"/>
        <v>music</v>
      </c>
      <c r="R1934" s="6" t="str">
        <f t="shared" si="182"/>
        <v>indie rock</v>
      </c>
      <c r="S1934" s="9">
        <f t="shared" si="183"/>
        <v>40911.809872685189</v>
      </c>
      <c r="T1934" s="9">
        <f t="shared" si="184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5"/>
        <v>94.054545454545448</v>
      </c>
      <c r="Q1935" s="6" t="str">
        <f t="shared" si="181"/>
        <v>music</v>
      </c>
      <c r="R1935" s="6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5"/>
        <v>80.272727272727266</v>
      </c>
      <c r="Q1936" s="6" t="str">
        <f t="shared" si="181"/>
        <v>music</v>
      </c>
      <c r="R1936" s="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5"/>
        <v>54.2</v>
      </c>
      <c r="Q1937" s="6" t="str">
        <f t="shared" si="181"/>
        <v>music</v>
      </c>
      <c r="R1937" s="6" t="str">
        <f t="shared" si="182"/>
        <v>indie rock</v>
      </c>
      <c r="S1937" s="9">
        <f t="shared" si="183"/>
        <v>41773.932534722218</v>
      </c>
      <c r="T1937" s="9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5"/>
        <v>60.26903448275862</v>
      </c>
      <c r="Q1938" s="6" t="str">
        <f t="shared" si="181"/>
        <v>music</v>
      </c>
      <c r="R1938" s="6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5"/>
        <v>38.740344827586206</v>
      </c>
      <c r="Q1939" s="6" t="str">
        <f t="shared" si="181"/>
        <v>music</v>
      </c>
      <c r="R1939" s="6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5"/>
        <v>152.54385964912279</v>
      </c>
      <c r="Q1940" s="6" t="str">
        <f t="shared" si="181"/>
        <v>music</v>
      </c>
      <c r="R1940" s="6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5"/>
        <v>115.3125</v>
      </c>
      <c r="Q1941" s="6" t="str">
        <f t="shared" si="181"/>
        <v>music</v>
      </c>
      <c r="R1941" s="6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5"/>
        <v>35.838709677419352</v>
      </c>
      <c r="Q1942" s="6" t="str">
        <f t="shared" si="181"/>
        <v>music</v>
      </c>
      <c r="R1942" s="6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5"/>
        <v>64.570118779438872</v>
      </c>
      <c r="Q1943" s="6" t="str">
        <f t="shared" si="181"/>
        <v>technology</v>
      </c>
      <c r="R1943" s="6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5"/>
        <v>87.436000000000007</v>
      </c>
      <c r="Q1944" s="6" t="str">
        <f t="shared" si="181"/>
        <v>technology</v>
      </c>
      <c r="R1944" s="6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5"/>
        <v>68.815577078288939</v>
      </c>
      <c r="Q1945" s="6" t="str">
        <f t="shared" si="181"/>
        <v>technology</v>
      </c>
      <c r="R1945" s="6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5"/>
        <v>176.200223588597</v>
      </c>
      <c r="Q1946" s="6" t="str">
        <f t="shared" si="181"/>
        <v>technology</v>
      </c>
      <c r="R1946" s="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5"/>
        <v>511.79117647058825</v>
      </c>
      <c r="Q1947" s="6" t="str">
        <f t="shared" si="181"/>
        <v>technology</v>
      </c>
      <c r="R1947" s="6" t="str">
        <f t="shared" si="182"/>
        <v>hardware</v>
      </c>
      <c r="S1947" s="9">
        <f t="shared" si="183"/>
        <v>42157.251828703702</v>
      </c>
      <c r="T1947" s="9">
        <f t="shared" si="184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5"/>
        <v>160.44285714285715</v>
      </c>
      <c r="Q1948" s="6" t="str">
        <f t="shared" si="181"/>
        <v>technology</v>
      </c>
      <c r="R1948" s="6" t="str">
        <f t="shared" si="182"/>
        <v>hardware</v>
      </c>
      <c r="S1948" s="9">
        <f t="shared" si="183"/>
        <v>41689.150011574078</v>
      </c>
      <c r="T1948" s="9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5"/>
        <v>35.003043478260871</v>
      </c>
      <c r="Q1949" s="6" t="str">
        <f t="shared" si="181"/>
        <v>technology</v>
      </c>
      <c r="R1949" s="6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5"/>
        <v>188.50671378091872</v>
      </c>
      <c r="Q1950" s="6" t="str">
        <f t="shared" si="181"/>
        <v>technology</v>
      </c>
      <c r="R1950" s="6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5"/>
        <v>56.204984093319197</v>
      </c>
      <c r="Q1951" s="6" t="str">
        <f t="shared" si="181"/>
        <v>technology</v>
      </c>
      <c r="R1951" s="6" t="str">
        <f t="shared" si="182"/>
        <v>hardware</v>
      </c>
      <c r="S1951" s="9">
        <f t="shared" si="183"/>
        <v>41800.423043981486</v>
      </c>
      <c r="T1951" s="9">
        <f t="shared" si="184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5"/>
        <v>51.3054157782516</v>
      </c>
      <c r="Q1952" s="6" t="str">
        <f t="shared" si="181"/>
        <v>technology</v>
      </c>
      <c r="R1952" s="6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5"/>
        <v>127.36450839328538</v>
      </c>
      <c r="Q1953" s="6" t="str">
        <f t="shared" si="181"/>
        <v>technology</v>
      </c>
      <c r="R1953" s="6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5"/>
        <v>101.85532258064516</v>
      </c>
      <c r="Q1954" s="6" t="str">
        <f t="shared" si="181"/>
        <v>technology</v>
      </c>
      <c r="R1954" s="6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5"/>
        <v>230.55782312925169</v>
      </c>
      <c r="Q1955" s="6" t="str">
        <f t="shared" si="181"/>
        <v>technology</v>
      </c>
      <c r="R1955" s="6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5"/>
        <v>842.10602409638557</v>
      </c>
      <c r="Q1956" s="6" t="str">
        <f t="shared" si="181"/>
        <v>technology</v>
      </c>
      <c r="R1956" s="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5"/>
        <v>577.27593103448271</v>
      </c>
      <c r="Q1957" s="6" t="str">
        <f t="shared" si="181"/>
        <v>technology</v>
      </c>
      <c r="R1957" s="6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5"/>
        <v>483.34246575342468</v>
      </c>
      <c r="Q1958" s="6" t="str">
        <f t="shared" si="181"/>
        <v>technology</v>
      </c>
      <c r="R1958" s="6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5"/>
        <v>76.138500000000008</v>
      </c>
      <c r="Q1959" s="6" t="str">
        <f t="shared" si="181"/>
        <v>technology</v>
      </c>
      <c r="R1959" s="6" t="str">
        <f t="shared" si="182"/>
        <v>hardware</v>
      </c>
      <c r="S1959" s="9">
        <f t="shared" si="183"/>
        <v>41179.098530092597</v>
      </c>
      <c r="T1959" s="9">
        <f t="shared" si="184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5"/>
        <v>74.107684365781708</v>
      </c>
      <c r="Q1960" s="6" t="str">
        <f t="shared" si="181"/>
        <v>technology</v>
      </c>
      <c r="R1960" s="6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5"/>
        <v>36.965660377358489</v>
      </c>
      <c r="Q1961" s="6" t="str">
        <f t="shared" si="181"/>
        <v>technology</v>
      </c>
      <c r="R1961" s="6" t="str">
        <f t="shared" si="182"/>
        <v>hardware</v>
      </c>
      <c r="S1961" s="9">
        <f t="shared" si="183"/>
        <v>41871.845601851848</v>
      </c>
      <c r="T1961" s="9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5"/>
        <v>2500.969696969697</v>
      </c>
      <c r="Q1962" s="6" t="str">
        <f t="shared" si="181"/>
        <v>technology</v>
      </c>
      <c r="R1962" s="6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5"/>
        <v>67.690214329454989</v>
      </c>
      <c r="Q1963" s="6" t="str">
        <f t="shared" si="181"/>
        <v>technology</v>
      </c>
      <c r="R1963" s="6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5"/>
        <v>63.04738562091503</v>
      </c>
      <c r="Q1964" s="6" t="str">
        <f t="shared" si="181"/>
        <v>technology</v>
      </c>
      <c r="R1964" s="6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5"/>
        <v>117.6</v>
      </c>
      <c r="Q1965" s="6" t="str">
        <f t="shared" si="181"/>
        <v>technology</v>
      </c>
      <c r="R1965" s="6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5"/>
        <v>180.75185011709601</v>
      </c>
      <c r="Q1966" s="6" t="str">
        <f t="shared" si="181"/>
        <v>technology</v>
      </c>
      <c r="R1966" s="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5"/>
        <v>127.32038834951456</v>
      </c>
      <c r="Q1967" s="6" t="str">
        <f t="shared" si="181"/>
        <v>technology</v>
      </c>
      <c r="R1967" s="6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5"/>
        <v>136.6444745538665</v>
      </c>
      <c r="Q1968" s="6" t="str">
        <f t="shared" si="181"/>
        <v>technology</v>
      </c>
      <c r="R1968" s="6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5"/>
        <v>182.78024691358024</v>
      </c>
      <c r="Q1969" s="6" t="str">
        <f t="shared" si="181"/>
        <v>technology</v>
      </c>
      <c r="R1969" s="6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5"/>
        <v>279.37843137254902</v>
      </c>
      <c r="Q1970" s="6" t="str">
        <f t="shared" si="181"/>
        <v>technology</v>
      </c>
      <c r="R1970" s="6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5"/>
        <v>61.375728669846318</v>
      </c>
      <c r="Q1971" s="6" t="str">
        <f t="shared" si="181"/>
        <v>technology</v>
      </c>
      <c r="R1971" s="6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5"/>
        <v>80.727532097004286</v>
      </c>
      <c r="Q1972" s="6" t="str">
        <f t="shared" si="181"/>
        <v>technology</v>
      </c>
      <c r="R1972" s="6" t="str">
        <f t="shared" si="182"/>
        <v>hardware</v>
      </c>
      <c r="S1972" s="9">
        <f t="shared" si="183"/>
        <v>41324.193298611113</v>
      </c>
      <c r="T1972" s="9">
        <f t="shared" si="184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5"/>
        <v>272.35590732591254</v>
      </c>
      <c r="Q1973" s="6" t="str">
        <f t="shared" si="181"/>
        <v>technology</v>
      </c>
      <c r="R1973" s="6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5"/>
        <v>70.848739495798313</v>
      </c>
      <c r="Q1974" s="6" t="str">
        <f t="shared" si="181"/>
        <v>technology</v>
      </c>
      <c r="R1974" s="6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5"/>
        <v>247.94003412969283</v>
      </c>
      <c r="Q1975" s="6" t="str">
        <f t="shared" si="181"/>
        <v>technology</v>
      </c>
      <c r="R1975" s="6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5"/>
        <v>186.81393034825871</v>
      </c>
      <c r="Q1976" s="6" t="str">
        <f t="shared" si="181"/>
        <v>technology</v>
      </c>
      <c r="R1976" s="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5"/>
        <v>131.98948616600788</v>
      </c>
      <c r="Q1977" s="6" t="str">
        <f t="shared" si="181"/>
        <v>technology</v>
      </c>
      <c r="R1977" s="6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5"/>
        <v>29.310782241014799</v>
      </c>
      <c r="Q1978" s="6" t="str">
        <f t="shared" si="181"/>
        <v>technology</v>
      </c>
      <c r="R1978" s="6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5"/>
        <v>245.02436053593178</v>
      </c>
      <c r="Q1979" s="6" t="str">
        <f t="shared" si="181"/>
        <v>technology</v>
      </c>
      <c r="R1979" s="6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5"/>
        <v>1323.2540463917526</v>
      </c>
      <c r="Q1980" s="6" t="str">
        <f t="shared" si="181"/>
        <v>technology</v>
      </c>
      <c r="R1980" s="6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5"/>
        <v>282.65966789667897</v>
      </c>
      <c r="Q1981" s="6" t="str">
        <f t="shared" si="181"/>
        <v>technology</v>
      </c>
      <c r="R1981" s="6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5"/>
        <v>91.214401028277635</v>
      </c>
      <c r="Q1982" s="6" t="str">
        <f t="shared" si="181"/>
        <v>technology</v>
      </c>
      <c r="R1982" s="6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5"/>
        <v>31.75</v>
      </c>
      <c r="Q1983" s="6" t="str">
        <f t="shared" si="181"/>
        <v>photography</v>
      </c>
      <c r="R1983" s="6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5"/>
        <v>#DIV/0!</v>
      </c>
      <c r="Q1984" s="6" t="str">
        <f t="shared" si="181"/>
        <v>photography</v>
      </c>
      <c r="R1984" s="6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5"/>
        <v>88.6875</v>
      </c>
      <c r="Q1985" s="6" t="str">
        <f t="shared" si="181"/>
        <v>photography</v>
      </c>
      <c r="R1985" s="6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5"/>
        <v>453.14285714285717</v>
      </c>
      <c r="Q1986" s="6" t="str">
        <f t="shared" si="181"/>
        <v>photography</v>
      </c>
      <c r="R1986" s="6" t="str">
        <f t="shared" si="182"/>
        <v>people</v>
      </c>
      <c r="S1986" s="9">
        <f t="shared" si="183"/>
        <v>41913.790289351848</v>
      </c>
      <c r="T1986" s="9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>
        <f t="shared" si="185"/>
        <v>12.75</v>
      </c>
      <c r="Q1987" s="6" t="str">
        <f t="shared" ref="Q1987:Q2050" si="187">LEFT(N1987, FIND("/", N1987)-1)</f>
        <v>photography</v>
      </c>
      <c r="R1987" s="6" t="str">
        <f t="shared" ref="R1987:R2050" si="188">RIGHT(N1987, LEN(N1987) - FIND("/", N1987))</f>
        <v>people</v>
      </c>
      <c r="S1987" s="9">
        <f t="shared" ref="S1987:S2050" si="189">(J1987/86400) + DATE(1970, 1, 1)</f>
        <v>42555.698738425926</v>
      </c>
      <c r="T1987" s="9">
        <f t="shared" ref="T1987:T2050" si="190">(I1987/86400) + 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ref="P1988:P2051" si="191">E1988/L1988</f>
        <v>1</v>
      </c>
      <c r="Q1988" s="6" t="str">
        <f t="shared" si="187"/>
        <v>photography</v>
      </c>
      <c r="R1988" s="6" t="str">
        <f t="shared" si="188"/>
        <v>people</v>
      </c>
      <c r="S1988" s="9">
        <f t="shared" si="189"/>
        <v>42413.433831018519</v>
      </c>
      <c r="T1988" s="9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91"/>
        <v>83.428571428571431</v>
      </c>
      <c r="Q1989" s="6" t="str">
        <f t="shared" si="187"/>
        <v>photography</v>
      </c>
      <c r="R1989" s="6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91"/>
        <v>25</v>
      </c>
      <c r="Q1990" s="6" t="str">
        <f t="shared" si="187"/>
        <v>photography</v>
      </c>
      <c r="R1990" s="6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91"/>
        <v>50</v>
      </c>
      <c r="Q1991" s="6" t="str">
        <f t="shared" si="187"/>
        <v>photography</v>
      </c>
      <c r="R1991" s="6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91"/>
        <v>101.8</v>
      </c>
      <c r="Q1992" s="6" t="str">
        <f t="shared" si="187"/>
        <v>photography</v>
      </c>
      <c r="R1992" s="6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91"/>
        <v>46.666666666666664</v>
      </c>
      <c r="Q1993" s="6" t="str">
        <f t="shared" si="187"/>
        <v>photography</v>
      </c>
      <c r="R1993" s="6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91"/>
        <v>1</v>
      </c>
      <c r="Q1994" s="6" t="str">
        <f t="shared" si="187"/>
        <v>photography</v>
      </c>
      <c r="R1994" s="6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91"/>
        <v>#DIV/0!</v>
      </c>
      <c r="Q1995" s="6" t="str">
        <f t="shared" si="187"/>
        <v>photography</v>
      </c>
      <c r="R1995" s="6" t="str">
        <f t="shared" si="188"/>
        <v>people</v>
      </c>
      <c r="S1995" s="9">
        <f t="shared" si="189"/>
        <v>42329.588391203702</v>
      </c>
      <c r="T1995" s="9">
        <f t="shared" si="190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91"/>
        <v>#DIV/0!</v>
      </c>
      <c r="Q1996" s="6" t="str">
        <f t="shared" si="187"/>
        <v>photography</v>
      </c>
      <c r="R1996" s="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91"/>
        <v>26</v>
      </c>
      <c r="Q1997" s="6" t="str">
        <f t="shared" si="187"/>
        <v>photography</v>
      </c>
      <c r="R1997" s="6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91"/>
        <v>#DIV/0!</v>
      </c>
      <c r="Q1998" s="6" t="str">
        <f t="shared" si="187"/>
        <v>photography</v>
      </c>
      <c r="R1998" s="6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91"/>
        <v>#DIV/0!</v>
      </c>
      <c r="Q1999" s="6" t="str">
        <f t="shared" si="187"/>
        <v>photography</v>
      </c>
      <c r="R1999" s="6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91"/>
        <v>218.33333333333334</v>
      </c>
      <c r="Q2000" s="6" t="str">
        <f t="shared" si="187"/>
        <v>photography</v>
      </c>
      <c r="R2000" s="6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91"/>
        <v>33.714285714285715</v>
      </c>
      <c r="Q2001" s="6" t="str">
        <f t="shared" si="187"/>
        <v>photography</v>
      </c>
      <c r="R2001" s="6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91"/>
        <v>25</v>
      </c>
      <c r="Q2002" s="6" t="str">
        <f t="shared" si="187"/>
        <v>photography</v>
      </c>
      <c r="R2002" s="6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91"/>
        <v>128.38790470372632</v>
      </c>
      <c r="Q2003" s="6" t="str">
        <f t="shared" si="187"/>
        <v>technology</v>
      </c>
      <c r="R2003" s="6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91"/>
        <v>78.834261818181815</v>
      </c>
      <c r="Q2004" s="6" t="str">
        <f t="shared" si="187"/>
        <v>technology</v>
      </c>
      <c r="R2004" s="6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91"/>
        <v>91.764705882352942</v>
      </c>
      <c r="Q2005" s="6" t="str">
        <f t="shared" si="187"/>
        <v>technology</v>
      </c>
      <c r="R2005" s="6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91"/>
        <v>331.10237288135596</v>
      </c>
      <c r="Q2006" s="6" t="str">
        <f t="shared" si="187"/>
        <v>technology</v>
      </c>
      <c r="R2006" s="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91"/>
        <v>194.26193717277485</v>
      </c>
      <c r="Q2007" s="6" t="str">
        <f t="shared" si="187"/>
        <v>technology</v>
      </c>
      <c r="R2007" s="6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91"/>
        <v>408.97689768976898</v>
      </c>
      <c r="Q2008" s="6" t="str">
        <f t="shared" si="187"/>
        <v>technology</v>
      </c>
      <c r="R2008" s="6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91"/>
        <v>84.459270072992695</v>
      </c>
      <c r="Q2009" s="6" t="str">
        <f t="shared" si="187"/>
        <v>technology</v>
      </c>
      <c r="R2009" s="6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91"/>
        <v>44.853658536585364</v>
      </c>
      <c r="Q2010" s="6" t="str">
        <f t="shared" si="187"/>
        <v>technology</v>
      </c>
      <c r="R2010" s="6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91"/>
        <v>383.3643216080402</v>
      </c>
      <c r="Q2011" s="6" t="str">
        <f t="shared" si="187"/>
        <v>technology</v>
      </c>
      <c r="R2011" s="6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91"/>
        <v>55.276856649395505</v>
      </c>
      <c r="Q2012" s="6" t="str">
        <f t="shared" si="187"/>
        <v>technology</v>
      </c>
      <c r="R2012" s="6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91"/>
        <v>422.02059732234807</v>
      </c>
      <c r="Q2013" s="6" t="str">
        <f t="shared" si="187"/>
        <v>technology</v>
      </c>
      <c r="R2013" s="6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91"/>
        <v>64.180327868852459</v>
      </c>
      <c r="Q2014" s="6" t="str">
        <f t="shared" si="187"/>
        <v>technology</v>
      </c>
      <c r="R2014" s="6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91"/>
        <v>173.57781674704077</v>
      </c>
      <c r="Q2015" s="6" t="str">
        <f t="shared" si="187"/>
        <v>technology</v>
      </c>
      <c r="R2015" s="6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91"/>
        <v>88.601680840609291</v>
      </c>
      <c r="Q2016" s="6" t="str">
        <f t="shared" si="187"/>
        <v>technology</v>
      </c>
      <c r="R2016" s="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91"/>
        <v>50.222283950617282</v>
      </c>
      <c r="Q2017" s="6" t="str">
        <f t="shared" si="187"/>
        <v>technology</v>
      </c>
      <c r="R2017" s="6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91"/>
        <v>192.38876826722338</v>
      </c>
      <c r="Q2018" s="6" t="str">
        <f t="shared" si="187"/>
        <v>technology</v>
      </c>
      <c r="R2018" s="6" t="str">
        <f t="shared" si="188"/>
        <v>hardware</v>
      </c>
      <c r="S2018" s="9">
        <f t="shared" si="189"/>
        <v>41312.880775462967</v>
      </c>
      <c r="T2018" s="9">
        <f t="shared" si="190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91"/>
        <v>73.416901408450698</v>
      </c>
      <c r="Q2019" s="6" t="str">
        <f t="shared" si="187"/>
        <v>technology</v>
      </c>
      <c r="R2019" s="6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91"/>
        <v>147.68495555555555</v>
      </c>
      <c r="Q2020" s="6" t="str">
        <f t="shared" si="187"/>
        <v>technology</v>
      </c>
      <c r="R2020" s="6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91"/>
        <v>108.96848314606741</v>
      </c>
      <c r="Q2021" s="6" t="str">
        <f t="shared" si="187"/>
        <v>technology</v>
      </c>
      <c r="R2021" s="6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91"/>
        <v>23.647540983606557</v>
      </c>
      <c r="Q2022" s="6" t="str">
        <f t="shared" si="187"/>
        <v>technology</v>
      </c>
      <c r="R2022" s="6" t="str">
        <f t="shared" si="188"/>
        <v>hardware</v>
      </c>
      <c r="S2022" s="9">
        <f t="shared" si="189"/>
        <v>41737.097500000003</v>
      </c>
      <c r="T2022" s="9">
        <f t="shared" si="190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91"/>
        <v>147.94736842105263</v>
      </c>
      <c r="Q2023" s="6" t="str">
        <f t="shared" si="187"/>
        <v>technology</v>
      </c>
      <c r="R2023" s="6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91"/>
        <v>385.03692307692307</v>
      </c>
      <c r="Q2024" s="6" t="str">
        <f t="shared" si="187"/>
        <v>technology</v>
      </c>
      <c r="R2024" s="6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91"/>
        <v>457.39093484419266</v>
      </c>
      <c r="Q2025" s="6" t="str">
        <f t="shared" si="187"/>
        <v>technology</v>
      </c>
      <c r="R2025" s="6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91"/>
        <v>222.99047619047619</v>
      </c>
      <c r="Q2026" s="6" t="str">
        <f t="shared" si="187"/>
        <v>technology</v>
      </c>
      <c r="R2026" s="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91"/>
        <v>220.74074074074073</v>
      </c>
      <c r="Q2027" s="6" t="str">
        <f t="shared" si="187"/>
        <v>technology</v>
      </c>
      <c r="R2027" s="6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91"/>
        <v>73.503898678414089</v>
      </c>
      <c r="Q2028" s="6" t="str">
        <f t="shared" si="187"/>
        <v>technology</v>
      </c>
      <c r="R2028" s="6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91"/>
        <v>223.09647495361781</v>
      </c>
      <c r="Q2029" s="6" t="str">
        <f t="shared" si="187"/>
        <v>technology</v>
      </c>
      <c r="R2029" s="6" t="str">
        <f t="shared" si="188"/>
        <v>hardware</v>
      </c>
      <c r="S2029" s="9">
        <f t="shared" si="189"/>
        <v>42048.813877314809</v>
      </c>
      <c r="T2029" s="9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91"/>
        <v>47.911392405063289</v>
      </c>
      <c r="Q2030" s="6" t="str">
        <f t="shared" si="187"/>
        <v>technology</v>
      </c>
      <c r="R2030" s="6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91"/>
        <v>96.063829787234042</v>
      </c>
      <c r="Q2031" s="6" t="str">
        <f t="shared" si="187"/>
        <v>technology</v>
      </c>
      <c r="R2031" s="6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91"/>
        <v>118.6144</v>
      </c>
      <c r="Q2032" s="6" t="str">
        <f t="shared" si="187"/>
        <v>technology</v>
      </c>
      <c r="R2032" s="6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91"/>
        <v>118.45472440944881</v>
      </c>
      <c r="Q2033" s="6" t="str">
        <f t="shared" si="187"/>
        <v>technology</v>
      </c>
      <c r="R2033" s="6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91"/>
        <v>143.21468926553672</v>
      </c>
      <c r="Q2034" s="6" t="str">
        <f t="shared" si="187"/>
        <v>technology</v>
      </c>
      <c r="R2034" s="6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91"/>
        <v>282.71518987341773</v>
      </c>
      <c r="Q2035" s="6" t="str">
        <f t="shared" si="187"/>
        <v>technology</v>
      </c>
      <c r="R2035" s="6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91"/>
        <v>593.93620078740162</v>
      </c>
      <c r="Q2036" s="6" t="str">
        <f t="shared" si="187"/>
        <v>technology</v>
      </c>
      <c r="R2036" s="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91"/>
        <v>262.15704968944101</v>
      </c>
      <c r="Q2037" s="6" t="str">
        <f t="shared" si="187"/>
        <v>technology</v>
      </c>
      <c r="R2037" s="6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91"/>
        <v>46.580778301886795</v>
      </c>
      <c r="Q2038" s="6" t="str">
        <f t="shared" si="187"/>
        <v>technology</v>
      </c>
      <c r="R2038" s="6" t="str">
        <f t="shared" si="188"/>
        <v>hardware</v>
      </c>
      <c r="S2038" s="9">
        <f t="shared" si="189"/>
        <v>41738.864803240736</v>
      </c>
      <c r="T2038" s="9">
        <f t="shared" si="190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91"/>
        <v>70.041118881118877</v>
      </c>
      <c r="Q2039" s="6" t="str">
        <f t="shared" si="187"/>
        <v>technology</v>
      </c>
      <c r="R2039" s="6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91"/>
        <v>164.90686274509804</v>
      </c>
      <c r="Q2040" s="6" t="str">
        <f t="shared" si="187"/>
        <v>technology</v>
      </c>
      <c r="R2040" s="6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91"/>
        <v>449.26385224274406</v>
      </c>
      <c r="Q2041" s="6" t="str">
        <f t="shared" si="187"/>
        <v>technology</v>
      </c>
      <c r="R2041" s="6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91"/>
        <v>27.472841328413285</v>
      </c>
      <c r="Q2042" s="6" t="str">
        <f t="shared" si="187"/>
        <v>technology</v>
      </c>
      <c r="R2042" s="6" t="str">
        <f t="shared" si="188"/>
        <v>hardware</v>
      </c>
      <c r="S2042" s="9">
        <f t="shared" si="189"/>
        <v>41578.927118055552</v>
      </c>
      <c r="T2042" s="9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91"/>
        <v>143.97499999999999</v>
      </c>
      <c r="Q2043" s="6" t="str">
        <f t="shared" si="187"/>
        <v>technology</v>
      </c>
      <c r="R2043" s="6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91"/>
        <v>88.23571428571428</v>
      </c>
      <c r="Q2044" s="6" t="str">
        <f t="shared" si="187"/>
        <v>technology</v>
      </c>
      <c r="R2044" s="6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91"/>
        <v>36.326424870466319</v>
      </c>
      <c r="Q2045" s="6" t="str">
        <f t="shared" si="187"/>
        <v>technology</v>
      </c>
      <c r="R2045" s="6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91"/>
        <v>90.177777777777777</v>
      </c>
      <c r="Q2046" s="6" t="str">
        <f t="shared" si="187"/>
        <v>technology</v>
      </c>
      <c r="R2046" s="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91"/>
        <v>152.62361216730039</v>
      </c>
      <c r="Q2047" s="6" t="str">
        <f t="shared" si="187"/>
        <v>technology</v>
      </c>
      <c r="R2047" s="6" t="str">
        <f t="shared" si="188"/>
        <v>hardware</v>
      </c>
      <c r="S2047" s="9">
        <f t="shared" si="189"/>
        <v>41069.088506944448</v>
      </c>
      <c r="T2047" s="9">
        <f t="shared" si="190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91"/>
        <v>55.806451612903224</v>
      </c>
      <c r="Q2048" s="6" t="str">
        <f t="shared" si="187"/>
        <v>technology</v>
      </c>
      <c r="R2048" s="6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91"/>
        <v>227.85327313769753</v>
      </c>
      <c r="Q2049" s="6" t="str">
        <f t="shared" si="187"/>
        <v>technology</v>
      </c>
      <c r="R2049" s="6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91"/>
        <v>91.82989803350327</v>
      </c>
      <c r="Q2050" s="6" t="str">
        <f t="shared" si="187"/>
        <v>technology</v>
      </c>
      <c r="R2050" s="6" t="str">
        <f t="shared" si="188"/>
        <v>hardware</v>
      </c>
      <c r="S2050" s="9">
        <f t="shared" si="189"/>
        <v>41387.651516203703</v>
      </c>
      <c r="T2050" s="9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>
        <f t="shared" si="191"/>
        <v>80.991037735849048</v>
      </c>
      <c r="Q2051" s="6" t="str">
        <f t="shared" ref="Q2051:Q2114" si="193">LEFT(N2051, FIND("/", N2051)-1)</f>
        <v>technology</v>
      </c>
      <c r="R2051" s="6" t="str">
        <f t="shared" ref="R2051:R2114" si="194">RIGHT(N2051, LEN(N2051) - FIND("/", N2051))</f>
        <v>hardware</v>
      </c>
      <c r="S2051" s="9">
        <f t="shared" ref="S2051:S2114" si="195">(J2051/86400) + DATE(1970, 1, 1)</f>
        <v>41575.527349537035</v>
      </c>
      <c r="T2051" s="9">
        <f t="shared" ref="T2051:T2114" si="196">(I2051/86400) + 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ref="P2052:P2115" si="197">E2052/L2052</f>
        <v>278.39411764705881</v>
      </c>
      <c r="Q2052" s="6" t="str">
        <f t="shared" si="193"/>
        <v>technology</v>
      </c>
      <c r="R2052" s="6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7"/>
        <v>43.095041322314053</v>
      </c>
      <c r="Q2053" s="6" t="str">
        <f t="shared" si="193"/>
        <v>technology</v>
      </c>
      <c r="R2053" s="6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7"/>
        <v>326.29205175600737</v>
      </c>
      <c r="Q2054" s="6" t="str">
        <f t="shared" si="193"/>
        <v>technology</v>
      </c>
      <c r="R2054" s="6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7"/>
        <v>41.743801652892564</v>
      </c>
      <c r="Q2055" s="6" t="str">
        <f t="shared" si="193"/>
        <v>technology</v>
      </c>
      <c r="R2055" s="6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7"/>
        <v>64.020933977455712</v>
      </c>
      <c r="Q2056" s="6" t="str">
        <f t="shared" si="193"/>
        <v>technology</v>
      </c>
      <c r="R2056" s="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7"/>
        <v>99.455445544554451</v>
      </c>
      <c r="Q2057" s="6" t="str">
        <f t="shared" si="193"/>
        <v>technology</v>
      </c>
      <c r="R2057" s="6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7"/>
        <v>138.49458483754512</v>
      </c>
      <c r="Q2058" s="6" t="str">
        <f t="shared" si="193"/>
        <v>technology</v>
      </c>
      <c r="R2058" s="6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7"/>
        <v>45.547792792792798</v>
      </c>
      <c r="Q2059" s="6" t="str">
        <f t="shared" si="193"/>
        <v>technology</v>
      </c>
      <c r="R2059" s="6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7"/>
        <v>10.507317073170732</v>
      </c>
      <c r="Q2060" s="6" t="str">
        <f t="shared" si="193"/>
        <v>technology</v>
      </c>
      <c r="R2060" s="6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7"/>
        <v>114.76533333333333</v>
      </c>
      <c r="Q2061" s="6" t="str">
        <f t="shared" si="193"/>
        <v>technology</v>
      </c>
      <c r="R2061" s="6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7"/>
        <v>35.997067448680355</v>
      </c>
      <c r="Q2062" s="6" t="str">
        <f t="shared" si="193"/>
        <v>technology</v>
      </c>
      <c r="R2062" s="6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7"/>
        <v>154.17142857142858</v>
      </c>
      <c r="Q2063" s="6" t="str">
        <f t="shared" si="193"/>
        <v>technology</v>
      </c>
      <c r="R2063" s="6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7"/>
        <v>566.38916256157631</v>
      </c>
      <c r="Q2064" s="6" t="str">
        <f t="shared" si="193"/>
        <v>technology</v>
      </c>
      <c r="R2064" s="6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7"/>
        <v>120.85714285714286</v>
      </c>
      <c r="Q2065" s="6" t="str">
        <f t="shared" si="193"/>
        <v>technology</v>
      </c>
      <c r="R2065" s="6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7"/>
        <v>86.163845492085343</v>
      </c>
      <c r="Q2066" s="6" t="str">
        <f t="shared" si="193"/>
        <v>technology</v>
      </c>
      <c r="R2066" s="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7"/>
        <v>51.212114395886893</v>
      </c>
      <c r="Q2067" s="6" t="str">
        <f t="shared" si="193"/>
        <v>technology</v>
      </c>
      <c r="R2067" s="6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7"/>
        <v>67.261538461538464</v>
      </c>
      <c r="Q2068" s="6" t="str">
        <f t="shared" si="193"/>
        <v>technology</v>
      </c>
      <c r="R2068" s="6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7"/>
        <v>62.8</v>
      </c>
      <c r="Q2069" s="6" t="str">
        <f t="shared" si="193"/>
        <v>technology</v>
      </c>
      <c r="R2069" s="6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7"/>
        <v>346.13118421052633</v>
      </c>
      <c r="Q2070" s="6" t="str">
        <f t="shared" si="193"/>
        <v>technology</v>
      </c>
      <c r="R2070" s="6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7"/>
        <v>244.11912547528519</v>
      </c>
      <c r="Q2071" s="6" t="str">
        <f t="shared" si="193"/>
        <v>technology</v>
      </c>
      <c r="R2071" s="6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7"/>
        <v>259.25424836601309</v>
      </c>
      <c r="Q2072" s="6" t="str">
        <f t="shared" si="193"/>
        <v>technology</v>
      </c>
      <c r="R2072" s="6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7"/>
        <v>201.96402877697841</v>
      </c>
      <c r="Q2073" s="6" t="str">
        <f t="shared" si="193"/>
        <v>technology</v>
      </c>
      <c r="R2073" s="6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7"/>
        <v>226.20857142857142</v>
      </c>
      <c r="Q2074" s="6" t="str">
        <f t="shared" si="193"/>
        <v>technology</v>
      </c>
      <c r="R2074" s="6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7"/>
        <v>324.69</v>
      </c>
      <c r="Q2075" s="6" t="str">
        <f t="shared" si="193"/>
        <v>technology</v>
      </c>
      <c r="R2075" s="6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7"/>
        <v>205</v>
      </c>
      <c r="Q2076" s="6" t="str">
        <f t="shared" si="193"/>
        <v>technology</v>
      </c>
      <c r="R2076" s="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7"/>
        <v>20.465926829268295</v>
      </c>
      <c r="Q2077" s="6" t="str">
        <f t="shared" si="193"/>
        <v>technology</v>
      </c>
      <c r="R2077" s="6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7"/>
        <v>116.35303146309367</v>
      </c>
      <c r="Q2078" s="6" t="str">
        <f t="shared" si="193"/>
        <v>technology</v>
      </c>
      <c r="R2078" s="6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7"/>
        <v>307.20212765957444</v>
      </c>
      <c r="Q2079" s="6" t="str">
        <f t="shared" si="193"/>
        <v>technology</v>
      </c>
      <c r="R2079" s="6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7"/>
        <v>546.6875</v>
      </c>
      <c r="Q2080" s="6" t="str">
        <f t="shared" si="193"/>
        <v>technology</v>
      </c>
      <c r="R2080" s="6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7"/>
        <v>47.474464579901152</v>
      </c>
      <c r="Q2081" s="6" t="str">
        <f t="shared" si="193"/>
        <v>technology</v>
      </c>
      <c r="R2081" s="6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7"/>
        <v>101.56</v>
      </c>
      <c r="Q2082" s="6" t="str">
        <f t="shared" si="193"/>
        <v>technology</v>
      </c>
      <c r="R2082" s="6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7"/>
        <v>72.909090909090907</v>
      </c>
      <c r="Q2083" s="6" t="str">
        <f t="shared" si="193"/>
        <v>music</v>
      </c>
      <c r="R2083" s="6" t="str">
        <f t="shared" si="194"/>
        <v>indie rock</v>
      </c>
      <c r="S2083" s="9">
        <f t="shared" si="195"/>
        <v>41004.15688657407</v>
      </c>
      <c r="T2083" s="9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7"/>
        <v>43.710526315789473</v>
      </c>
      <c r="Q2084" s="6" t="str">
        <f t="shared" si="193"/>
        <v>music</v>
      </c>
      <c r="R2084" s="6" t="str">
        <f t="shared" si="194"/>
        <v>indie rock</v>
      </c>
      <c r="S2084" s="9">
        <f t="shared" si="195"/>
        <v>40811.120324074072</v>
      </c>
      <c r="T2084" s="9">
        <f t="shared" si="196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7"/>
        <v>34</v>
      </c>
      <c r="Q2085" s="6" t="str">
        <f t="shared" si="193"/>
        <v>music</v>
      </c>
      <c r="R2085" s="6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7"/>
        <v>70.652173913043484</v>
      </c>
      <c r="Q2086" s="6" t="str">
        <f t="shared" si="193"/>
        <v>music</v>
      </c>
      <c r="R2086" s="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7"/>
        <v>89.301204819277103</v>
      </c>
      <c r="Q2087" s="6" t="str">
        <f t="shared" si="193"/>
        <v>music</v>
      </c>
      <c r="R2087" s="6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7"/>
        <v>115.08571428571429</v>
      </c>
      <c r="Q2088" s="6" t="str">
        <f t="shared" si="193"/>
        <v>music</v>
      </c>
      <c r="R2088" s="6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7"/>
        <v>62.12</v>
      </c>
      <c r="Q2089" s="6" t="str">
        <f t="shared" si="193"/>
        <v>music</v>
      </c>
      <c r="R2089" s="6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7"/>
        <v>46.204266666666669</v>
      </c>
      <c r="Q2090" s="6" t="str">
        <f t="shared" si="193"/>
        <v>music</v>
      </c>
      <c r="R2090" s="6" t="str">
        <f t="shared" si="194"/>
        <v>indie rock</v>
      </c>
      <c r="S2090" s="9">
        <f t="shared" si="195"/>
        <v>40395.714722222227</v>
      </c>
      <c r="T2090" s="9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7"/>
        <v>48.54854838709678</v>
      </c>
      <c r="Q2091" s="6" t="str">
        <f t="shared" si="193"/>
        <v>music</v>
      </c>
      <c r="R2091" s="6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7"/>
        <v>57.520187499999999</v>
      </c>
      <c r="Q2092" s="6" t="str">
        <f t="shared" si="193"/>
        <v>music</v>
      </c>
      <c r="R2092" s="6" t="str">
        <f t="shared" si="194"/>
        <v>indie rock</v>
      </c>
      <c r="S2092" s="9">
        <f t="shared" si="195"/>
        <v>41299.381423611107</v>
      </c>
      <c r="T2092" s="9">
        <f t="shared" si="196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7"/>
        <v>88.147154471544724</v>
      </c>
      <c r="Q2093" s="6" t="str">
        <f t="shared" si="193"/>
        <v>music</v>
      </c>
      <c r="R2093" s="6" t="str">
        <f t="shared" si="194"/>
        <v>indie rock</v>
      </c>
      <c r="S2093" s="9">
        <f t="shared" si="195"/>
        <v>40555.322662037041</v>
      </c>
      <c r="T2093" s="9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7"/>
        <v>110.49090909090908</v>
      </c>
      <c r="Q2094" s="6" t="str">
        <f t="shared" si="193"/>
        <v>music</v>
      </c>
      <c r="R2094" s="6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7"/>
        <v>66.826086956521735</v>
      </c>
      <c r="Q2095" s="6" t="str">
        <f t="shared" si="193"/>
        <v>music</v>
      </c>
      <c r="R2095" s="6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7"/>
        <v>58.597222222222221</v>
      </c>
      <c r="Q2096" s="6" t="str">
        <f t="shared" si="193"/>
        <v>music</v>
      </c>
      <c r="R2096" s="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7"/>
        <v>113.63636363636364</v>
      </c>
      <c r="Q2097" s="6" t="str">
        <f t="shared" si="193"/>
        <v>music</v>
      </c>
      <c r="R2097" s="6" t="str">
        <f t="shared" si="194"/>
        <v>indie rock</v>
      </c>
      <c r="S2097" s="9">
        <f t="shared" si="195"/>
        <v>40758.733483796299</v>
      </c>
      <c r="T2097" s="9">
        <f t="shared" si="196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7"/>
        <v>43.571428571428569</v>
      </c>
      <c r="Q2098" s="6" t="str">
        <f t="shared" si="193"/>
        <v>music</v>
      </c>
      <c r="R2098" s="6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7"/>
        <v>78.94736842105263</v>
      </c>
      <c r="Q2099" s="6" t="str">
        <f t="shared" si="193"/>
        <v>music</v>
      </c>
      <c r="R2099" s="6" t="str">
        <f t="shared" si="194"/>
        <v>indie rock</v>
      </c>
      <c r="S2099" s="9">
        <f t="shared" si="195"/>
        <v>40818.584895833337</v>
      </c>
      <c r="T2099" s="9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7"/>
        <v>188.125</v>
      </c>
      <c r="Q2100" s="6" t="str">
        <f t="shared" si="193"/>
        <v>music</v>
      </c>
      <c r="R2100" s="6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7"/>
        <v>63.031746031746032</v>
      </c>
      <c r="Q2101" s="6" t="str">
        <f t="shared" si="193"/>
        <v>music</v>
      </c>
      <c r="R2101" s="6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7"/>
        <v>30.37037037037037</v>
      </c>
      <c r="Q2102" s="6" t="str">
        <f t="shared" si="193"/>
        <v>music</v>
      </c>
      <c r="R2102" s="6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7"/>
        <v>51.477272727272727</v>
      </c>
      <c r="Q2103" s="6" t="str">
        <f t="shared" si="193"/>
        <v>music</v>
      </c>
      <c r="R2103" s="6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7"/>
        <v>35.789473684210527</v>
      </c>
      <c r="Q2104" s="6" t="str">
        <f t="shared" si="193"/>
        <v>music</v>
      </c>
      <c r="R2104" s="6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7"/>
        <v>98.817391304347822</v>
      </c>
      <c r="Q2105" s="6" t="str">
        <f t="shared" si="193"/>
        <v>music</v>
      </c>
      <c r="R2105" s="6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7"/>
        <v>28</v>
      </c>
      <c r="Q2106" s="6" t="str">
        <f t="shared" si="193"/>
        <v>music</v>
      </c>
      <c r="R2106" s="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7"/>
        <v>51.313131313131315</v>
      </c>
      <c r="Q2107" s="6" t="str">
        <f t="shared" si="193"/>
        <v>music</v>
      </c>
      <c r="R2107" s="6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7"/>
        <v>53.522727272727273</v>
      </c>
      <c r="Q2108" s="6" t="str">
        <f t="shared" si="193"/>
        <v>music</v>
      </c>
      <c r="R2108" s="6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7"/>
        <v>37.149310344827583</v>
      </c>
      <c r="Q2109" s="6" t="str">
        <f t="shared" si="193"/>
        <v>music</v>
      </c>
      <c r="R2109" s="6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7"/>
        <v>89.895287958115176</v>
      </c>
      <c r="Q2110" s="6" t="str">
        <f t="shared" si="193"/>
        <v>music</v>
      </c>
      <c r="R2110" s="6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7"/>
        <v>106.52500000000001</v>
      </c>
      <c r="Q2111" s="6" t="str">
        <f t="shared" si="193"/>
        <v>music</v>
      </c>
      <c r="R2111" s="6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7"/>
        <v>52.815789473684212</v>
      </c>
      <c r="Q2112" s="6" t="str">
        <f t="shared" si="193"/>
        <v>music</v>
      </c>
      <c r="R2112" s="6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7"/>
        <v>54.615384615384613</v>
      </c>
      <c r="Q2113" s="6" t="str">
        <f t="shared" si="193"/>
        <v>music</v>
      </c>
      <c r="R2113" s="6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7"/>
        <v>27.272727272727273</v>
      </c>
      <c r="Q2114" s="6" t="str">
        <f t="shared" si="193"/>
        <v>music</v>
      </c>
      <c r="R2114" s="6" t="str">
        <f t="shared" si="194"/>
        <v>indie rock</v>
      </c>
      <c r="S2114" s="9">
        <f t="shared" si="195"/>
        <v>41365.928159722222</v>
      </c>
      <c r="T2114" s="9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>
        <f t="shared" si="197"/>
        <v>68.598130841121488</v>
      </c>
      <c r="Q2115" s="6" t="str">
        <f t="shared" ref="Q2115:Q2178" si="199">LEFT(N2115, FIND("/", N2115)-1)</f>
        <v>music</v>
      </c>
      <c r="R2115" s="6" t="str">
        <f t="shared" ref="R2115:R2178" si="200">RIGHT(N2115, LEN(N2115) - FIND("/", N2115))</f>
        <v>indie rock</v>
      </c>
      <c r="S2115" s="9">
        <f t="shared" ref="S2115:S2178" si="201">(J2115/86400) + DATE(1970, 1, 1)</f>
        <v>41870.86546296296</v>
      </c>
      <c r="T2115" s="9">
        <f t="shared" ref="T2115:T2178" si="202">(I2115/86400) + 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ref="P2116:P2179" si="203">E2116/L2116</f>
        <v>35.612244897959187</v>
      </c>
      <c r="Q2116" s="6" t="str">
        <f t="shared" si="199"/>
        <v>music</v>
      </c>
      <c r="R2116" s="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203"/>
        <v>94.027777777777771</v>
      </c>
      <c r="Q2117" s="6" t="str">
        <f t="shared" si="199"/>
        <v>music</v>
      </c>
      <c r="R2117" s="6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203"/>
        <v>526.45652173913038</v>
      </c>
      <c r="Q2118" s="6" t="str">
        <f t="shared" si="199"/>
        <v>music</v>
      </c>
      <c r="R2118" s="6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203"/>
        <v>50.657142857142858</v>
      </c>
      <c r="Q2119" s="6" t="str">
        <f t="shared" si="199"/>
        <v>music</v>
      </c>
      <c r="R2119" s="6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203"/>
        <v>79.182941176470578</v>
      </c>
      <c r="Q2120" s="6" t="str">
        <f t="shared" si="199"/>
        <v>music</v>
      </c>
      <c r="R2120" s="6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203"/>
        <v>91.590909090909093</v>
      </c>
      <c r="Q2121" s="6" t="str">
        <f t="shared" si="199"/>
        <v>music</v>
      </c>
      <c r="R2121" s="6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203"/>
        <v>116.96275362318841</v>
      </c>
      <c r="Q2122" s="6" t="str">
        <f t="shared" si="199"/>
        <v>music</v>
      </c>
      <c r="R2122" s="6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203"/>
        <v>28.4</v>
      </c>
      <c r="Q2123" s="6" t="str">
        <f t="shared" si="199"/>
        <v>games</v>
      </c>
      <c r="R2123" s="6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203"/>
        <v>103.33333333333333</v>
      </c>
      <c r="Q2124" s="6" t="str">
        <f t="shared" si="199"/>
        <v>games</v>
      </c>
      <c r="R2124" s="6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203"/>
        <v>10</v>
      </c>
      <c r="Q2125" s="6" t="str">
        <f t="shared" si="199"/>
        <v>games</v>
      </c>
      <c r="R2125" s="6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203"/>
        <v>23</v>
      </c>
      <c r="Q2126" s="6" t="str">
        <f t="shared" si="199"/>
        <v>games</v>
      </c>
      <c r="R2126" s="6" t="str">
        <f t="shared" si="200"/>
        <v>video games</v>
      </c>
      <c r="S2126" s="9">
        <f t="shared" si="201"/>
        <v>40464.028182870374</v>
      </c>
      <c r="T2126" s="9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203"/>
        <v>31.555555555555557</v>
      </c>
      <c r="Q2127" s="6" t="str">
        <f t="shared" si="199"/>
        <v>games</v>
      </c>
      <c r="R2127" s="6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203"/>
        <v>5</v>
      </c>
      <c r="Q2128" s="6" t="str">
        <f t="shared" si="199"/>
        <v>games</v>
      </c>
      <c r="R2128" s="6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203"/>
        <v>34.220338983050844</v>
      </c>
      <c r="Q2129" s="6" t="str">
        <f t="shared" si="199"/>
        <v>games</v>
      </c>
      <c r="R2129" s="6" t="str">
        <f t="shared" si="200"/>
        <v>video games</v>
      </c>
      <c r="S2129" s="9">
        <f t="shared" si="201"/>
        <v>42045.505358796298</v>
      </c>
      <c r="T2129" s="9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203"/>
        <v>25</v>
      </c>
      <c r="Q2130" s="6" t="str">
        <f t="shared" si="199"/>
        <v>games</v>
      </c>
      <c r="R2130" s="6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203"/>
        <v>19.666666666666668</v>
      </c>
      <c r="Q2131" s="6" t="str">
        <f t="shared" si="199"/>
        <v>games</v>
      </c>
      <c r="R2131" s="6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203"/>
        <v>21.25</v>
      </c>
      <c r="Q2132" s="6" t="str">
        <f t="shared" si="199"/>
        <v>games</v>
      </c>
      <c r="R2132" s="6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203"/>
        <v>8.3333333333333339</v>
      </c>
      <c r="Q2133" s="6" t="str">
        <f t="shared" si="199"/>
        <v>games</v>
      </c>
      <c r="R2133" s="6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203"/>
        <v>21.34333333333333</v>
      </c>
      <c r="Q2134" s="6" t="str">
        <f t="shared" si="199"/>
        <v>games</v>
      </c>
      <c r="R2134" s="6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203"/>
        <v>5.333333333333333</v>
      </c>
      <c r="Q2135" s="6" t="str">
        <f t="shared" si="199"/>
        <v>games</v>
      </c>
      <c r="R2135" s="6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203"/>
        <v>34.666666666666664</v>
      </c>
      <c r="Q2136" s="6" t="str">
        <f t="shared" si="199"/>
        <v>games</v>
      </c>
      <c r="R2136" s="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203"/>
        <v>21.727272727272727</v>
      </c>
      <c r="Q2137" s="6" t="str">
        <f t="shared" si="199"/>
        <v>games</v>
      </c>
      <c r="R2137" s="6" t="str">
        <f t="shared" si="200"/>
        <v>video games</v>
      </c>
      <c r="S2137" s="9">
        <f t="shared" si="201"/>
        <v>41156.96334490741</v>
      </c>
      <c r="T2137" s="9">
        <f t="shared" si="202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203"/>
        <v>11.922499999999999</v>
      </c>
      <c r="Q2138" s="6" t="str">
        <f t="shared" si="199"/>
        <v>games</v>
      </c>
      <c r="R2138" s="6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203"/>
        <v>26.59737827715356</v>
      </c>
      <c r="Q2139" s="6" t="str">
        <f t="shared" si="199"/>
        <v>games</v>
      </c>
      <c r="R2139" s="6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203"/>
        <v>10.666666666666666</v>
      </c>
      <c r="Q2140" s="6" t="str">
        <f t="shared" si="199"/>
        <v>games</v>
      </c>
      <c r="R2140" s="6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203"/>
        <v>29.035714285714285</v>
      </c>
      <c r="Q2141" s="6" t="str">
        <f t="shared" si="199"/>
        <v>games</v>
      </c>
      <c r="R2141" s="6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203"/>
        <v>50.909090909090907</v>
      </c>
      <c r="Q2142" s="6" t="str">
        <f t="shared" si="199"/>
        <v>games</v>
      </c>
      <c r="R2142" s="6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203"/>
        <v>#DIV/0!</v>
      </c>
      <c r="Q2143" s="6" t="str">
        <f t="shared" si="199"/>
        <v>games</v>
      </c>
      <c r="R2143" s="6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203"/>
        <v>50.083333333333336</v>
      </c>
      <c r="Q2144" s="6" t="str">
        <f t="shared" si="199"/>
        <v>games</v>
      </c>
      <c r="R2144" s="6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203"/>
        <v>45</v>
      </c>
      <c r="Q2145" s="6" t="str">
        <f t="shared" si="199"/>
        <v>games</v>
      </c>
      <c r="R2145" s="6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203"/>
        <v>25.291666666666668</v>
      </c>
      <c r="Q2146" s="6" t="str">
        <f t="shared" si="199"/>
        <v>games</v>
      </c>
      <c r="R2146" s="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203"/>
        <v>51.292134831460672</v>
      </c>
      <c r="Q2147" s="6" t="str">
        <f t="shared" si="199"/>
        <v>games</v>
      </c>
      <c r="R2147" s="6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203"/>
        <v>1</v>
      </c>
      <c r="Q2148" s="6" t="str">
        <f t="shared" si="199"/>
        <v>games</v>
      </c>
      <c r="R2148" s="6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203"/>
        <v>49.381818181818183</v>
      </c>
      <c r="Q2149" s="6" t="str">
        <f t="shared" si="199"/>
        <v>games</v>
      </c>
      <c r="R2149" s="6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203"/>
        <v>1</v>
      </c>
      <c r="Q2150" s="6" t="str">
        <f t="shared" si="199"/>
        <v>games</v>
      </c>
      <c r="R2150" s="6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203"/>
        <v>#DIV/0!</v>
      </c>
      <c r="Q2151" s="6" t="str">
        <f t="shared" si="199"/>
        <v>games</v>
      </c>
      <c r="R2151" s="6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203"/>
        <v>101.25</v>
      </c>
      <c r="Q2152" s="6" t="str">
        <f t="shared" si="199"/>
        <v>games</v>
      </c>
      <c r="R2152" s="6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203"/>
        <v>19.666666666666668</v>
      </c>
      <c r="Q2153" s="6" t="str">
        <f t="shared" si="199"/>
        <v>games</v>
      </c>
      <c r="R2153" s="6" t="str">
        <f t="shared" si="200"/>
        <v>video games</v>
      </c>
      <c r="S2153" s="9">
        <f t="shared" si="201"/>
        <v>42520.847384259258</v>
      </c>
      <c r="T2153" s="9">
        <f t="shared" si="202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203"/>
        <v>12.5</v>
      </c>
      <c r="Q2154" s="6" t="str">
        <f t="shared" si="199"/>
        <v>games</v>
      </c>
      <c r="R2154" s="6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203"/>
        <v>8.5</v>
      </c>
      <c r="Q2155" s="6" t="str">
        <f t="shared" si="199"/>
        <v>games</v>
      </c>
      <c r="R2155" s="6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203"/>
        <v>1</v>
      </c>
      <c r="Q2156" s="6" t="str">
        <f t="shared" si="199"/>
        <v>games</v>
      </c>
      <c r="R2156" s="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203"/>
        <v>23</v>
      </c>
      <c r="Q2157" s="6" t="str">
        <f t="shared" si="199"/>
        <v>games</v>
      </c>
      <c r="R2157" s="6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203"/>
        <v>17.987951807228917</v>
      </c>
      <c r="Q2158" s="6" t="str">
        <f t="shared" si="199"/>
        <v>games</v>
      </c>
      <c r="R2158" s="6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203"/>
        <v>370.94736842105266</v>
      </c>
      <c r="Q2159" s="6" t="str">
        <f t="shared" si="199"/>
        <v>games</v>
      </c>
      <c r="R2159" s="6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203"/>
        <v>63.569485530546629</v>
      </c>
      <c r="Q2160" s="6" t="str">
        <f t="shared" si="199"/>
        <v>games</v>
      </c>
      <c r="R2160" s="6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203"/>
        <v>13</v>
      </c>
      <c r="Q2161" s="6" t="str">
        <f t="shared" si="199"/>
        <v>games</v>
      </c>
      <c r="R2161" s="6" t="str">
        <f t="shared" si="200"/>
        <v>video games</v>
      </c>
      <c r="S2161" s="9">
        <f t="shared" si="201"/>
        <v>40710.731180555558</v>
      </c>
      <c r="T2161" s="9">
        <f t="shared" si="202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203"/>
        <v>5.3125</v>
      </c>
      <c r="Q2162" s="6" t="str">
        <f t="shared" si="199"/>
        <v>games</v>
      </c>
      <c r="R2162" s="6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203"/>
        <v>35.615384615384613</v>
      </c>
      <c r="Q2163" s="6" t="str">
        <f t="shared" si="199"/>
        <v>music</v>
      </c>
      <c r="R2163" s="6" t="str">
        <f t="shared" si="200"/>
        <v>rock</v>
      </c>
      <c r="S2163" s="9">
        <f t="shared" si="201"/>
        <v>42240.852534722224</v>
      </c>
      <c r="T2163" s="9">
        <f t="shared" si="202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203"/>
        <v>87.103448275862064</v>
      </c>
      <c r="Q2164" s="6" t="str">
        <f t="shared" si="199"/>
        <v>music</v>
      </c>
      <c r="R2164" s="6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203"/>
        <v>75.11363636363636</v>
      </c>
      <c r="Q2165" s="6" t="str">
        <f t="shared" si="199"/>
        <v>music</v>
      </c>
      <c r="R2165" s="6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203"/>
        <v>68.01204819277109</v>
      </c>
      <c r="Q2166" s="6" t="str">
        <f t="shared" si="199"/>
        <v>music</v>
      </c>
      <c r="R2166" s="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203"/>
        <v>29.623931623931625</v>
      </c>
      <c r="Q2167" s="6" t="str">
        <f t="shared" si="199"/>
        <v>music</v>
      </c>
      <c r="R2167" s="6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203"/>
        <v>91.625</v>
      </c>
      <c r="Q2168" s="6" t="str">
        <f t="shared" si="199"/>
        <v>music</v>
      </c>
      <c r="R2168" s="6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203"/>
        <v>22.5</v>
      </c>
      <c r="Q2169" s="6" t="str">
        <f t="shared" si="199"/>
        <v>music</v>
      </c>
      <c r="R2169" s="6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203"/>
        <v>64.366735294117646</v>
      </c>
      <c r="Q2170" s="6" t="str">
        <f t="shared" si="199"/>
        <v>music</v>
      </c>
      <c r="R2170" s="6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203"/>
        <v>21.857142857142858</v>
      </c>
      <c r="Q2171" s="6" t="str">
        <f t="shared" si="199"/>
        <v>music</v>
      </c>
      <c r="R2171" s="6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203"/>
        <v>33.315789473684212</v>
      </c>
      <c r="Q2172" s="6" t="str">
        <f t="shared" si="199"/>
        <v>music</v>
      </c>
      <c r="R2172" s="6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203"/>
        <v>90.276595744680847</v>
      </c>
      <c r="Q2173" s="6" t="str">
        <f t="shared" si="199"/>
        <v>music</v>
      </c>
      <c r="R2173" s="6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203"/>
        <v>76.92307692307692</v>
      </c>
      <c r="Q2174" s="6" t="str">
        <f t="shared" si="199"/>
        <v>music</v>
      </c>
      <c r="R2174" s="6" t="str">
        <f t="shared" si="200"/>
        <v>rock</v>
      </c>
      <c r="S2174" s="9">
        <f t="shared" si="201"/>
        <v>42082.580092592594</v>
      </c>
      <c r="T2174" s="9">
        <f t="shared" si="202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203"/>
        <v>59.233333333333334</v>
      </c>
      <c r="Q2175" s="6" t="str">
        <f t="shared" si="199"/>
        <v>music</v>
      </c>
      <c r="R2175" s="6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203"/>
        <v>65.38095238095238</v>
      </c>
      <c r="Q2176" s="6" t="str">
        <f t="shared" si="199"/>
        <v>music</v>
      </c>
      <c r="R2176" s="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203"/>
        <v>67.307692307692307</v>
      </c>
      <c r="Q2177" s="6" t="str">
        <f t="shared" si="199"/>
        <v>music</v>
      </c>
      <c r="R2177" s="6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203"/>
        <v>88.74647887323944</v>
      </c>
      <c r="Q2178" s="6" t="str">
        <f t="shared" si="199"/>
        <v>music</v>
      </c>
      <c r="R2178" s="6" t="str">
        <f t="shared" si="200"/>
        <v>rock</v>
      </c>
      <c r="S2178" s="9">
        <f t="shared" si="201"/>
        <v>42096.633206018523</v>
      </c>
      <c r="T2178" s="9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>
        <f t="shared" si="203"/>
        <v>65.868421052631575</v>
      </c>
      <c r="Q2179" s="6" t="str">
        <f t="shared" ref="Q2179:Q2242" si="205">LEFT(N2179, FIND("/", N2179)-1)</f>
        <v>music</v>
      </c>
      <c r="R2179" s="6" t="str">
        <f t="shared" ref="R2179:R2242" si="206">RIGHT(N2179, LEN(N2179) - FIND("/", N2179))</f>
        <v>rock</v>
      </c>
      <c r="S2179" s="9">
        <f t="shared" ref="S2179:S2242" si="207">(J2179/86400) + DATE(1970, 1, 1)</f>
        <v>42502.250775462962</v>
      </c>
      <c r="T2179" s="9">
        <f t="shared" ref="T2179:T2242" si="208">(I2179/86400) + 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ref="P2180:P2243" si="209">E2180/L2180</f>
        <v>40.349243306169967</v>
      </c>
      <c r="Q2180" s="6" t="str">
        <f t="shared" si="205"/>
        <v>music</v>
      </c>
      <c r="R2180" s="6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9"/>
        <v>76.857142857142861</v>
      </c>
      <c r="Q2181" s="6" t="str">
        <f t="shared" si="205"/>
        <v>music</v>
      </c>
      <c r="R2181" s="6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9"/>
        <v>68.707820512820518</v>
      </c>
      <c r="Q2182" s="6" t="str">
        <f t="shared" si="205"/>
        <v>music</v>
      </c>
      <c r="R2182" s="6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9"/>
        <v>57.773584905660378</v>
      </c>
      <c r="Q2183" s="6" t="str">
        <f t="shared" si="205"/>
        <v>games</v>
      </c>
      <c r="R2183" s="6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9"/>
        <v>44.171348314606739</v>
      </c>
      <c r="Q2184" s="6" t="str">
        <f t="shared" si="205"/>
        <v>games</v>
      </c>
      <c r="R2184" s="6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9"/>
        <v>31.566308243727597</v>
      </c>
      <c r="Q2185" s="6" t="str">
        <f t="shared" si="205"/>
        <v>games</v>
      </c>
      <c r="R2185" s="6" t="str">
        <f t="shared" si="206"/>
        <v>tabletop games</v>
      </c>
      <c r="S2185" s="9">
        <f t="shared" si="207"/>
        <v>42745.365474537037</v>
      </c>
      <c r="T2185" s="9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9"/>
        <v>107.04511278195488</v>
      </c>
      <c r="Q2186" s="6" t="str">
        <f t="shared" si="205"/>
        <v>games</v>
      </c>
      <c r="R2186" s="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9"/>
        <v>149.03451043338683</v>
      </c>
      <c r="Q2187" s="6" t="str">
        <f t="shared" si="205"/>
        <v>games</v>
      </c>
      <c r="R2187" s="6" t="str">
        <f t="shared" si="206"/>
        <v>tabletop games</v>
      </c>
      <c r="S2187" s="9">
        <f t="shared" si="207"/>
        <v>41319.349988425922</v>
      </c>
      <c r="T2187" s="9">
        <f t="shared" si="208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9"/>
        <v>55.956632653061227</v>
      </c>
      <c r="Q2188" s="6" t="str">
        <f t="shared" si="205"/>
        <v>games</v>
      </c>
      <c r="R2188" s="6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9"/>
        <v>56.970381807973048</v>
      </c>
      <c r="Q2189" s="6" t="str">
        <f t="shared" si="205"/>
        <v>games</v>
      </c>
      <c r="R2189" s="6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9"/>
        <v>44.056420233463037</v>
      </c>
      <c r="Q2190" s="6" t="str">
        <f t="shared" si="205"/>
        <v>games</v>
      </c>
      <c r="R2190" s="6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9"/>
        <v>68.625</v>
      </c>
      <c r="Q2191" s="6" t="str">
        <f t="shared" si="205"/>
        <v>games</v>
      </c>
      <c r="R2191" s="6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9"/>
        <v>65.318435754189949</v>
      </c>
      <c r="Q2192" s="6" t="str">
        <f t="shared" si="205"/>
        <v>games</v>
      </c>
      <c r="R2192" s="6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9"/>
        <v>35.92</v>
      </c>
      <c r="Q2193" s="6" t="str">
        <f t="shared" si="205"/>
        <v>games</v>
      </c>
      <c r="R2193" s="6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9"/>
        <v>40.070667078443485</v>
      </c>
      <c r="Q2194" s="6" t="str">
        <f t="shared" si="205"/>
        <v>games</v>
      </c>
      <c r="R2194" s="6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9"/>
        <v>75.647714604236342</v>
      </c>
      <c r="Q2195" s="6" t="str">
        <f t="shared" si="205"/>
        <v>games</v>
      </c>
      <c r="R2195" s="6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9"/>
        <v>61.203872437357631</v>
      </c>
      <c r="Q2196" s="6" t="str">
        <f t="shared" si="205"/>
        <v>games</v>
      </c>
      <c r="R2196" s="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9"/>
        <v>48.130434782608695</v>
      </c>
      <c r="Q2197" s="6" t="str">
        <f t="shared" si="205"/>
        <v>games</v>
      </c>
      <c r="R2197" s="6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9"/>
        <v>68.106837606837601</v>
      </c>
      <c r="Q2198" s="6" t="str">
        <f t="shared" si="205"/>
        <v>games</v>
      </c>
      <c r="R2198" s="6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9"/>
        <v>65.891300230946882</v>
      </c>
      <c r="Q2199" s="6" t="str">
        <f t="shared" si="205"/>
        <v>games</v>
      </c>
      <c r="R2199" s="6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9"/>
        <v>81.654377880184327</v>
      </c>
      <c r="Q2200" s="6" t="str">
        <f t="shared" si="205"/>
        <v>games</v>
      </c>
      <c r="R2200" s="6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9"/>
        <v>52.701195219123505</v>
      </c>
      <c r="Q2201" s="6" t="str">
        <f t="shared" si="205"/>
        <v>games</v>
      </c>
      <c r="R2201" s="6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9"/>
        <v>41.228136882129277</v>
      </c>
      <c r="Q2202" s="6" t="str">
        <f t="shared" si="205"/>
        <v>games</v>
      </c>
      <c r="R2202" s="6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9"/>
        <v>15.035357142857142</v>
      </c>
      <c r="Q2203" s="6" t="str">
        <f t="shared" si="205"/>
        <v>music</v>
      </c>
      <c r="R2203" s="6" t="str">
        <f t="shared" si="206"/>
        <v>electronic music</v>
      </c>
      <c r="S2203" s="9">
        <f t="shared" si="207"/>
        <v>41276.846817129626</v>
      </c>
      <c r="T2203" s="9">
        <f t="shared" si="208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9"/>
        <v>39.066920943134534</v>
      </c>
      <c r="Q2204" s="6" t="str">
        <f t="shared" si="205"/>
        <v>music</v>
      </c>
      <c r="R2204" s="6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9"/>
        <v>43.82</v>
      </c>
      <c r="Q2205" s="6" t="str">
        <f t="shared" si="205"/>
        <v>music</v>
      </c>
      <c r="R2205" s="6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9"/>
        <v>27.301369863013697</v>
      </c>
      <c r="Q2206" s="6" t="str">
        <f t="shared" si="205"/>
        <v>music</v>
      </c>
      <c r="R2206" s="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9"/>
        <v>42.222222222222221</v>
      </c>
      <c r="Q2207" s="6" t="str">
        <f t="shared" si="205"/>
        <v>music</v>
      </c>
      <c r="R2207" s="6" t="str">
        <f t="shared" si="206"/>
        <v>electronic music</v>
      </c>
      <c r="S2207" s="9">
        <f t="shared" si="207"/>
        <v>41031.821631944447</v>
      </c>
      <c r="T2207" s="9">
        <f t="shared" si="208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9"/>
        <v>33.235294117647058</v>
      </c>
      <c r="Q2208" s="6" t="str">
        <f t="shared" si="205"/>
        <v>music</v>
      </c>
      <c r="R2208" s="6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9"/>
        <v>285.71428571428572</v>
      </c>
      <c r="Q2209" s="6" t="str">
        <f t="shared" si="205"/>
        <v>music</v>
      </c>
      <c r="R2209" s="6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9"/>
        <v>42.333333333333336</v>
      </c>
      <c r="Q2210" s="6" t="str">
        <f t="shared" si="205"/>
        <v>music</v>
      </c>
      <c r="R2210" s="6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9"/>
        <v>50.266666666666666</v>
      </c>
      <c r="Q2211" s="6" t="str">
        <f t="shared" si="205"/>
        <v>music</v>
      </c>
      <c r="R2211" s="6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9"/>
        <v>61.902777777777779</v>
      </c>
      <c r="Q2212" s="6" t="str">
        <f t="shared" si="205"/>
        <v>music</v>
      </c>
      <c r="R2212" s="6" t="str">
        <f t="shared" si="206"/>
        <v>electronic music</v>
      </c>
      <c r="S2212" s="9">
        <f t="shared" si="207"/>
        <v>40956.066087962965</v>
      </c>
      <c r="T2212" s="9">
        <f t="shared" si="208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9"/>
        <v>40.75</v>
      </c>
      <c r="Q2213" s="6" t="str">
        <f t="shared" si="205"/>
        <v>music</v>
      </c>
      <c r="R2213" s="6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9"/>
        <v>55.796747967479675</v>
      </c>
      <c r="Q2214" s="6" t="str">
        <f t="shared" si="205"/>
        <v>music</v>
      </c>
      <c r="R2214" s="6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9"/>
        <v>10</v>
      </c>
      <c r="Q2215" s="6" t="str">
        <f t="shared" si="205"/>
        <v>music</v>
      </c>
      <c r="R2215" s="6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9"/>
        <v>73.125416666666666</v>
      </c>
      <c r="Q2216" s="6" t="str">
        <f t="shared" si="205"/>
        <v>music</v>
      </c>
      <c r="R2216" s="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9"/>
        <v>26.060606060606062</v>
      </c>
      <c r="Q2217" s="6" t="str">
        <f t="shared" si="205"/>
        <v>music</v>
      </c>
      <c r="R2217" s="6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9"/>
        <v>22.642857142857142</v>
      </c>
      <c r="Q2218" s="6" t="str">
        <f t="shared" si="205"/>
        <v>music</v>
      </c>
      <c r="R2218" s="6" t="str">
        <f t="shared" si="206"/>
        <v>electronic music</v>
      </c>
      <c r="S2218" s="9">
        <f t="shared" si="207"/>
        <v>42194.75167824074</v>
      </c>
      <c r="T2218" s="9">
        <f t="shared" si="208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9"/>
        <v>47.222222222222221</v>
      </c>
      <c r="Q2219" s="6" t="str">
        <f t="shared" si="205"/>
        <v>music</v>
      </c>
      <c r="R2219" s="6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9"/>
        <v>32.324473684210524</v>
      </c>
      <c r="Q2220" s="6" t="str">
        <f t="shared" si="205"/>
        <v>music</v>
      </c>
      <c r="R2220" s="6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9"/>
        <v>53.421052631578945</v>
      </c>
      <c r="Q2221" s="6" t="str">
        <f t="shared" si="205"/>
        <v>music</v>
      </c>
      <c r="R2221" s="6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9"/>
        <v>51.304347826086953</v>
      </c>
      <c r="Q2222" s="6" t="str">
        <f t="shared" si="205"/>
        <v>music</v>
      </c>
      <c r="R2222" s="6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9"/>
        <v>37.197247706422019</v>
      </c>
      <c r="Q2223" s="6" t="str">
        <f t="shared" si="205"/>
        <v>games</v>
      </c>
      <c r="R2223" s="6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9"/>
        <v>27.1</v>
      </c>
      <c r="Q2224" s="6" t="str">
        <f t="shared" si="205"/>
        <v>games</v>
      </c>
      <c r="R2224" s="6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9"/>
        <v>206.31</v>
      </c>
      <c r="Q2225" s="6" t="str">
        <f t="shared" si="205"/>
        <v>games</v>
      </c>
      <c r="R2225" s="6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9"/>
        <v>82.145270270270274</v>
      </c>
      <c r="Q2226" s="6" t="str">
        <f t="shared" si="205"/>
        <v>games</v>
      </c>
      <c r="R2226" s="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9"/>
        <v>164.79651993355483</v>
      </c>
      <c r="Q2227" s="6" t="str">
        <f t="shared" si="205"/>
        <v>games</v>
      </c>
      <c r="R2227" s="6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9"/>
        <v>60.820280373831778</v>
      </c>
      <c r="Q2228" s="6" t="str">
        <f t="shared" si="205"/>
        <v>games</v>
      </c>
      <c r="R2228" s="6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9"/>
        <v>67.970099667774093</v>
      </c>
      <c r="Q2229" s="6" t="str">
        <f t="shared" si="205"/>
        <v>games</v>
      </c>
      <c r="R2229" s="6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9"/>
        <v>81.561805555555551</v>
      </c>
      <c r="Q2230" s="6" t="str">
        <f t="shared" si="205"/>
        <v>games</v>
      </c>
      <c r="R2230" s="6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9"/>
        <v>25.42547309833024</v>
      </c>
      <c r="Q2231" s="6" t="str">
        <f t="shared" si="205"/>
        <v>games</v>
      </c>
      <c r="R2231" s="6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9"/>
        <v>21.497991967871485</v>
      </c>
      <c r="Q2232" s="6" t="str">
        <f t="shared" si="205"/>
        <v>games</v>
      </c>
      <c r="R2232" s="6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9"/>
        <v>27.226630727762803</v>
      </c>
      <c r="Q2233" s="6" t="str">
        <f t="shared" si="205"/>
        <v>games</v>
      </c>
      <c r="R2233" s="6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9"/>
        <v>25.091093117408906</v>
      </c>
      <c r="Q2234" s="6" t="str">
        <f t="shared" si="205"/>
        <v>games</v>
      </c>
      <c r="R2234" s="6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9"/>
        <v>21.230179028132991</v>
      </c>
      <c r="Q2235" s="6" t="str">
        <f t="shared" si="205"/>
        <v>games</v>
      </c>
      <c r="R2235" s="6" t="str">
        <f t="shared" si="206"/>
        <v>tabletop games</v>
      </c>
      <c r="S2235" s="9">
        <f t="shared" si="207"/>
        <v>42331.378923611112</v>
      </c>
      <c r="T2235" s="9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9"/>
        <v>41.607142857142854</v>
      </c>
      <c r="Q2236" s="6" t="str">
        <f t="shared" si="205"/>
        <v>games</v>
      </c>
      <c r="R2236" s="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9"/>
        <v>135.58503401360545</v>
      </c>
      <c r="Q2237" s="6" t="str">
        <f t="shared" si="205"/>
        <v>games</v>
      </c>
      <c r="R2237" s="6" t="str">
        <f t="shared" si="206"/>
        <v>tabletop games</v>
      </c>
      <c r="S2237" s="9">
        <f t="shared" si="207"/>
        <v>42062.022118055553</v>
      </c>
      <c r="T2237" s="9">
        <f t="shared" si="208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9"/>
        <v>22.116176470588236</v>
      </c>
      <c r="Q2238" s="6" t="str">
        <f t="shared" si="205"/>
        <v>games</v>
      </c>
      <c r="R2238" s="6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9"/>
        <v>64.625635808748726</v>
      </c>
      <c r="Q2239" s="6" t="str">
        <f t="shared" si="205"/>
        <v>games</v>
      </c>
      <c r="R2239" s="6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9"/>
        <v>69.569620253164558</v>
      </c>
      <c r="Q2240" s="6" t="str">
        <f t="shared" si="205"/>
        <v>games</v>
      </c>
      <c r="R2240" s="6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9"/>
        <v>75.133028169014082</v>
      </c>
      <c r="Q2241" s="6" t="str">
        <f t="shared" si="205"/>
        <v>games</v>
      </c>
      <c r="R2241" s="6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9"/>
        <v>140.97916666666666</v>
      </c>
      <c r="Q2242" s="6" t="str">
        <f t="shared" si="205"/>
        <v>games</v>
      </c>
      <c r="R2242" s="6" t="str">
        <f t="shared" si="206"/>
        <v>tabletop games</v>
      </c>
      <c r="S2242" s="9">
        <f t="shared" si="207"/>
        <v>42452.825740740736</v>
      </c>
      <c r="T2242" s="9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>
        <f t="shared" si="209"/>
        <v>49.472392638036808</v>
      </c>
      <c r="Q2243" s="6" t="str">
        <f t="shared" ref="Q2243:Q2306" si="211">LEFT(N2243, FIND("/", N2243)-1)</f>
        <v>games</v>
      </c>
      <c r="R2243" s="6" t="str">
        <f t="shared" ref="R2243:R2306" si="212">RIGHT(N2243, LEN(N2243) - FIND("/", N2243))</f>
        <v>tabletop games</v>
      </c>
      <c r="S2243" s="9">
        <f t="shared" ref="S2243:S2306" si="213">(J2243/86400) + DATE(1970, 1, 1)</f>
        <v>42766.827546296292</v>
      </c>
      <c r="T2243" s="9">
        <f t="shared" ref="T2243:T2306" si="214">(I2243/86400) + 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ref="P2244:P2307" si="215">E2244/L2244</f>
        <v>53.865251485148519</v>
      </c>
      <c r="Q2244" s="6" t="str">
        <f t="shared" si="211"/>
        <v>games</v>
      </c>
      <c r="R2244" s="6" t="str">
        <f t="shared" si="212"/>
        <v>tabletop games</v>
      </c>
      <c r="S2244" s="9">
        <f t="shared" si="213"/>
        <v>41569.575613425928</v>
      </c>
      <c r="T2244" s="9">
        <f t="shared" si="214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5"/>
        <v>4.5712530712530715</v>
      </c>
      <c r="Q2245" s="6" t="str">
        <f t="shared" si="211"/>
        <v>games</v>
      </c>
      <c r="R2245" s="6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5"/>
        <v>65.00344827586207</v>
      </c>
      <c r="Q2246" s="6" t="str">
        <f t="shared" si="211"/>
        <v>games</v>
      </c>
      <c r="R2246" s="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5"/>
        <v>53.475252525252522</v>
      </c>
      <c r="Q2247" s="6" t="str">
        <f t="shared" si="211"/>
        <v>games</v>
      </c>
      <c r="R2247" s="6" t="str">
        <f t="shared" si="212"/>
        <v>tabletop games</v>
      </c>
      <c r="S2247" s="9">
        <f t="shared" si="213"/>
        <v>41660.70853009259</v>
      </c>
      <c r="T2247" s="9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5"/>
        <v>43.912280701754383</v>
      </c>
      <c r="Q2248" s="6" t="str">
        <f t="shared" si="211"/>
        <v>games</v>
      </c>
      <c r="R2248" s="6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5"/>
        <v>50.852631578947367</v>
      </c>
      <c r="Q2249" s="6" t="str">
        <f t="shared" si="211"/>
        <v>games</v>
      </c>
      <c r="R2249" s="6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5"/>
        <v>58.6328125</v>
      </c>
      <c r="Q2250" s="6" t="str">
        <f t="shared" si="211"/>
        <v>games</v>
      </c>
      <c r="R2250" s="6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5"/>
        <v>32.81666666666667</v>
      </c>
      <c r="Q2251" s="6" t="str">
        <f t="shared" si="211"/>
        <v>games</v>
      </c>
      <c r="R2251" s="6" t="str">
        <f t="shared" si="212"/>
        <v>tabletop games</v>
      </c>
      <c r="S2251" s="9">
        <f t="shared" si="213"/>
        <v>41336.703298611115</v>
      </c>
      <c r="T2251" s="9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5"/>
        <v>426.93169877408059</v>
      </c>
      <c r="Q2252" s="6" t="str">
        <f t="shared" si="211"/>
        <v>games</v>
      </c>
      <c r="R2252" s="6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5"/>
        <v>23.808729166666669</v>
      </c>
      <c r="Q2253" s="6" t="str">
        <f t="shared" si="211"/>
        <v>games</v>
      </c>
      <c r="R2253" s="6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5"/>
        <v>98.413654618473899</v>
      </c>
      <c r="Q2254" s="6" t="str">
        <f t="shared" si="211"/>
        <v>games</v>
      </c>
      <c r="R2254" s="6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5"/>
        <v>107.32142857142857</v>
      </c>
      <c r="Q2255" s="6" t="str">
        <f t="shared" si="211"/>
        <v>games</v>
      </c>
      <c r="R2255" s="6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5"/>
        <v>11.67005076142132</v>
      </c>
      <c r="Q2256" s="6" t="str">
        <f t="shared" si="211"/>
        <v>games</v>
      </c>
      <c r="R2256" s="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5"/>
        <v>41.782287822878232</v>
      </c>
      <c r="Q2257" s="6" t="str">
        <f t="shared" si="211"/>
        <v>games</v>
      </c>
      <c r="R2257" s="6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5"/>
        <v>21.38</v>
      </c>
      <c r="Q2258" s="6" t="str">
        <f t="shared" si="211"/>
        <v>games</v>
      </c>
      <c r="R2258" s="6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5"/>
        <v>94.103550295857985</v>
      </c>
      <c r="Q2259" s="6" t="str">
        <f t="shared" si="211"/>
        <v>games</v>
      </c>
      <c r="R2259" s="6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5"/>
        <v>15.721951219512196</v>
      </c>
      <c r="Q2260" s="6" t="str">
        <f t="shared" si="211"/>
        <v>games</v>
      </c>
      <c r="R2260" s="6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5"/>
        <v>90.635922330097088</v>
      </c>
      <c r="Q2261" s="6" t="str">
        <f t="shared" si="211"/>
        <v>games</v>
      </c>
      <c r="R2261" s="6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5"/>
        <v>97.297619047619051</v>
      </c>
      <c r="Q2262" s="6" t="str">
        <f t="shared" si="211"/>
        <v>games</v>
      </c>
      <c r="R2262" s="6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5"/>
        <v>37.11904761904762</v>
      </c>
      <c r="Q2263" s="6" t="str">
        <f t="shared" si="211"/>
        <v>games</v>
      </c>
      <c r="R2263" s="6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5"/>
        <v>28.104972375690608</v>
      </c>
      <c r="Q2264" s="6" t="str">
        <f t="shared" si="211"/>
        <v>games</v>
      </c>
      <c r="R2264" s="6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5"/>
        <v>144.43333333333334</v>
      </c>
      <c r="Q2265" s="6" t="str">
        <f t="shared" si="211"/>
        <v>games</v>
      </c>
      <c r="R2265" s="6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5"/>
        <v>24.274157303370785</v>
      </c>
      <c r="Q2266" s="6" t="str">
        <f t="shared" si="211"/>
        <v>games</v>
      </c>
      <c r="R2266" s="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5"/>
        <v>35.117647058823529</v>
      </c>
      <c r="Q2267" s="6" t="str">
        <f t="shared" si="211"/>
        <v>games</v>
      </c>
      <c r="R2267" s="6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5"/>
        <v>24.762886597938145</v>
      </c>
      <c r="Q2268" s="6" t="str">
        <f t="shared" si="211"/>
        <v>games</v>
      </c>
      <c r="R2268" s="6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5"/>
        <v>188.37871287128712</v>
      </c>
      <c r="Q2269" s="6" t="str">
        <f t="shared" si="211"/>
        <v>games</v>
      </c>
      <c r="R2269" s="6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5"/>
        <v>148.08247422680412</v>
      </c>
      <c r="Q2270" s="6" t="str">
        <f t="shared" si="211"/>
        <v>games</v>
      </c>
      <c r="R2270" s="6" t="str">
        <f t="shared" si="212"/>
        <v>tabletop games</v>
      </c>
      <c r="S2270" s="9">
        <f t="shared" si="213"/>
        <v>42776.082349537042</v>
      </c>
      <c r="T2270" s="9">
        <f t="shared" si="214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5"/>
        <v>49.934589800443462</v>
      </c>
      <c r="Q2271" s="6" t="str">
        <f t="shared" si="211"/>
        <v>games</v>
      </c>
      <c r="R2271" s="6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5"/>
        <v>107.82155688622754</v>
      </c>
      <c r="Q2272" s="6" t="str">
        <f t="shared" si="211"/>
        <v>games</v>
      </c>
      <c r="R2272" s="6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5"/>
        <v>42.63403614457831</v>
      </c>
      <c r="Q2273" s="6" t="str">
        <f t="shared" si="211"/>
        <v>games</v>
      </c>
      <c r="R2273" s="6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5"/>
        <v>14.370762711864407</v>
      </c>
      <c r="Q2274" s="6" t="str">
        <f t="shared" si="211"/>
        <v>games</v>
      </c>
      <c r="R2274" s="6" t="str">
        <f t="shared" si="212"/>
        <v>tabletop games</v>
      </c>
      <c r="S2274" s="9">
        <f t="shared" si="213"/>
        <v>42315.699490740742</v>
      </c>
      <c r="T2274" s="9">
        <f t="shared" si="214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5"/>
        <v>37.476190476190474</v>
      </c>
      <c r="Q2275" s="6" t="str">
        <f t="shared" si="211"/>
        <v>games</v>
      </c>
      <c r="R2275" s="6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5"/>
        <v>30.202020202020201</v>
      </c>
      <c r="Q2276" s="6" t="str">
        <f t="shared" si="211"/>
        <v>games</v>
      </c>
      <c r="R2276" s="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5"/>
        <v>33.550632911392405</v>
      </c>
      <c r="Q2277" s="6" t="str">
        <f t="shared" si="211"/>
        <v>games</v>
      </c>
      <c r="R2277" s="6" t="str">
        <f t="shared" si="212"/>
        <v>tabletop games</v>
      </c>
      <c r="S2277" s="9">
        <f t="shared" si="213"/>
        <v>41965.616655092592</v>
      </c>
      <c r="T2277" s="9">
        <f t="shared" si="214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5"/>
        <v>64.74666666666667</v>
      </c>
      <c r="Q2278" s="6" t="str">
        <f t="shared" si="211"/>
        <v>games</v>
      </c>
      <c r="R2278" s="6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5"/>
        <v>57.932367149758456</v>
      </c>
      <c r="Q2279" s="6" t="str">
        <f t="shared" si="211"/>
        <v>games</v>
      </c>
      <c r="R2279" s="6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5"/>
        <v>53.078431372549019</v>
      </c>
      <c r="Q2280" s="6" t="str">
        <f t="shared" si="211"/>
        <v>games</v>
      </c>
      <c r="R2280" s="6" t="str">
        <f t="shared" si="212"/>
        <v>tabletop games</v>
      </c>
      <c r="S2280" s="9">
        <f t="shared" si="213"/>
        <v>42338.709108796298</v>
      </c>
      <c r="T2280" s="9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5"/>
        <v>48.0625</v>
      </c>
      <c r="Q2281" s="6" t="str">
        <f t="shared" si="211"/>
        <v>games</v>
      </c>
      <c r="R2281" s="6" t="str">
        <f t="shared" si="212"/>
        <v>tabletop games</v>
      </c>
      <c r="S2281" s="9">
        <f t="shared" si="213"/>
        <v>42020.806701388894</v>
      </c>
      <c r="T2281" s="9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5"/>
        <v>82.396874999999994</v>
      </c>
      <c r="Q2282" s="6" t="str">
        <f t="shared" si="211"/>
        <v>games</v>
      </c>
      <c r="R2282" s="6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5"/>
        <v>50.454545454545453</v>
      </c>
      <c r="Q2283" s="6" t="str">
        <f t="shared" si="211"/>
        <v>music</v>
      </c>
      <c r="R2283" s="6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5"/>
        <v>115.83333333333333</v>
      </c>
      <c r="Q2284" s="6" t="str">
        <f t="shared" si="211"/>
        <v>music</v>
      </c>
      <c r="R2284" s="6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5"/>
        <v>63.03458333333333</v>
      </c>
      <c r="Q2285" s="6" t="str">
        <f t="shared" si="211"/>
        <v>music</v>
      </c>
      <c r="R2285" s="6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5"/>
        <v>108.02152542372882</v>
      </c>
      <c r="Q2286" s="6" t="str">
        <f t="shared" si="211"/>
        <v>music</v>
      </c>
      <c r="R2286" s="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5"/>
        <v>46.088607594936711</v>
      </c>
      <c r="Q2287" s="6" t="str">
        <f t="shared" si="211"/>
        <v>music</v>
      </c>
      <c r="R2287" s="6" t="str">
        <f t="shared" si="212"/>
        <v>rock</v>
      </c>
      <c r="S2287" s="9">
        <f t="shared" si="213"/>
        <v>41059.185682870375</v>
      </c>
      <c r="T2287" s="9">
        <f t="shared" si="214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5"/>
        <v>107.21428571428571</v>
      </c>
      <c r="Q2288" s="6" t="str">
        <f t="shared" si="211"/>
        <v>music</v>
      </c>
      <c r="R2288" s="6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5"/>
        <v>50.9338679245283</v>
      </c>
      <c r="Q2289" s="6" t="str">
        <f t="shared" si="211"/>
        <v>music</v>
      </c>
      <c r="R2289" s="6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5"/>
        <v>40.04</v>
      </c>
      <c r="Q2290" s="6" t="str">
        <f t="shared" si="211"/>
        <v>music</v>
      </c>
      <c r="R2290" s="6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5"/>
        <v>64.44</v>
      </c>
      <c r="Q2291" s="6" t="str">
        <f t="shared" si="211"/>
        <v>music</v>
      </c>
      <c r="R2291" s="6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5"/>
        <v>53.827586206896555</v>
      </c>
      <c r="Q2292" s="6" t="str">
        <f t="shared" si="211"/>
        <v>music</v>
      </c>
      <c r="R2292" s="6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5"/>
        <v>100.46511627906976</v>
      </c>
      <c r="Q2293" s="6" t="str">
        <f t="shared" si="211"/>
        <v>music</v>
      </c>
      <c r="R2293" s="6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5"/>
        <v>46.630652173913049</v>
      </c>
      <c r="Q2294" s="6" t="str">
        <f t="shared" si="211"/>
        <v>music</v>
      </c>
      <c r="R2294" s="6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5"/>
        <v>34.074074074074076</v>
      </c>
      <c r="Q2295" s="6" t="str">
        <f t="shared" si="211"/>
        <v>music</v>
      </c>
      <c r="R2295" s="6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5"/>
        <v>65.214642857142863</v>
      </c>
      <c r="Q2296" s="6" t="str">
        <f t="shared" si="211"/>
        <v>music</v>
      </c>
      <c r="R2296" s="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5"/>
        <v>44.205882352941174</v>
      </c>
      <c r="Q2297" s="6" t="str">
        <f t="shared" si="211"/>
        <v>music</v>
      </c>
      <c r="R2297" s="6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5"/>
        <v>71.965517241379317</v>
      </c>
      <c r="Q2298" s="6" t="str">
        <f t="shared" si="211"/>
        <v>music</v>
      </c>
      <c r="R2298" s="6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5"/>
        <v>52.94736842105263</v>
      </c>
      <c r="Q2299" s="6" t="str">
        <f t="shared" si="211"/>
        <v>music</v>
      </c>
      <c r="R2299" s="6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5"/>
        <v>109.45138888888889</v>
      </c>
      <c r="Q2300" s="6" t="str">
        <f t="shared" si="211"/>
        <v>music</v>
      </c>
      <c r="R2300" s="6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5"/>
        <v>75.035714285714292</v>
      </c>
      <c r="Q2301" s="6" t="str">
        <f t="shared" si="211"/>
        <v>music</v>
      </c>
      <c r="R2301" s="6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5"/>
        <v>115.71428571428571</v>
      </c>
      <c r="Q2302" s="6" t="str">
        <f t="shared" si="211"/>
        <v>music</v>
      </c>
      <c r="R2302" s="6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5"/>
        <v>31.659810426540286</v>
      </c>
      <c r="Q2303" s="6" t="str">
        <f t="shared" si="211"/>
        <v>music</v>
      </c>
      <c r="R2303" s="6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5"/>
        <v>46.176470588235297</v>
      </c>
      <c r="Q2304" s="6" t="str">
        <f t="shared" si="211"/>
        <v>music</v>
      </c>
      <c r="R2304" s="6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5"/>
        <v>68.481650485436887</v>
      </c>
      <c r="Q2305" s="6" t="str">
        <f t="shared" si="211"/>
        <v>music</v>
      </c>
      <c r="R2305" s="6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5"/>
        <v>53.469203539823013</v>
      </c>
      <c r="Q2306" s="6" t="str">
        <f t="shared" si="211"/>
        <v>music</v>
      </c>
      <c r="R2306" s="6" t="str">
        <f t="shared" si="212"/>
        <v>indie rock</v>
      </c>
      <c r="S2306" s="9">
        <f t="shared" si="213"/>
        <v>40502.815868055557</v>
      </c>
      <c r="T2306" s="9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>
        <f t="shared" si="215"/>
        <v>109.10778443113773</v>
      </c>
      <c r="Q2307" s="6" t="str">
        <f t="shared" ref="Q2307:Q2370" si="217">LEFT(N2307, FIND("/", N2307)-1)</f>
        <v>music</v>
      </c>
      <c r="R2307" s="6" t="str">
        <f t="shared" ref="R2307:R2370" si="218">RIGHT(N2307, LEN(N2307) - FIND("/", N2307))</f>
        <v>indie rock</v>
      </c>
      <c r="S2307" s="9">
        <f t="shared" ref="S2307:S2370" si="219">(J2307/86400) + DATE(1970, 1, 1)</f>
        <v>41834.695277777777</v>
      </c>
      <c r="T2307" s="9">
        <f t="shared" ref="T2307:T2370" si="220">(I2307/86400) + 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ref="P2308:P2371" si="221">E2308/L2308</f>
        <v>51.185616438356163</v>
      </c>
      <c r="Q2308" s="6" t="str">
        <f t="shared" si="217"/>
        <v>music</v>
      </c>
      <c r="R2308" s="6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21"/>
        <v>27.936800000000002</v>
      </c>
      <c r="Q2309" s="6" t="str">
        <f t="shared" si="217"/>
        <v>music</v>
      </c>
      <c r="R2309" s="6" t="str">
        <f t="shared" si="218"/>
        <v>indie rock</v>
      </c>
      <c r="S2309" s="9">
        <f t="shared" si="219"/>
        <v>41004.802465277782</v>
      </c>
      <c r="T2309" s="9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21"/>
        <v>82.496921824104234</v>
      </c>
      <c r="Q2310" s="6" t="str">
        <f t="shared" si="217"/>
        <v>music</v>
      </c>
      <c r="R2310" s="6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21"/>
        <v>59.817476635514019</v>
      </c>
      <c r="Q2311" s="6" t="str">
        <f t="shared" si="217"/>
        <v>music</v>
      </c>
      <c r="R2311" s="6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21"/>
        <v>64.816470588235291</v>
      </c>
      <c r="Q2312" s="6" t="str">
        <f t="shared" si="217"/>
        <v>music</v>
      </c>
      <c r="R2312" s="6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21"/>
        <v>90.09615384615384</v>
      </c>
      <c r="Q2313" s="6" t="str">
        <f t="shared" si="217"/>
        <v>music</v>
      </c>
      <c r="R2313" s="6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21"/>
        <v>40.962025316455694</v>
      </c>
      <c r="Q2314" s="6" t="str">
        <f t="shared" si="217"/>
        <v>music</v>
      </c>
      <c r="R2314" s="6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21"/>
        <v>56.000127388535034</v>
      </c>
      <c r="Q2315" s="6" t="str">
        <f t="shared" si="217"/>
        <v>music</v>
      </c>
      <c r="R2315" s="6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21"/>
        <v>37.672800000000002</v>
      </c>
      <c r="Q2316" s="6" t="str">
        <f t="shared" si="217"/>
        <v>music</v>
      </c>
      <c r="R2316" s="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21"/>
        <v>40.078125</v>
      </c>
      <c r="Q2317" s="6" t="str">
        <f t="shared" si="217"/>
        <v>music</v>
      </c>
      <c r="R2317" s="6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21"/>
        <v>78.031999999999996</v>
      </c>
      <c r="Q2318" s="6" t="str">
        <f t="shared" si="217"/>
        <v>music</v>
      </c>
      <c r="R2318" s="6" t="str">
        <f t="shared" si="218"/>
        <v>indie rock</v>
      </c>
      <c r="S2318" s="9">
        <f t="shared" si="219"/>
        <v>40079.725115740745</v>
      </c>
      <c r="T2318" s="9">
        <f t="shared" si="220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21"/>
        <v>18.90909090909091</v>
      </c>
      <c r="Q2319" s="6" t="str">
        <f t="shared" si="217"/>
        <v>music</v>
      </c>
      <c r="R2319" s="6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21"/>
        <v>37.134969325153371</v>
      </c>
      <c r="Q2320" s="6" t="str">
        <f t="shared" si="217"/>
        <v>music</v>
      </c>
      <c r="R2320" s="6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21"/>
        <v>41.961038961038959</v>
      </c>
      <c r="Q2321" s="6" t="str">
        <f t="shared" si="217"/>
        <v>music</v>
      </c>
      <c r="R2321" s="6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21"/>
        <v>61.044943820224717</v>
      </c>
      <c r="Q2322" s="6" t="str">
        <f t="shared" si="217"/>
        <v>music</v>
      </c>
      <c r="R2322" s="6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21"/>
        <v>64.53125</v>
      </c>
      <c r="Q2323" s="6" t="str">
        <f t="shared" si="217"/>
        <v>food</v>
      </c>
      <c r="R2323" s="6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21"/>
        <v>21.25</v>
      </c>
      <c r="Q2324" s="6" t="str">
        <f t="shared" si="217"/>
        <v>food</v>
      </c>
      <c r="R2324" s="6" t="str">
        <f t="shared" si="218"/>
        <v>small batch</v>
      </c>
      <c r="S2324" s="9">
        <f t="shared" si="219"/>
        <v>42804.895474537036</v>
      </c>
      <c r="T2324" s="9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21"/>
        <v>30</v>
      </c>
      <c r="Q2325" s="6" t="str">
        <f t="shared" si="217"/>
        <v>food</v>
      </c>
      <c r="R2325" s="6" t="str">
        <f t="shared" si="218"/>
        <v>small batch</v>
      </c>
      <c r="S2325" s="9">
        <f t="shared" si="219"/>
        <v>42807.755173611113</v>
      </c>
      <c r="T2325" s="9">
        <f t="shared" si="220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21"/>
        <v>25.491803278688526</v>
      </c>
      <c r="Q2326" s="6" t="str">
        <f t="shared" si="217"/>
        <v>food</v>
      </c>
      <c r="R2326" s="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21"/>
        <v>11.428571428571429</v>
      </c>
      <c r="Q2327" s="6" t="str">
        <f t="shared" si="217"/>
        <v>food</v>
      </c>
      <c r="R2327" s="6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21"/>
        <v>108</v>
      </c>
      <c r="Q2328" s="6" t="str">
        <f t="shared" si="217"/>
        <v>food</v>
      </c>
      <c r="R2328" s="6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21"/>
        <v>54.883162444113267</v>
      </c>
      <c r="Q2329" s="6" t="str">
        <f t="shared" si="217"/>
        <v>food</v>
      </c>
      <c r="R2329" s="6" t="str">
        <f t="shared" si="218"/>
        <v>small batch</v>
      </c>
      <c r="S2329" s="9">
        <f t="shared" si="219"/>
        <v>41842.917129629626</v>
      </c>
      <c r="T2329" s="9">
        <f t="shared" si="220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21"/>
        <v>47.383612662942269</v>
      </c>
      <c r="Q2330" s="6" t="str">
        <f t="shared" si="217"/>
        <v>food</v>
      </c>
      <c r="R2330" s="6" t="str">
        <f t="shared" si="218"/>
        <v>small batch</v>
      </c>
      <c r="S2330" s="9">
        <f t="shared" si="219"/>
        <v>42139.781678240739</v>
      </c>
      <c r="T2330" s="9">
        <f t="shared" si="220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21"/>
        <v>211.84</v>
      </c>
      <c r="Q2331" s="6" t="str">
        <f t="shared" si="217"/>
        <v>food</v>
      </c>
      <c r="R2331" s="6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21"/>
        <v>219.92638036809817</v>
      </c>
      <c r="Q2332" s="6" t="str">
        <f t="shared" si="217"/>
        <v>food</v>
      </c>
      <c r="R2332" s="6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21"/>
        <v>40.795406360424032</v>
      </c>
      <c r="Q2333" s="6" t="str">
        <f t="shared" si="217"/>
        <v>food</v>
      </c>
      <c r="R2333" s="6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21"/>
        <v>75.502840909090907</v>
      </c>
      <c r="Q2334" s="6" t="str">
        <f t="shared" si="217"/>
        <v>food</v>
      </c>
      <c r="R2334" s="6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21"/>
        <v>13.542553191489361</v>
      </c>
      <c r="Q2335" s="6" t="str">
        <f t="shared" si="217"/>
        <v>food</v>
      </c>
      <c r="R2335" s="6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21"/>
        <v>60.865671641791046</v>
      </c>
      <c r="Q2336" s="6" t="str">
        <f t="shared" si="217"/>
        <v>food</v>
      </c>
      <c r="R2336" s="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21"/>
        <v>115.69230769230769</v>
      </c>
      <c r="Q2337" s="6" t="str">
        <f t="shared" si="217"/>
        <v>food</v>
      </c>
      <c r="R2337" s="6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21"/>
        <v>48.104623556581984</v>
      </c>
      <c r="Q2338" s="6" t="str">
        <f t="shared" si="217"/>
        <v>food</v>
      </c>
      <c r="R2338" s="6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21"/>
        <v>74.184357541899445</v>
      </c>
      <c r="Q2339" s="6" t="str">
        <f t="shared" si="217"/>
        <v>food</v>
      </c>
      <c r="R2339" s="6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21"/>
        <v>123.34552845528455</v>
      </c>
      <c r="Q2340" s="6" t="str">
        <f t="shared" si="217"/>
        <v>food</v>
      </c>
      <c r="R2340" s="6" t="str">
        <f t="shared" si="218"/>
        <v>small batch</v>
      </c>
      <c r="S2340" s="9">
        <f t="shared" si="219"/>
        <v>41789.89680555556</v>
      </c>
      <c r="T2340" s="9">
        <f t="shared" si="220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21"/>
        <v>66.623188405797094</v>
      </c>
      <c r="Q2341" s="6" t="str">
        <f t="shared" si="217"/>
        <v>food</v>
      </c>
      <c r="R2341" s="6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21"/>
        <v>104.99007444168734</v>
      </c>
      <c r="Q2342" s="6" t="str">
        <f t="shared" si="217"/>
        <v>food</v>
      </c>
      <c r="R2342" s="6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21"/>
        <v>#DIV/0!</v>
      </c>
      <c r="Q2343" s="6" t="str">
        <f t="shared" si="217"/>
        <v>technology</v>
      </c>
      <c r="R2343" s="6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21"/>
        <v>#DIV/0!</v>
      </c>
      <c r="Q2344" s="6" t="str">
        <f t="shared" si="217"/>
        <v>technology</v>
      </c>
      <c r="R2344" s="6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21"/>
        <v>300</v>
      </c>
      <c r="Q2345" s="6" t="str">
        <f t="shared" si="217"/>
        <v>technology</v>
      </c>
      <c r="R2345" s="6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21"/>
        <v>1</v>
      </c>
      <c r="Q2346" s="6" t="str">
        <f t="shared" si="217"/>
        <v>technology</v>
      </c>
      <c r="R2346" s="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21"/>
        <v>#DIV/0!</v>
      </c>
      <c r="Q2347" s="6" t="str">
        <f t="shared" si="217"/>
        <v>technology</v>
      </c>
      <c r="R2347" s="6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21"/>
        <v>13</v>
      </c>
      <c r="Q2348" s="6" t="str">
        <f t="shared" si="217"/>
        <v>technology</v>
      </c>
      <c r="R2348" s="6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21"/>
        <v>15</v>
      </c>
      <c r="Q2349" s="6" t="str">
        <f t="shared" si="217"/>
        <v>technology</v>
      </c>
      <c r="R2349" s="6" t="str">
        <f t="shared" si="218"/>
        <v>web</v>
      </c>
      <c r="S2349" s="9">
        <f t="shared" si="219"/>
        <v>42577.607361111106</v>
      </c>
      <c r="T2349" s="9">
        <f t="shared" si="220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21"/>
        <v>54</v>
      </c>
      <c r="Q2350" s="6" t="str">
        <f t="shared" si="217"/>
        <v>technology</v>
      </c>
      <c r="R2350" s="6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21"/>
        <v>#DIV/0!</v>
      </c>
      <c r="Q2351" s="6" t="str">
        <f t="shared" si="217"/>
        <v>technology</v>
      </c>
      <c r="R2351" s="6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21"/>
        <v>#DIV/0!</v>
      </c>
      <c r="Q2352" s="6" t="str">
        <f t="shared" si="217"/>
        <v>technology</v>
      </c>
      <c r="R2352" s="6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21"/>
        <v>15.428571428571429</v>
      </c>
      <c r="Q2353" s="6" t="str">
        <f t="shared" si="217"/>
        <v>technology</v>
      </c>
      <c r="R2353" s="6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21"/>
        <v>#DIV/0!</v>
      </c>
      <c r="Q2354" s="6" t="str">
        <f t="shared" si="217"/>
        <v>technology</v>
      </c>
      <c r="R2354" s="6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21"/>
        <v>#DIV/0!</v>
      </c>
      <c r="Q2355" s="6" t="str">
        <f t="shared" si="217"/>
        <v>technology</v>
      </c>
      <c r="R2355" s="6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21"/>
        <v>25</v>
      </c>
      <c r="Q2356" s="6" t="str">
        <f t="shared" si="217"/>
        <v>technology</v>
      </c>
      <c r="R2356" s="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21"/>
        <v>27.5</v>
      </c>
      <c r="Q2357" s="6" t="str">
        <f t="shared" si="217"/>
        <v>technology</v>
      </c>
      <c r="R2357" s="6" t="str">
        <f t="shared" si="218"/>
        <v>web</v>
      </c>
      <c r="S2357" s="9">
        <f t="shared" si="219"/>
        <v>42096.918240740742</v>
      </c>
      <c r="T2357" s="9">
        <f t="shared" si="220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21"/>
        <v>#DIV/0!</v>
      </c>
      <c r="Q2358" s="6" t="str">
        <f t="shared" si="217"/>
        <v>technology</v>
      </c>
      <c r="R2358" s="6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21"/>
        <v>#DIV/0!</v>
      </c>
      <c r="Q2359" s="6" t="str">
        <f t="shared" si="217"/>
        <v>technology</v>
      </c>
      <c r="R2359" s="6" t="str">
        <f t="shared" si="218"/>
        <v>web</v>
      </c>
      <c r="S2359" s="9">
        <f t="shared" si="219"/>
        <v>42264.620115740741</v>
      </c>
      <c r="T2359" s="9">
        <f t="shared" si="220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21"/>
        <v>#DIV/0!</v>
      </c>
      <c r="Q2360" s="6" t="str">
        <f t="shared" si="217"/>
        <v>technology</v>
      </c>
      <c r="R2360" s="6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21"/>
        <v>367</v>
      </c>
      <c r="Q2361" s="6" t="str">
        <f t="shared" si="217"/>
        <v>technology</v>
      </c>
      <c r="R2361" s="6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21"/>
        <v>2</v>
      </c>
      <c r="Q2362" s="6" t="str">
        <f t="shared" si="217"/>
        <v>technology</v>
      </c>
      <c r="R2362" s="6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21"/>
        <v>#DIV/0!</v>
      </c>
      <c r="Q2363" s="6" t="str">
        <f t="shared" si="217"/>
        <v>technology</v>
      </c>
      <c r="R2363" s="6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21"/>
        <v>60</v>
      </c>
      <c r="Q2364" s="6" t="str">
        <f t="shared" si="217"/>
        <v>technology</v>
      </c>
      <c r="R2364" s="6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21"/>
        <v>#DIV/0!</v>
      </c>
      <c r="Q2365" s="6" t="str">
        <f t="shared" si="217"/>
        <v>technology</v>
      </c>
      <c r="R2365" s="6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21"/>
        <v>#DIV/0!</v>
      </c>
      <c r="Q2366" s="6" t="str">
        <f t="shared" si="217"/>
        <v>technology</v>
      </c>
      <c r="R2366" s="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21"/>
        <v>#DIV/0!</v>
      </c>
      <c r="Q2367" s="6" t="str">
        <f t="shared" si="217"/>
        <v>technology</v>
      </c>
      <c r="R2367" s="6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21"/>
        <v>97.407407407407405</v>
      </c>
      <c r="Q2368" s="6" t="str">
        <f t="shared" si="217"/>
        <v>technology</v>
      </c>
      <c r="R2368" s="6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21"/>
        <v>47.857142857142854</v>
      </c>
      <c r="Q2369" s="6" t="str">
        <f t="shared" si="217"/>
        <v>technology</v>
      </c>
      <c r="R2369" s="6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21"/>
        <v>50</v>
      </c>
      <c r="Q2370" s="6" t="str">
        <f t="shared" si="217"/>
        <v>technology</v>
      </c>
      <c r="R2370" s="6" t="str">
        <f t="shared" si="218"/>
        <v>web</v>
      </c>
      <c r="S2370" s="9">
        <f t="shared" si="219"/>
        <v>42063.721817129626</v>
      </c>
      <c r="T2370" s="9">
        <f t="shared" si="220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t="e">
        <f t="shared" si="221"/>
        <v>#DIV/0!</v>
      </c>
      <c r="Q2371" s="6" t="str">
        <f t="shared" ref="Q2371:Q2434" si="223">LEFT(N2371, FIND("/", N2371)-1)</f>
        <v>technology</v>
      </c>
      <c r="R2371" s="6" t="str">
        <f t="shared" ref="R2371:R2434" si="224">RIGHT(N2371, LEN(N2371) - FIND("/", N2371))</f>
        <v>web</v>
      </c>
      <c r="S2371" s="9">
        <f t="shared" ref="S2371:S2434" si="225">(J2371/86400) + DATE(1970, 1, 1)</f>
        <v>42380.812627314815</v>
      </c>
      <c r="T2371" s="9">
        <f t="shared" ref="T2371:T2434" si="226">(I2371/86400) + 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ref="P2372:P2435" si="227">E2372/L2372</f>
        <v>20.5</v>
      </c>
      <c r="Q2372" s="6" t="str">
        <f t="shared" si="223"/>
        <v>technology</v>
      </c>
      <c r="R2372" s="6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7"/>
        <v>#DIV/0!</v>
      </c>
      <c r="Q2373" s="6" t="str">
        <f t="shared" si="223"/>
        <v>technology</v>
      </c>
      <c r="R2373" s="6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7"/>
        <v>30</v>
      </c>
      <c r="Q2374" s="6" t="str">
        <f t="shared" si="223"/>
        <v>technology</v>
      </c>
      <c r="R2374" s="6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7"/>
        <v>50</v>
      </c>
      <c r="Q2375" s="6" t="str">
        <f t="shared" si="223"/>
        <v>technology</v>
      </c>
      <c r="R2375" s="6" t="str">
        <f t="shared" si="224"/>
        <v>web</v>
      </c>
      <c r="S2375" s="9">
        <f t="shared" si="225"/>
        <v>42215.662314814814</v>
      </c>
      <c r="T2375" s="9">
        <f t="shared" si="226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7"/>
        <v>10</v>
      </c>
      <c r="Q2376" s="6" t="str">
        <f t="shared" si="223"/>
        <v>technology</v>
      </c>
      <c r="R2376" s="6" t="str">
        <f t="shared" si="224"/>
        <v>web</v>
      </c>
      <c r="S2376" s="9">
        <f t="shared" si="225"/>
        <v>42017.843287037038</v>
      </c>
      <c r="T2376" s="9">
        <f t="shared" si="226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7"/>
        <v>#DIV/0!</v>
      </c>
      <c r="Q2377" s="6" t="str">
        <f t="shared" si="223"/>
        <v>technology</v>
      </c>
      <c r="R2377" s="6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7"/>
        <v>81.582499999999996</v>
      </c>
      <c r="Q2378" s="6" t="str">
        <f t="shared" si="223"/>
        <v>technology</v>
      </c>
      <c r="R2378" s="6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7"/>
        <v>#DIV/0!</v>
      </c>
      <c r="Q2379" s="6" t="str">
        <f t="shared" si="223"/>
        <v>technology</v>
      </c>
      <c r="R2379" s="6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7"/>
        <v>#DIV/0!</v>
      </c>
      <c r="Q2380" s="6" t="str">
        <f t="shared" si="223"/>
        <v>technology</v>
      </c>
      <c r="R2380" s="6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7"/>
        <v>#DIV/0!</v>
      </c>
      <c r="Q2381" s="6" t="str">
        <f t="shared" si="223"/>
        <v>technology</v>
      </c>
      <c r="R2381" s="6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7"/>
        <v>18.333333333333332</v>
      </c>
      <c r="Q2382" s="6" t="str">
        <f t="shared" si="223"/>
        <v>technology</v>
      </c>
      <c r="R2382" s="6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7"/>
        <v>224.42857142857142</v>
      </c>
      <c r="Q2383" s="6" t="str">
        <f t="shared" si="223"/>
        <v>technology</v>
      </c>
      <c r="R2383" s="6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7"/>
        <v>37.5</v>
      </c>
      <c r="Q2384" s="6" t="str">
        <f t="shared" si="223"/>
        <v>technology</v>
      </c>
      <c r="R2384" s="6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7"/>
        <v>145</v>
      </c>
      <c r="Q2385" s="6" t="str">
        <f t="shared" si="223"/>
        <v>technology</v>
      </c>
      <c r="R2385" s="6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7"/>
        <v>1</v>
      </c>
      <c r="Q2386" s="6" t="str">
        <f t="shared" si="223"/>
        <v>technology</v>
      </c>
      <c r="R2386" s="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7"/>
        <v>112.57142857142857</v>
      </c>
      <c r="Q2387" s="6" t="str">
        <f t="shared" si="223"/>
        <v>technology</v>
      </c>
      <c r="R2387" s="6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7"/>
        <v>#DIV/0!</v>
      </c>
      <c r="Q2388" s="6" t="str">
        <f t="shared" si="223"/>
        <v>technology</v>
      </c>
      <c r="R2388" s="6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7"/>
        <v>342</v>
      </c>
      <c r="Q2389" s="6" t="str">
        <f t="shared" si="223"/>
        <v>technology</v>
      </c>
      <c r="R2389" s="6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7"/>
        <v>57.875</v>
      </c>
      <c r="Q2390" s="6" t="str">
        <f t="shared" si="223"/>
        <v>technology</v>
      </c>
      <c r="R2390" s="6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7"/>
        <v>30</v>
      </c>
      <c r="Q2391" s="6" t="str">
        <f t="shared" si="223"/>
        <v>technology</v>
      </c>
      <c r="R2391" s="6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7"/>
        <v>#DIV/0!</v>
      </c>
      <c r="Q2392" s="6" t="str">
        <f t="shared" si="223"/>
        <v>technology</v>
      </c>
      <c r="R2392" s="6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7"/>
        <v>25</v>
      </c>
      <c r="Q2393" s="6" t="str">
        <f t="shared" si="223"/>
        <v>technology</v>
      </c>
      <c r="R2393" s="6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7"/>
        <v>#DIV/0!</v>
      </c>
      <c r="Q2394" s="6" t="str">
        <f t="shared" si="223"/>
        <v>technology</v>
      </c>
      <c r="R2394" s="6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7"/>
        <v>50</v>
      </c>
      <c r="Q2395" s="6" t="str">
        <f t="shared" si="223"/>
        <v>technology</v>
      </c>
      <c r="R2395" s="6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7"/>
        <v>1.5</v>
      </c>
      <c r="Q2396" s="6" t="str">
        <f t="shared" si="223"/>
        <v>technology</v>
      </c>
      <c r="R2396" s="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7"/>
        <v>#DIV/0!</v>
      </c>
      <c r="Q2397" s="6" t="str">
        <f t="shared" si="223"/>
        <v>technology</v>
      </c>
      <c r="R2397" s="6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7"/>
        <v>10</v>
      </c>
      <c r="Q2398" s="6" t="str">
        <f t="shared" si="223"/>
        <v>technology</v>
      </c>
      <c r="R2398" s="6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7"/>
        <v>#DIV/0!</v>
      </c>
      <c r="Q2399" s="6" t="str">
        <f t="shared" si="223"/>
        <v>technology</v>
      </c>
      <c r="R2399" s="6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7"/>
        <v>#DIV/0!</v>
      </c>
      <c r="Q2400" s="6" t="str">
        <f t="shared" si="223"/>
        <v>technology</v>
      </c>
      <c r="R2400" s="6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7"/>
        <v>#DIV/0!</v>
      </c>
      <c r="Q2401" s="6" t="str">
        <f t="shared" si="223"/>
        <v>technology</v>
      </c>
      <c r="R2401" s="6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7"/>
        <v>#DIV/0!</v>
      </c>
      <c r="Q2402" s="6" t="str">
        <f t="shared" si="223"/>
        <v>technology</v>
      </c>
      <c r="R2402" s="6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7"/>
        <v>22.333333333333332</v>
      </c>
      <c r="Q2403" s="6" t="str">
        <f t="shared" si="223"/>
        <v>food</v>
      </c>
      <c r="R2403" s="6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7"/>
        <v>52</v>
      </c>
      <c r="Q2404" s="6" t="str">
        <f t="shared" si="223"/>
        <v>food</v>
      </c>
      <c r="R2404" s="6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7"/>
        <v>16.833333333333332</v>
      </c>
      <c r="Q2405" s="6" t="str">
        <f t="shared" si="223"/>
        <v>food</v>
      </c>
      <c r="R2405" s="6" t="str">
        <f t="shared" si="224"/>
        <v>food trucks</v>
      </c>
      <c r="S2405" s="9">
        <f t="shared" si="225"/>
        <v>42399.882615740746</v>
      </c>
      <c r="T2405" s="9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7"/>
        <v>#DIV/0!</v>
      </c>
      <c r="Q2406" s="6" t="str">
        <f t="shared" si="223"/>
        <v>food</v>
      </c>
      <c r="R2406" s="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7"/>
        <v>56.3</v>
      </c>
      <c r="Q2407" s="6" t="str">
        <f t="shared" si="223"/>
        <v>food</v>
      </c>
      <c r="R2407" s="6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7"/>
        <v>84.0625</v>
      </c>
      <c r="Q2408" s="6" t="str">
        <f t="shared" si="223"/>
        <v>food</v>
      </c>
      <c r="R2408" s="6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7"/>
        <v>168.39393939393941</v>
      </c>
      <c r="Q2409" s="6" t="str">
        <f t="shared" si="223"/>
        <v>food</v>
      </c>
      <c r="R2409" s="6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7"/>
        <v>15</v>
      </c>
      <c r="Q2410" s="6" t="str">
        <f t="shared" si="223"/>
        <v>food</v>
      </c>
      <c r="R2410" s="6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7"/>
        <v>76.666666666666671</v>
      </c>
      <c r="Q2411" s="6" t="str">
        <f t="shared" si="223"/>
        <v>food</v>
      </c>
      <c r="R2411" s="6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7"/>
        <v>#DIV/0!</v>
      </c>
      <c r="Q2412" s="6" t="str">
        <f t="shared" si="223"/>
        <v>food</v>
      </c>
      <c r="R2412" s="6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7"/>
        <v>50.333333333333336</v>
      </c>
      <c r="Q2413" s="6" t="str">
        <f t="shared" si="223"/>
        <v>food</v>
      </c>
      <c r="R2413" s="6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7"/>
        <v>#DIV/0!</v>
      </c>
      <c r="Q2414" s="6" t="str">
        <f t="shared" si="223"/>
        <v>food</v>
      </c>
      <c r="R2414" s="6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7"/>
        <v>8.3333333333333339</v>
      </c>
      <c r="Q2415" s="6" t="str">
        <f t="shared" si="223"/>
        <v>food</v>
      </c>
      <c r="R2415" s="6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7"/>
        <v>35.384615384615387</v>
      </c>
      <c r="Q2416" s="6" t="str">
        <f t="shared" si="223"/>
        <v>food</v>
      </c>
      <c r="R2416" s="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7"/>
        <v>55.833333333333336</v>
      </c>
      <c r="Q2417" s="6" t="str">
        <f t="shared" si="223"/>
        <v>food</v>
      </c>
      <c r="R2417" s="6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7"/>
        <v>5</v>
      </c>
      <c r="Q2418" s="6" t="str">
        <f t="shared" si="223"/>
        <v>food</v>
      </c>
      <c r="R2418" s="6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7"/>
        <v>#DIV/0!</v>
      </c>
      <c r="Q2419" s="6" t="str">
        <f t="shared" si="223"/>
        <v>food</v>
      </c>
      <c r="R2419" s="6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7"/>
        <v>1</v>
      </c>
      <c r="Q2420" s="6" t="str">
        <f t="shared" si="223"/>
        <v>food</v>
      </c>
      <c r="R2420" s="6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7"/>
        <v>#DIV/0!</v>
      </c>
      <c r="Q2421" s="6" t="str">
        <f t="shared" si="223"/>
        <v>food</v>
      </c>
      <c r="R2421" s="6" t="str">
        <f t="shared" si="224"/>
        <v>food trucks</v>
      </c>
      <c r="S2421" s="9">
        <f t="shared" si="225"/>
        <v>41993.738298611112</v>
      </c>
      <c r="T2421" s="9">
        <f t="shared" si="226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7"/>
        <v>69.472222222222229</v>
      </c>
      <c r="Q2422" s="6" t="str">
        <f t="shared" si="223"/>
        <v>food</v>
      </c>
      <c r="R2422" s="6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7"/>
        <v>1</v>
      </c>
      <c r="Q2423" s="6" t="str">
        <f t="shared" si="223"/>
        <v>food</v>
      </c>
      <c r="R2423" s="6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7"/>
        <v>1</v>
      </c>
      <c r="Q2424" s="6" t="str">
        <f t="shared" si="223"/>
        <v>food</v>
      </c>
      <c r="R2424" s="6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7"/>
        <v>8</v>
      </c>
      <c r="Q2425" s="6" t="str">
        <f t="shared" si="223"/>
        <v>food</v>
      </c>
      <c r="R2425" s="6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7"/>
        <v>34.444444444444443</v>
      </c>
      <c r="Q2426" s="6" t="str">
        <f t="shared" si="223"/>
        <v>food</v>
      </c>
      <c r="R2426" s="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7"/>
        <v>1</v>
      </c>
      <c r="Q2427" s="6" t="str">
        <f t="shared" si="223"/>
        <v>food</v>
      </c>
      <c r="R2427" s="6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7"/>
        <v>#DIV/0!</v>
      </c>
      <c r="Q2428" s="6" t="str">
        <f t="shared" si="223"/>
        <v>food</v>
      </c>
      <c r="R2428" s="6" t="str">
        <f t="shared" si="224"/>
        <v>food trucks</v>
      </c>
      <c r="S2428" s="9">
        <f t="shared" si="225"/>
        <v>42164.170046296298</v>
      </c>
      <c r="T2428" s="9">
        <f t="shared" si="226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7"/>
        <v>1</v>
      </c>
      <c r="Q2429" s="6" t="str">
        <f t="shared" si="223"/>
        <v>food</v>
      </c>
      <c r="R2429" s="6" t="str">
        <f t="shared" si="224"/>
        <v>food trucks</v>
      </c>
      <c r="S2429" s="9">
        <f t="shared" si="225"/>
        <v>42412.318668981483</v>
      </c>
      <c r="T2429" s="9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7"/>
        <v>1</v>
      </c>
      <c r="Q2430" s="6" t="str">
        <f t="shared" si="223"/>
        <v>food</v>
      </c>
      <c r="R2430" s="6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7"/>
        <v>501.25</v>
      </c>
      <c r="Q2431" s="6" t="str">
        <f t="shared" si="223"/>
        <v>food</v>
      </c>
      <c r="R2431" s="6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7"/>
        <v>10.5</v>
      </c>
      <c r="Q2432" s="6" t="str">
        <f t="shared" si="223"/>
        <v>food</v>
      </c>
      <c r="R2432" s="6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7"/>
        <v>1</v>
      </c>
      <c r="Q2433" s="6" t="str">
        <f t="shared" si="223"/>
        <v>food</v>
      </c>
      <c r="R2433" s="6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7"/>
        <v>1</v>
      </c>
      <c r="Q2434" s="6" t="str">
        <f t="shared" si="223"/>
        <v>food</v>
      </c>
      <c r="R2434" s="6" t="str">
        <f t="shared" si="224"/>
        <v>food trucks</v>
      </c>
      <c r="S2434" s="9">
        <f t="shared" si="225"/>
        <v>42041.218715277777</v>
      </c>
      <c r="T2434" s="9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t="e">
        <f t="shared" si="227"/>
        <v>#DIV/0!</v>
      </c>
      <c r="Q2435" s="6" t="str">
        <f t="shared" ref="Q2435:Q2498" si="229">LEFT(N2435, FIND("/", N2435)-1)</f>
        <v>food</v>
      </c>
      <c r="R2435" s="6" t="str">
        <f t="shared" ref="R2435:R2498" si="230">RIGHT(N2435, LEN(N2435) - FIND("/", N2435))</f>
        <v>food trucks</v>
      </c>
      <c r="S2435" s="9">
        <f t="shared" ref="S2435:S2498" si="231">(J2435/86400) + DATE(1970, 1, 1)</f>
        <v>42397.89980324074</v>
      </c>
      <c r="T2435" s="9">
        <f t="shared" ref="T2435:T2498" si="232">(I2435/86400) + 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ref="P2436:P2499" si="233">E2436/L2436</f>
        <v>13</v>
      </c>
      <c r="Q2436" s="6" t="str">
        <f t="shared" si="229"/>
        <v>food</v>
      </c>
      <c r="R2436" s="6" t="str">
        <f t="shared" si="230"/>
        <v>food trucks</v>
      </c>
      <c r="S2436" s="9">
        <f t="shared" si="231"/>
        <v>42180.186041666668</v>
      </c>
      <c r="T2436" s="9">
        <f t="shared" si="232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33"/>
        <v>306</v>
      </c>
      <c r="Q2437" s="6" t="str">
        <f t="shared" si="229"/>
        <v>food</v>
      </c>
      <c r="R2437" s="6" t="str">
        <f t="shared" si="230"/>
        <v>food trucks</v>
      </c>
      <c r="S2437" s="9">
        <f t="shared" si="231"/>
        <v>42252.277615740742</v>
      </c>
      <c r="T2437" s="9">
        <f t="shared" si="232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33"/>
        <v>22.5</v>
      </c>
      <c r="Q2438" s="6" t="str">
        <f t="shared" si="229"/>
        <v>food</v>
      </c>
      <c r="R2438" s="6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33"/>
        <v>#DIV/0!</v>
      </c>
      <c r="Q2439" s="6" t="str">
        <f t="shared" si="229"/>
        <v>food</v>
      </c>
      <c r="R2439" s="6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33"/>
        <v>50</v>
      </c>
      <c r="Q2440" s="6" t="str">
        <f t="shared" si="229"/>
        <v>food</v>
      </c>
      <c r="R2440" s="6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33"/>
        <v>#DIV/0!</v>
      </c>
      <c r="Q2441" s="6" t="str">
        <f t="shared" si="229"/>
        <v>food</v>
      </c>
      <c r="R2441" s="6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33"/>
        <v>5</v>
      </c>
      <c r="Q2442" s="6" t="str">
        <f t="shared" si="229"/>
        <v>food</v>
      </c>
      <c r="R2442" s="6" t="str">
        <f t="shared" si="230"/>
        <v>food trucks</v>
      </c>
      <c r="S2442" s="9">
        <f t="shared" si="231"/>
        <v>42383.899456018524</v>
      </c>
      <c r="T2442" s="9">
        <f t="shared" si="232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33"/>
        <v>74.22935779816514</v>
      </c>
      <c r="Q2443" s="6" t="str">
        <f t="shared" si="229"/>
        <v>food</v>
      </c>
      <c r="R2443" s="6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33"/>
        <v>81.252688172043008</v>
      </c>
      <c r="Q2444" s="6" t="str">
        <f t="shared" si="229"/>
        <v>food</v>
      </c>
      <c r="R2444" s="6" t="str">
        <f t="shared" si="230"/>
        <v>small batch</v>
      </c>
      <c r="S2444" s="9">
        <f t="shared" si="231"/>
        <v>42052.666990740741</v>
      </c>
      <c r="T2444" s="9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33"/>
        <v>130.23469453376205</v>
      </c>
      <c r="Q2445" s="6" t="str">
        <f t="shared" si="229"/>
        <v>food</v>
      </c>
      <c r="R2445" s="6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33"/>
        <v>53.409836065573771</v>
      </c>
      <c r="Q2446" s="6" t="str">
        <f t="shared" si="229"/>
        <v>food</v>
      </c>
      <c r="R2446" s="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33"/>
        <v>75.130434782608702</v>
      </c>
      <c r="Q2447" s="6" t="str">
        <f t="shared" si="229"/>
        <v>food</v>
      </c>
      <c r="R2447" s="6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33"/>
        <v>75.666666666666671</v>
      </c>
      <c r="Q2448" s="6" t="str">
        <f t="shared" si="229"/>
        <v>food</v>
      </c>
      <c r="R2448" s="6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33"/>
        <v>31.691394658753708</v>
      </c>
      <c r="Q2449" s="6" t="str">
        <f t="shared" si="229"/>
        <v>food</v>
      </c>
      <c r="R2449" s="6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33"/>
        <v>47.777777777777779</v>
      </c>
      <c r="Q2450" s="6" t="str">
        <f t="shared" si="229"/>
        <v>food</v>
      </c>
      <c r="R2450" s="6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33"/>
        <v>90</v>
      </c>
      <c r="Q2451" s="6" t="str">
        <f t="shared" si="229"/>
        <v>food</v>
      </c>
      <c r="R2451" s="6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33"/>
        <v>149.31401960784314</v>
      </c>
      <c r="Q2452" s="6" t="str">
        <f t="shared" si="229"/>
        <v>food</v>
      </c>
      <c r="R2452" s="6" t="str">
        <f t="shared" si="230"/>
        <v>small batch</v>
      </c>
      <c r="S2452" s="9">
        <f t="shared" si="231"/>
        <v>41902.07240740741</v>
      </c>
      <c r="T2452" s="9">
        <f t="shared" si="232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33"/>
        <v>62.06989247311828</v>
      </c>
      <c r="Q2453" s="6" t="str">
        <f t="shared" si="229"/>
        <v>food</v>
      </c>
      <c r="R2453" s="6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33"/>
        <v>53.4</v>
      </c>
      <c r="Q2454" s="6" t="str">
        <f t="shared" si="229"/>
        <v>food</v>
      </c>
      <c r="R2454" s="6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33"/>
        <v>69.268656716417908</v>
      </c>
      <c r="Q2455" s="6" t="str">
        <f t="shared" si="229"/>
        <v>food</v>
      </c>
      <c r="R2455" s="6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33"/>
        <v>271.50769230769231</v>
      </c>
      <c r="Q2456" s="6" t="str">
        <f t="shared" si="229"/>
        <v>food</v>
      </c>
      <c r="R2456" s="6" t="str">
        <f t="shared" si="230"/>
        <v>small batch</v>
      </c>
      <c r="S2456" s="9">
        <f t="shared" si="231"/>
        <v>42770.201481481483</v>
      </c>
      <c r="T2456" s="9">
        <f t="shared" si="232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33"/>
        <v>34.125</v>
      </c>
      <c r="Q2457" s="6" t="str">
        <f t="shared" si="229"/>
        <v>food</v>
      </c>
      <c r="R2457" s="6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33"/>
        <v>40.492537313432834</v>
      </c>
      <c r="Q2458" s="6" t="str">
        <f t="shared" si="229"/>
        <v>food</v>
      </c>
      <c r="R2458" s="6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33"/>
        <v>189.75806451612902</v>
      </c>
      <c r="Q2459" s="6" t="str">
        <f t="shared" si="229"/>
        <v>food</v>
      </c>
      <c r="R2459" s="6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33"/>
        <v>68.862499999999997</v>
      </c>
      <c r="Q2460" s="6" t="str">
        <f t="shared" si="229"/>
        <v>food</v>
      </c>
      <c r="R2460" s="6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33"/>
        <v>108.77659574468085</v>
      </c>
      <c r="Q2461" s="6" t="str">
        <f t="shared" si="229"/>
        <v>food</v>
      </c>
      <c r="R2461" s="6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33"/>
        <v>125.98529411764706</v>
      </c>
      <c r="Q2462" s="6" t="str">
        <f t="shared" si="229"/>
        <v>food</v>
      </c>
      <c r="R2462" s="6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33"/>
        <v>90.523255813953483</v>
      </c>
      <c r="Q2463" s="6" t="str">
        <f t="shared" si="229"/>
        <v>music</v>
      </c>
      <c r="R2463" s="6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33"/>
        <v>28.880434782608695</v>
      </c>
      <c r="Q2464" s="6" t="str">
        <f t="shared" si="229"/>
        <v>music</v>
      </c>
      <c r="R2464" s="6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33"/>
        <v>31</v>
      </c>
      <c r="Q2465" s="6" t="str">
        <f t="shared" si="229"/>
        <v>music</v>
      </c>
      <c r="R2465" s="6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33"/>
        <v>51.674418604651166</v>
      </c>
      <c r="Q2466" s="6" t="str">
        <f t="shared" si="229"/>
        <v>music</v>
      </c>
      <c r="R2466" s="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33"/>
        <v>26.270833333333332</v>
      </c>
      <c r="Q2467" s="6" t="str">
        <f t="shared" si="229"/>
        <v>music</v>
      </c>
      <c r="R2467" s="6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33"/>
        <v>48.07692307692308</v>
      </c>
      <c r="Q2468" s="6" t="str">
        <f t="shared" si="229"/>
        <v>music</v>
      </c>
      <c r="R2468" s="6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33"/>
        <v>27.558139534883722</v>
      </c>
      <c r="Q2469" s="6" t="str">
        <f t="shared" si="229"/>
        <v>music</v>
      </c>
      <c r="R2469" s="6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33"/>
        <v>36.97137931034483</v>
      </c>
      <c r="Q2470" s="6" t="str">
        <f t="shared" si="229"/>
        <v>music</v>
      </c>
      <c r="R2470" s="6" t="str">
        <f t="shared" si="230"/>
        <v>indie rock</v>
      </c>
      <c r="S2470" s="9">
        <f t="shared" si="231"/>
        <v>41174.154178240744</v>
      </c>
      <c r="T2470" s="9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33"/>
        <v>29.021276595744681</v>
      </c>
      <c r="Q2471" s="6" t="str">
        <f t="shared" si="229"/>
        <v>music</v>
      </c>
      <c r="R2471" s="6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33"/>
        <v>28.65666666666667</v>
      </c>
      <c r="Q2472" s="6" t="str">
        <f t="shared" si="229"/>
        <v>music</v>
      </c>
      <c r="R2472" s="6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33"/>
        <v>37.647058823529413</v>
      </c>
      <c r="Q2473" s="6" t="str">
        <f t="shared" si="229"/>
        <v>music</v>
      </c>
      <c r="R2473" s="6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33"/>
        <v>97.904038461538462</v>
      </c>
      <c r="Q2474" s="6" t="str">
        <f t="shared" si="229"/>
        <v>music</v>
      </c>
      <c r="R2474" s="6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33"/>
        <v>42.553191489361701</v>
      </c>
      <c r="Q2475" s="6" t="str">
        <f t="shared" si="229"/>
        <v>music</v>
      </c>
      <c r="R2475" s="6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33"/>
        <v>131.58368421052631</v>
      </c>
      <c r="Q2476" s="6" t="str">
        <f t="shared" si="229"/>
        <v>music</v>
      </c>
      <c r="R2476" s="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33"/>
        <v>32.320987654320987</v>
      </c>
      <c r="Q2477" s="6" t="str">
        <f t="shared" si="229"/>
        <v>music</v>
      </c>
      <c r="R2477" s="6" t="str">
        <f t="shared" si="230"/>
        <v>indie rock</v>
      </c>
      <c r="S2477" s="9">
        <f t="shared" si="231"/>
        <v>40310.287673611107</v>
      </c>
      <c r="T2477" s="9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33"/>
        <v>61.103999999999999</v>
      </c>
      <c r="Q2478" s="6" t="str">
        <f t="shared" si="229"/>
        <v>music</v>
      </c>
      <c r="R2478" s="6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33"/>
        <v>31.341463414634145</v>
      </c>
      <c r="Q2479" s="6" t="str">
        <f t="shared" si="229"/>
        <v>music</v>
      </c>
      <c r="R2479" s="6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33"/>
        <v>129.1139240506329</v>
      </c>
      <c r="Q2480" s="6" t="str">
        <f t="shared" si="229"/>
        <v>music</v>
      </c>
      <c r="R2480" s="6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33"/>
        <v>25.020624999999999</v>
      </c>
      <c r="Q2481" s="6" t="str">
        <f t="shared" si="229"/>
        <v>music</v>
      </c>
      <c r="R2481" s="6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33"/>
        <v>250</v>
      </c>
      <c r="Q2482" s="6" t="str">
        <f t="shared" si="229"/>
        <v>music</v>
      </c>
      <c r="R2482" s="6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33"/>
        <v>47.541473684210523</v>
      </c>
      <c r="Q2483" s="6" t="str">
        <f t="shared" si="229"/>
        <v>music</v>
      </c>
      <c r="R2483" s="6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33"/>
        <v>40.04</v>
      </c>
      <c r="Q2484" s="6" t="str">
        <f t="shared" si="229"/>
        <v>music</v>
      </c>
      <c r="R2484" s="6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33"/>
        <v>65.84210526315789</v>
      </c>
      <c r="Q2485" s="6" t="str">
        <f t="shared" si="229"/>
        <v>music</v>
      </c>
      <c r="R2485" s="6" t="str">
        <f t="shared" si="230"/>
        <v>indie rock</v>
      </c>
      <c r="S2485" s="9">
        <f t="shared" si="231"/>
        <v>40970.750034722223</v>
      </c>
      <c r="T2485" s="9">
        <f t="shared" si="232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33"/>
        <v>46.401222222222216</v>
      </c>
      <c r="Q2486" s="6" t="str">
        <f t="shared" si="229"/>
        <v>music</v>
      </c>
      <c r="R2486" s="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33"/>
        <v>50.365853658536587</v>
      </c>
      <c r="Q2487" s="6" t="str">
        <f t="shared" si="229"/>
        <v>music</v>
      </c>
      <c r="R2487" s="6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33"/>
        <v>26.566666666666666</v>
      </c>
      <c r="Q2488" s="6" t="str">
        <f t="shared" si="229"/>
        <v>music</v>
      </c>
      <c r="R2488" s="6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33"/>
        <v>39.493684210526318</v>
      </c>
      <c r="Q2489" s="6" t="str">
        <f t="shared" si="229"/>
        <v>music</v>
      </c>
      <c r="R2489" s="6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33"/>
        <v>49.246153846153845</v>
      </c>
      <c r="Q2490" s="6" t="str">
        <f t="shared" si="229"/>
        <v>music</v>
      </c>
      <c r="R2490" s="6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33"/>
        <v>62.38</v>
      </c>
      <c r="Q2491" s="6" t="str">
        <f t="shared" si="229"/>
        <v>music</v>
      </c>
      <c r="R2491" s="6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33"/>
        <v>37.9375</v>
      </c>
      <c r="Q2492" s="6" t="str">
        <f t="shared" si="229"/>
        <v>music</v>
      </c>
      <c r="R2492" s="6" t="str">
        <f t="shared" si="230"/>
        <v>indie rock</v>
      </c>
      <c r="S2492" s="9">
        <f t="shared" si="231"/>
        <v>41023.227731481486</v>
      </c>
      <c r="T2492" s="9">
        <f t="shared" si="232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33"/>
        <v>51.6</v>
      </c>
      <c r="Q2493" s="6" t="str">
        <f t="shared" si="229"/>
        <v>music</v>
      </c>
      <c r="R2493" s="6" t="str">
        <f t="shared" si="230"/>
        <v>indie rock</v>
      </c>
      <c r="S2493" s="9">
        <f t="shared" si="231"/>
        <v>40542.839282407411</v>
      </c>
      <c r="T2493" s="9">
        <f t="shared" si="232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33"/>
        <v>27.777777777777779</v>
      </c>
      <c r="Q2494" s="6" t="str">
        <f t="shared" si="229"/>
        <v>music</v>
      </c>
      <c r="R2494" s="6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33"/>
        <v>99.382239382239376</v>
      </c>
      <c r="Q2495" s="6" t="str">
        <f t="shared" si="229"/>
        <v>music</v>
      </c>
      <c r="R2495" s="6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33"/>
        <v>38.848205128205123</v>
      </c>
      <c r="Q2496" s="6" t="str">
        <f t="shared" si="229"/>
        <v>music</v>
      </c>
      <c r="R2496" s="6" t="str">
        <f t="shared" si="230"/>
        <v>indie rock</v>
      </c>
      <c r="S2496" s="9">
        <f t="shared" si="231"/>
        <v>41022.645185185189</v>
      </c>
      <c r="T2496" s="9">
        <f t="shared" si="232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33"/>
        <v>45.548809523809524</v>
      </c>
      <c r="Q2497" s="6" t="str">
        <f t="shared" si="229"/>
        <v>music</v>
      </c>
      <c r="R2497" s="6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33"/>
        <v>600</v>
      </c>
      <c r="Q2498" s="6" t="str">
        <f t="shared" si="229"/>
        <v>music</v>
      </c>
      <c r="R2498" s="6" t="str">
        <f t="shared" si="230"/>
        <v>indie rock</v>
      </c>
      <c r="S2498" s="9">
        <f t="shared" si="231"/>
        <v>41327.996435185181</v>
      </c>
      <c r="T2498" s="9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>
        <f t="shared" si="233"/>
        <v>80.551071428571419</v>
      </c>
      <c r="Q2499" s="6" t="str">
        <f t="shared" ref="Q2499:Q2562" si="235">LEFT(N2499, FIND("/", N2499)-1)</f>
        <v>music</v>
      </c>
      <c r="R2499" s="6" t="str">
        <f t="shared" ref="R2499:R2562" si="236">RIGHT(N2499, LEN(N2499) - FIND("/", N2499))</f>
        <v>indie rock</v>
      </c>
      <c r="S2499" s="9">
        <f t="shared" ref="S2499:S2562" si="237">(J2499/86400) + DATE(1970, 1, 1)</f>
        <v>40730.878912037035</v>
      </c>
      <c r="T2499" s="9">
        <f t="shared" ref="T2499:T2562" si="238">(I2499/86400) + 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ref="P2500:P2563" si="239">E2500/L2500</f>
        <v>52.8</v>
      </c>
      <c r="Q2500" s="6" t="str">
        <f t="shared" si="235"/>
        <v>music</v>
      </c>
      <c r="R2500" s="6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9"/>
        <v>47.676470588235297</v>
      </c>
      <c r="Q2501" s="6" t="str">
        <f t="shared" si="235"/>
        <v>music</v>
      </c>
      <c r="R2501" s="6" t="str">
        <f t="shared" si="236"/>
        <v>indie rock</v>
      </c>
      <c r="S2501" s="9">
        <f t="shared" si="237"/>
        <v>41226.648576388892</v>
      </c>
      <c r="T2501" s="9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9"/>
        <v>23.448275862068964</v>
      </c>
      <c r="Q2502" s="6" t="str">
        <f t="shared" si="235"/>
        <v>music</v>
      </c>
      <c r="R2502" s="6" t="str">
        <f t="shared" si="236"/>
        <v>indie rock</v>
      </c>
      <c r="S2502" s="9">
        <f t="shared" si="237"/>
        <v>41053.772858796292</v>
      </c>
      <c r="T2502" s="9">
        <f t="shared" si="238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9"/>
        <v>40.142857142857146</v>
      </c>
      <c r="Q2503" s="6" t="str">
        <f t="shared" si="235"/>
        <v>food</v>
      </c>
      <c r="R2503" s="6" t="str">
        <f t="shared" si="236"/>
        <v>restaurants</v>
      </c>
      <c r="S2503" s="9">
        <f t="shared" si="237"/>
        <v>42244.776666666672</v>
      </c>
      <c r="T2503" s="9">
        <f t="shared" si="238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9"/>
        <v>17.2</v>
      </c>
      <c r="Q2504" s="6" t="str">
        <f t="shared" si="235"/>
        <v>food</v>
      </c>
      <c r="R2504" s="6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9"/>
        <v>#DIV/0!</v>
      </c>
      <c r="Q2505" s="6" t="str">
        <f t="shared" si="235"/>
        <v>food</v>
      </c>
      <c r="R2505" s="6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9"/>
        <v>#DIV/0!</v>
      </c>
      <c r="Q2506" s="6" t="str">
        <f t="shared" si="235"/>
        <v>food</v>
      </c>
      <c r="R2506" s="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9"/>
        <v>#DIV/0!</v>
      </c>
      <c r="Q2507" s="6" t="str">
        <f t="shared" si="235"/>
        <v>food</v>
      </c>
      <c r="R2507" s="6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9"/>
        <v>15</v>
      </c>
      <c r="Q2508" s="6" t="str">
        <f t="shared" si="235"/>
        <v>food</v>
      </c>
      <c r="R2508" s="6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9"/>
        <v>#DIV/0!</v>
      </c>
      <c r="Q2509" s="6" t="str">
        <f t="shared" si="235"/>
        <v>food</v>
      </c>
      <c r="R2509" s="6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9"/>
        <v>#DIV/0!</v>
      </c>
      <c r="Q2510" s="6" t="str">
        <f t="shared" si="235"/>
        <v>food</v>
      </c>
      <c r="R2510" s="6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9"/>
        <v>35.714285714285715</v>
      </c>
      <c r="Q2511" s="6" t="str">
        <f t="shared" si="235"/>
        <v>food</v>
      </c>
      <c r="R2511" s="6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9"/>
        <v>37.5</v>
      </c>
      <c r="Q2512" s="6" t="str">
        <f t="shared" si="235"/>
        <v>food</v>
      </c>
      <c r="R2512" s="6" t="str">
        <f t="shared" si="236"/>
        <v>restaurants</v>
      </c>
      <c r="S2512" s="9">
        <f t="shared" si="237"/>
        <v>42078.997361111113</v>
      </c>
      <c r="T2512" s="9">
        <f t="shared" si="238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9"/>
        <v>#DIV/0!</v>
      </c>
      <c r="Q2513" s="6" t="str">
        <f t="shared" si="235"/>
        <v>food</v>
      </c>
      <c r="R2513" s="6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9"/>
        <v>#DIV/0!</v>
      </c>
      <c r="Q2514" s="6" t="str">
        <f t="shared" si="235"/>
        <v>food</v>
      </c>
      <c r="R2514" s="6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9"/>
        <v>#DIV/0!</v>
      </c>
      <c r="Q2515" s="6" t="str">
        <f t="shared" si="235"/>
        <v>food</v>
      </c>
      <c r="R2515" s="6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9"/>
        <v>52.5</v>
      </c>
      <c r="Q2516" s="6" t="str">
        <f t="shared" si="235"/>
        <v>food</v>
      </c>
      <c r="R2516" s="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9"/>
        <v>77.5</v>
      </c>
      <c r="Q2517" s="6" t="str">
        <f t="shared" si="235"/>
        <v>food</v>
      </c>
      <c r="R2517" s="6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9"/>
        <v>#DIV/0!</v>
      </c>
      <c r="Q2518" s="6" t="str">
        <f t="shared" si="235"/>
        <v>food</v>
      </c>
      <c r="R2518" s="6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9"/>
        <v>53.545454545454547</v>
      </c>
      <c r="Q2519" s="6" t="str">
        <f t="shared" si="235"/>
        <v>food</v>
      </c>
      <c r="R2519" s="6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9"/>
        <v>#DIV/0!</v>
      </c>
      <c r="Q2520" s="6" t="str">
        <f t="shared" si="235"/>
        <v>food</v>
      </c>
      <c r="R2520" s="6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9"/>
        <v>16.25</v>
      </c>
      <c r="Q2521" s="6" t="str">
        <f t="shared" si="235"/>
        <v>food</v>
      </c>
      <c r="R2521" s="6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9"/>
        <v>#DIV/0!</v>
      </c>
      <c r="Q2522" s="6" t="str">
        <f t="shared" si="235"/>
        <v>food</v>
      </c>
      <c r="R2522" s="6" t="str">
        <f t="shared" si="236"/>
        <v>restaurants</v>
      </c>
      <c r="S2522" s="9">
        <f t="shared" si="237"/>
        <v>42612.600520833337</v>
      </c>
      <c r="T2522" s="9">
        <f t="shared" si="238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9"/>
        <v>103.68174242424243</v>
      </c>
      <c r="Q2523" s="6" t="str">
        <f t="shared" si="235"/>
        <v>music</v>
      </c>
      <c r="R2523" s="6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9"/>
        <v>185.18518518518519</v>
      </c>
      <c r="Q2524" s="6" t="str">
        <f t="shared" si="235"/>
        <v>music</v>
      </c>
      <c r="R2524" s="6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9"/>
        <v>54.153846153846153</v>
      </c>
      <c r="Q2525" s="6" t="str">
        <f t="shared" si="235"/>
        <v>music</v>
      </c>
      <c r="R2525" s="6" t="str">
        <f t="shared" si="236"/>
        <v>classical music</v>
      </c>
      <c r="S2525" s="9">
        <f t="shared" si="237"/>
        <v>41930.975601851853</v>
      </c>
      <c r="T2525" s="9">
        <f t="shared" si="238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9"/>
        <v>177.2093023255814</v>
      </c>
      <c r="Q2526" s="6" t="str">
        <f t="shared" si="235"/>
        <v>music</v>
      </c>
      <c r="R2526" s="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9"/>
        <v>100.325</v>
      </c>
      <c r="Q2527" s="6" t="str">
        <f t="shared" si="235"/>
        <v>music</v>
      </c>
      <c r="R2527" s="6" t="str">
        <f t="shared" si="236"/>
        <v>classical music</v>
      </c>
      <c r="S2527" s="9">
        <f t="shared" si="237"/>
        <v>41058.844571759255</v>
      </c>
      <c r="T2527" s="9">
        <f t="shared" si="238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9"/>
        <v>136.90909090909091</v>
      </c>
      <c r="Q2528" s="6" t="str">
        <f t="shared" si="235"/>
        <v>music</v>
      </c>
      <c r="R2528" s="6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9"/>
        <v>57.535211267605632</v>
      </c>
      <c r="Q2529" s="6" t="str">
        <f t="shared" si="235"/>
        <v>music</v>
      </c>
      <c r="R2529" s="6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9"/>
        <v>52.962839506172834</v>
      </c>
      <c r="Q2530" s="6" t="str">
        <f t="shared" si="235"/>
        <v>music</v>
      </c>
      <c r="R2530" s="6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9"/>
        <v>82.328947368421055</v>
      </c>
      <c r="Q2531" s="6" t="str">
        <f t="shared" si="235"/>
        <v>music</v>
      </c>
      <c r="R2531" s="6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9"/>
        <v>135.41666666666666</v>
      </c>
      <c r="Q2532" s="6" t="str">
        <f t="shared" si="235"/>
        <v>music</v>
      </c>
      <c r="R2532" s="6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9"/>
        <v>74.06557377049181</v>
      </c>
      <c r="Q2533" s="6" t="str">
        <f t="shared" si="235"/>
        <v>music</v>
      </c>
      <c r="R2533" s="6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9"/>
        <v>84.083333333333329</v>
      </c>
      <c r="Q2534" s="6" t="str">
        <f t="shared" si="235"/>
        <v>music</v>
      </c>
      <c r="R2534" s="6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9"/>
        <v>61.029411764705884</v>
      </c>
      <c r="Q2535" s="6" t="str">
        <f t="shared" si="235"/>
        <v>music</v>
      </c>
      <c r="R2535" s="6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9"/>
        <v>150</v>
      </c>
      <c r="Q2536" s="6" t="str">
        <f t="shared" si="235"/>
        <v>music</v>
      </c>
      <c r="R2536" s="6" t="str">
        <f t="shared" si="236"/>
        <v>classical music</v>
      </c>
      <c r="S2536" s="9">
        <f t="shared" si="237"/>
        <v>40127.700370370367</v>
      </c>
      <c r="T2536" s="9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9"/>
        <v>266.08974358974359</v>
      </c>
      <c r="Q2537" s="6" t="str">
        <f t="shared" si="235"/>
        <v>music</v>
      </c>
      <c r="R2537" s="6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9"/>
        <v>7.25</v>
      </c>
      <c r="Q2538" s="6" t="str">
        <f t="shared" si="235"/>
        <v>music</v>
      </c>
      <c r="R2538" s="6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9"/>
        <v>100</v>
      </c>
      <c r="Q2539" s="6" t="str">
        <f t="shared" si="235"/>
        <v>music</v>
      </c>
      <c r="R2539" s="6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9"/>
        <v>109.96308108108107</v>
      </c>
      <c r="Q2540" s="6" t="str">
        <f t="shared" si="235"/>
        <v>music</v>
      </c>
      <c r="R2540" s="6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9"/>
        <v>169.91525423728814</v>
      </c>
      <c r="Q2541" s="6" t="str">
        <f t="shared" si="235"/>
        <v>music</v>
      </c>
      <c r="R2541" s="6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9"/>
        <v>95.740740740740748</v>
      </c>
      <c r="Q2542" s="6" t="str">
        <f t="shared" si="235"/>
        <v>music</v>
      </c>
      <c r="R2542" s="6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9"/>
        <v>59.460317460317462</v>
      </c>
      <c r="Q2543" s="6" t="str">
        <f t="shared" si="235"/>
        <v>music</v>
      </c>
      <c r="R2543" s="6" t="str">
        <f t="shared" si="236"/>
        <v>classical music</v>
      </c>
      <c r="S2543" s="9">
        <f t="shared" si="237"/>
        <v>41483.449282407411</v>
      </c>
      <c r="T2543" s="9">
        <f t="shared" si="238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9"/>
        <v>55.769230769230766</v>
      </c>
      <c r="Q2544" s="6" t="str">
        <f t="shared" si="235"/>
        <v>music</v>
      </c>
      <c r="R2544" s="6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9"/>
        <v>30.076923076923077</v>
      </c>
      <c r="Q2545" s="6" t="str">
        <f t="shared" si="235"/>
        <v>music</v>
      </c>
      <c r="R2545" s="6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9"/>
        <v>88.438596491228068</v>
      </c>
      <c r="Q2546" s="6" t="str">
        <f t="shared" si="235"/>
        <v>music</v>
      </c>
      <c r="R2546" s="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9"/>
        <v>64.032786885245898</v>
      </c>
      <c r="Q2547" s="6" t="str">
        <f t="shared" si="235"/>
        <v>music</v>
      </c>
      <c r="R2547" s="6" t="str">
        <f t="shared" si="236"/>
        <v>classical music</v>
      </c>
      <c r="S2547" s="9">
        <f t="shared" si="237"/>
        <v>42027.138171296298</v>
      </c>
      <c r="T2547" s="9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9"/>
        <v>60.153846153846153</v>
      </c>
      <c r="Q2548" s="6" t="str">
        <f t="shared" si="235"/>
        <v>music</v>
      </c>
      <c r="R2548" s="6" t="str">
        <f t="shared" si="236"/>
        <v>classical music</v>
      </c>
      <c r="S2548" s="9">
        <f t="shared" si="237"/>
        <v>41524.858553240745</v>
      </c>
      <c r="T2548" s="9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9"/>
        <v>49.194029850746269</v>
      </c>
      <c r="Q2549" s="6" t="str">
        <f t="shared" si="235"/>
        <v>music</v>
      </c>
      <c r="R2549" s="6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9"/>
        <v>165.16216216216216</v>
      </c>
      <c r="Q2550" s="6" t="str">
        <f t="shared" si="235"/>
        <v>music</v>
      </c>
      <c r="R2550" s="6" t="str">
        <f t="shared" si="236"/>
        <v>classical music</v>
      </c>
      <c r="S2550" s="9">
        <f t="shared" si="237"/>
        <v>42618.625428240739</v>
      </c>
      <c r="T2550" s="9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9"/>
        <v>43.621621621621621</v>
      </c>
      <c r="Q2551" s="6" t="str">
        <f t="shared" si="235"/>
        <v>music</v>
      </c>
      <c r="R2551" s="6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9"/>
        <v>43.7</v>
      </c>
      <c r="Q2552" s="6" t="str">
        <f t="shared" si="235"/>
        <v>music</v>
      </c>
      <c r="R2552" s="6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9"/>
        <v>67.419642857142861</v>
      </c>
      <c r="Q2553" s="6" t="str">
        <f t="shared" si="235"/>
        <v>music</v>
      </c>
      <c r="R2553" s="6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9"/>
        <v>177.5</v>
      </c>
      <c r="Q2554" s="6" t="str">
        <f t="shared" si="235"/>
        <v>music</v>
      </c>
      <c r="R2554" s="6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9"/>
        <v>38.883333333333333</v>
      </c>
      <c r="Q2555" s="6" t="str">
        <f t="shared" si="235"/>
        <v>music</v>
      </c>
      <c r="R2555" s="6" t="str">
        <f t="shared" si="236"/>
        <v>classical music</v>
      </c>
      <c r="S2555" s="9">
        <f t="shared" si="237"/>
        <v>41113.199155092589</v>
      </c>
      <c r="T2555" s="9">
        <f t="shared" si="238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9"/>
        <v>54.985074626865675</v>
      </c>
      <c r="Q2556" s="6" t="str">
        <f t="shared" si="235"/>
        <v>music</v>
      </c>
      <c r="R2556" s="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9"/>
        <v>61.342857142857142</v>
      </c>
      <c r="Q2557" s="6" t="str">
        <f t="shared" si="235"/>
        <v>music</v>
      </c>
      <c r="R2557" s="6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9"/>
        <v>23.117647058823529</v>
      </c>
      <c r="Q2558" s="6" t="str">
        <f t="shared" si="235"/>
        <v>music</v>
      </c>
      <c r="R2558" s="6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9"/>
        <v>29.611111111111111</v>
      </c>
      <c r="Q2559" s="6" t="str">
        <f t="shared" si="235"/>
        <v>music</v>
      </c>
      <c r="R2559" s="6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9"/>
        <v>75.611111111111114</v>
      </c>
      <c r="Q2560" s="6" t="str">
        <f t="shared" si="235"/>
        <v>music</v>
      </c>
      <c r="R2560" s="6" t="str">
        <f t="shared" si="236"/>
        <v>classical music</v>
      </c>
      <c r="S2560" s="9">
        <f t="shared" si="237"/>
        <v>42093.860023148147</v>
      </c>
      <c r="T2560" s="9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9"/>
        <v>35.6</v>
      </c>
      <c r="Q2561" s="6" t="str">
        <f t="shared" si="235"/>
        <v>music</v>
      </c>
      <c r="R2561" s="6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9"/>
        <v>143</v>
      </c>
      <c r="Q2562" s="6" t="str">
        <f t="shared" si="235"/>
        <v>music</v>
      </c>
      <c r="R2562" s="6" t="str">
        <f t="shared" si="236"/>
        <v>classical music</v>
      </c>
      <c r="S2562" s="9">
        <f t="shared" si="237"/>
        <v>42039.951087962967</v>
      </c>
      <c r="T2562" s="9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t="e">
        <f t="shared" si="239"/>
        <v>#DIV/0!</v>
      </c>
      <c r="Q2563" s="6" t="str">
        <f t="shared" ref="Q2563:Q2626" si="241">LEFT(N2563, FIND("/", N2563)-1)</f>
        <v>food</v>
      </c>
      <c r="R2563" s="6" t="str">
        <f t="shared" ref="R2563:R2626" si="242">RIGHT(N2563, LEN(N2563) - FIND("/", N2563))</f>
        <v>food trucks</v>
      </c>
      <c r="S2563" s="9">
        <f t="shared" ref="S2563:S2626" si="243">(J2563/86400) + DATE(1970, 1, 1)</f>
        <v>42260.528807870374</v>
      </c>
      <c r="T2563" s="9">
        <f t="shared" ref="T2563:T2626" si="244">(I2563/86400) + 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ref="P2564:P2627" si="245">E2564/L2564</f>
        <v>25</v>
      </c>
      <c r="Q2564" s="6" t="str">
        <f t="shared" si="241"/>
        <v>food</v>
      </c>
      <c r="R2564" s="6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5"/>
        <v>#DIV/0!</v>
      </c>
      <c r="Q2565" s="6" t="str">
        <f t="shared" si="241"/>
        <v>food</v>
      </c>
      <c r="R2565" s="6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5"/>
        <v>#DIV/0!</v>
      </c>
      <c r="Q2566" s="6" t="str">
        <f t="shared" si="241"/>
        <v>food</v>
      </c>
      <c r="R2566" s="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5"/>
        <v>100</v>
      </c>
      <c r="Q2567" s="6" t="str">
        <f t="shared" si="241"/>
        <v>food</v>
      </c>
      <c r="R2567" s="6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5"/>
        <v>#DIV/0!</v>
      </c>
      <c r="Q2568" s="6" t="str">
        <f t="shared" si="241"/>
        <v>food</v>
      </c>
      <c r="R2568" s="6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5"/>
        <v>60</v>
      </c>
      <c r="Q2569" s="6" t="str">
        <f t="shared" si="241"/>
        <v>food</v>
      </c>
      <c r="R2569" s="6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5"/>
        <v>50</v>
      </c>
      <c r="Q2570" s="6" t="str">
        <f t="shared" si="241"/>
        <v>food</v>
      </c>
      <c r="R2570" s="6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5"/>
        <v>72.5</v>
      </c>
      <c r="Q2571" s="6" t="str">
        <f t="shared" si="241"/>
        <v>food</v>
      </c>
      <c r="R2571" s="6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5"/>
        <v>29.5</v>
      </c>
      <c r="Q2572" s="6" t="str">
        <f t="shared" si="241"/>
        <v>food</v>
      </c>
      <c r="R2572" s="6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5"/>
        <v>62.5</v>
      </c>
      <c r="Q2573" s="6" t="str">
        <f t="shared" si="241"/>
        <v>food</v>
      </c>
      <c r="R2573" s="6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5"/>
        <v>#DIV/0!</v>
      </c>
      <c r="Q2574" s="6" t="str">
        <f t="shared" si="241"/>
        <v>food</v>
      </c>
      <c r="R2574" s="6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5"/>
        <v>#DIV/0!</v>
      </c>
      <c r="Q2575" s="6" t="str">
        <f t="shared" si="241"/>
        <v>food</v>
      </c>
      <c r="R2575" s="6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5"/>
        <v>#DIV/0!</v>
      </c>
      <c r="Q2576" s="6" t="str">
        <f t="shared" si="241"/>
        <v>food</v>
      </c>
      <c r="R2576" s="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5"/>
        <v>#DIV/0!</v>
      </c>
      <c r="Q2577" s="6" t="str">
        <f t="shared" si="241"/>
        <v>food</v>
      </c>
      <c r="R2577" s="6" t="str">
        <f t="shared" si="242"/>
        <v>food trucks</v>
      </c>
      <c r="S2577" s="9">
        <f t="shared" si="243"/>
        <v>41986.108726851853</v>
      </c>
      <c r="T2577" s="9">
        <f t="shared" si="244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5"/>
        <v>#DIV/0!</v>
      </c>
      <c r="Q2578" s="6" t="str">
        <f t="shared" si="241"/>
        <v>food</v>
      </c>
      <c r="R2578" s="6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5"/>
        <v>#DIV/0!</v>
      </c>
      <c r="Q2579" s="6" t="str">
        <f t="shared" si="241"/>
        <v>food</v>
      </c>
      <c r="R2579" s="6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5"/>
        <v>#DIV/0!</v>
      </c>
      <c r="Q2580" s="6" t="str">
        <f t="shared" si="241"/>
        <v>food</v>
      </c>
      <c r="R2580" s="6" t="str">
        <f t="shared" si="242"/>
        <v>food trucks</v>
      </c>
      <c r="S2580" s="9">
        <f t="shared" si="243"/>
        <v>42238.022905092592</v>
      </c>
      <c r="T2580" s="9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5"/>
        <v>23.083333333333332</v>
      </c>
      <c r="Q2581" s="6" t="str">
        <f t="shared" si="241"/>
        <v>food</v>
      </c>
      <c r="R2581" s="6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5"/>
        <v>25.5</v>
      </c>
      <c r="Q2582" s="6" t="str">
        <f t="shared" si="241"/>
        <v>food</v>
      </c>
      <c r="R2582" s="6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5"/>
        <v>48.18181818181818</v>
      </c>
      <c r="Q2583" s="6" t="str">
        <f t="shared" si="241"/>
        <v>food</v>
      </c>
      <c r="R2583" s="6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5"/>
        <v>1</v>
      </c>
      <c r="Q2584" s="6" t="str">
        <f t="shared" si="241"/>
        <v>food</v>
      </c>
      <c r="R2584" s="6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5"/>
        <v>1</v>
      </c>
      <c r="Q2585" s="6" t="str">
        <f t="shared" si="241"/>
        <v>food</v>
      </c>
      <c r="R2585" s="6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5"/>
        <v>#DIV/0!</v>
      </c>
      <c r="Q2586" s="6" t="str">
        <f t="shared" si="241"/>
        <v>food</v>
      </c>
      <c r="R2586" s="6" t="str">
        <f t="shared" si="242"/>
        <v>food trucks</v>
      </c>
      <c r="S2586" s="9">
        <f t="shared" si="243"/>
        <v>42140.173252314809</v>
      </c>
      <c r="T2586" s="9">
        <f t="shared" si="244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5"/>
        <v>50</v>
      </c>
      <c r="Q2587" s="6" t="str">
        <f t="shared" si="241"/>
        <v>food</v>
      </c>
      <c r="R2587" s="6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5"/>
        <v>5</v>
      </c>
      <c r="Q2588" s="6" t="str">
        <f t="shared" si="241"/>
        <v>food</v>
      </c>
      <c r="R2588" s="6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5"/>
        <v>202.83333333333334</v>
      </c>
      <c r="Q2589" s="6" t="str">
        <f t="shared" si="241"/>
        <v>food</v>
      </c>
      <c r="R2589" s="6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5"/>
        <v>29.125</v>
      </c>
      <c r="Q2590" s="6" t="str">
        <f t="shared" si="241"/>
        <v>food</v>
      </c>
      <c r="R2590" s="6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5"/>
        <v>5</v>
      </c>
      <c r="Q2591" s="6" t="str">
        <f t="shared" si="241"/>
        <v>food</v>
      </c>
      <c r="R2591" s="6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5"/>
        <v>#DIV/0!</v>
      </c>
      <c r="Q2592" s="6" t="str">
        <f t="shared" si="241"/>
        <v>food</v>
      </c>
      <c r="R2592" s="6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5"/>
        <v>13</v>
      </c>
      <c r="Q2593" s="6" t="str">
        <f t="shared" si="241"/>
        <v>food</v>
      </c>
      <c r="R2593" s="6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5"/>
        <v>50</v>
      </c>
      <c r="Q2594" s="6" t="str">
        <f t="shared" si="241"/>
        <v>food</v>
      </c>
      <c r="R2594" s="6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5"/>
        <v>#DIV/0!</v>
      </c>
      <c r="Q2595" s="6" t="str">
        <f t="shared" si="241"/>
        <v>food</v>
      </c>
      <c r="R2595" s="6" t="str">
        <f t="shared" si="242"/>
        <v>food trucks</v>
      </c>
      <c r="S2595" s="9">
        <f t="shared" si="243"/>
        <v>42089.845208333332</v>
      </c>
      <c r="T2595" s="9">
        <f t="shared" si="244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5"/>
        <v>1</v>
      </c>
      <c r="Q2596" s="6" t="str">
        <f t="shared" si="241"/>
        <v>food</v>
      </c>
      <c r="R2596" s="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5"/>
        <v>96.05263157894737</v>
      </c>
      <c r="Q2597" s="6" t="str">
        <f t="shared" si="241"/>
        <v>food</v>
      </c>
      <c r="R2597" s="6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5"/>
        <v>305.77777777777777</v>
      </c>
      <c r="Q2598" s="6" t="str">
        <f t="shared" si="241"/>
        <v>food</v>
      </c>
      <c r="R2598" s="6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5"/>
        <v>12.142857142857142</v>
      </c>
      <c r="Q2599" s="6" t="str">
        <f t="shared" si="241"/>
        <v>food</v>
      </c>
      <c r="R2599" s="6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5"/>
        <v>83.571428571428569</v>
      </c>
      <c r="Q2600" s="6" t="str">
        <f t="shared" si="241"/>
        <v>food</v>
      </c>
      <c r="R2600" s="6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5"/>
        <v>18</v>
      </c>
      <c r="Q2601" s="6" t="str">
        <f t="shared" si="241"/>
        <v>food</v>
      </c>
      <c r="R2601" s="6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5"/>
        <v>115.53333333333333</v>
      </c>
      <c r="Q2602" s="6" t="str">
        <f t="shared" si="241"/>
        <v>food</v>
      </c>
      <c r="R2602" s="6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5"/>
        <v>21.900662251655628</v>
      </c>
      <c r="Q2603" s="6" t="str">
        <f t="shared" si="241"/>
        <v>technology</v>
      </c>
      <c r="R2603" s="6" t="str">
        <f t="shared" si="242"/>
        <v>space exploration</v>
      </c>
      <c r="S2603" s="9">
        <f t="shared" si="243"/>
        <v>41150.902187500003</v>
      </c>
      <c r="T2603" s="9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5"/>
        <v>80.022494887525568</v>
      </c>
      <c r="Q2604" s="6" t="str">
        <f t="shared" si="241"/>
        <v>technology</v>
      </c>
      <c r="R2604" s="6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5"/>
        <v>35.520000000000003</v>
      </c>
      <c r="Q2605" s="6" t="str">
        <f t="shared" si="241"/>
        <v>technology</v>
      </c>
      <c r="R2605" s="6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5"/>
        <v>64.933333333333323</v>
      </c>
      <c r="Q2606" s="6" t="str">
        <f t="shared" si="241"/>
        <v>technology</v>
      </c>
      <c r="R2606" s="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5"/>
        <v>60.965703745743475</v>
      </c>
      <c r="Q2607" s="6" t="str">
        <f t="shared" si="241"/>
        <v>technology</v>
      </c>
      <c r="R2607" s="6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5"/>
        <v>31.444155844155844</v>
      </c>
      <c r="Q2608" s="6" t="str">
        <f t="shared" si="241"/>
        <v>technology</v>
      </c>
      <c r="R2608" s="6" t="str">
        <f t="shared" si="242"/>
        <v>space exploration</v>
      </c>
      <c r="S2608" s="9">
        <f t="shared" si="243"/>
        <v>41726.712754629625</v>
      </c>
      <c r="T2608" s="9">
        <f t="shared" si="244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5"/>
        <v>81.949748743718587</v>
      </c>
      <c r="Q2609" s="6" t="str">
        <f t="shared" si="241"/>
        <v>technology</v>
      </c>
      <c r="R2609" s="6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5"/>
        <v>58.92763157894737</v>
      </c>
      <c r="Q2610" s="6" t="str">
        <f t="shared" si="241"/>
        <v>technology</v>
      </c>
      <c r="R2610" s="6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5"/>
        <v>157.29347633136095</v>
      </c>
      <c r="Q2611" s="6" t="str">
        <f t="shared" si="241"/>
        <v>technology</v>
      </c>
      <c r="R2611" s="6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5"/>
        <v>55.758509532062391</v>
      </c>
      <c r="Q2612" s="6" t="str">
        <f t="shared" si="241"/>
        <v>technology</v>
      </c>
      <c r="R2612" s="6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5"/>
        <v>83.802893802893806</v>
      </c>
      <c r="Q2613" s="6" t="str">
        <f t="shared" si="241"/>
        <v>technology</v>
      </c>
      <c r="R2613" s="6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5"/>
        <v>58.422210884353746</v>
      </c>
      <c r="Q2614" s="6" t="str">
        <f t="shared" si="241"/>
        <v>technology</v>
      </c>
      <c r="R2614" s="6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5"/>
        <v>270.57142857142856</v>
      </c>
      <c r="Q2615" s="6" t="str">
        <f t="shared" si="241"/>
        <v>technology</v>
      </c>
      <c r="R2615" s="6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5"/>
        <v>107.1</v>
      </c>
      <c r="Q2616" s="6" t="str">
        <f t="shared" si="241"/>
        <v>technology</v>
      </c>
      <c r="R2616" s="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5"/>
        <v>47.180555555555557</v>
      </c>
      <c r="Q2617" s="6" t="str">
        <f t="shared" si="241"/>
        <v>technology</v>
      </c>
      <c r="R2617" s="6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5"/>
        <v>120.30882352941177</v>
      </c>
      <c r="Q2618" s="6" t="str">
        <f t="shared" si="241"/>
        <v>technology</v>
      </c>
      <c r="R2618" s="6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5"/>
        <v>27.59748427672956</v>
      </c>
      <c r="Q2619" s="6" t="str">
        <f t="shared" si="241"/>
        <v>technology</v>
      </c>
      <c r="R2619" s="6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5"/>
        <v>205.2987012987013</v>
      </c>
      <c r="Q2620" s="6" t="str">
        <f t="shared" si="241"/>
        <v>technology</v>
      </c>
      <c r="R2620" s="6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5"/>
        <v>35.547169811320757</v>
      </c>
      <c r="Q2621" s="6" t="str">
        <f t="shared" si="241"/>
        <v>technology</v>
      </c>
      <c r="R2621" s="6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5"/>
        <v>74.639488409272587</v>
      </c>
      <c r="Q2622" s="6" t="str">
        <f t="shared" si="241"/>
        <v>technology</v>
      </c>
      <c r="R2622" s="6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5"/>
        <v>47.058064516129029</v>
      </c>
      <c r="Q2623" s="6" t="str">
        <f t="shared" si="241"/>
        <v>technology</v>
      </c>
      <c r="R2623" s="6" t="str">
        <f t="shared" si="242"/>
        <v>space exploration</v>
      </c>
      <c r="S2623" s="9">
        <f t="shared" si="243"/>
        <v>42115.747546296298</v>
      </c>
      <c r="T2623" s="9">
        <f t="shared" si="244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5"/>
        <v>26.591351351351353</v>
      </c>
      <c r="Q2624" s="6" t="str">
        <f t="shared" si="241"/>
        <v>technology</v>
      </c>
      <c r="R2624" s="6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5"/>
        <v>36.774193548387096</v>
      </c>
      <c r="Q2625" s="6" t="str">
        <f t="shared" si="241"/>
        <v>technology</v>
      </c>
      <c r="R2625" s="6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5"/>
        <v>31.820544982698959</v>
      </c>
      <c r="Q2626" s="6" t="str">
        <f t="shared" si="241"/>
        <v>technology</v>
      </c>
      <c r="R2626" s="6" t="str">
        <f t="shared" si="242"/>
        <v>space exploration</v>
      </c>
      <c r="S2626" s="9">
        <f t="shared" si="243"/>
        <v>41144.421550925923</v>
      </c>
      <c r="T2626" s="9">
        <f t="shared" si="244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>
        <f t="shared" si="245"/>
        <v>27.576923076923077</v>
      </c>
      <c r="Q2627" s="6" t="str">
        <f t="shared" ref="Q2627:Q2690" si="247">LEFT(N2627, FIND("/", N2627)-1)</f>
        <v>technology</v>
      </c>
      <c r="R2627" s="6" t="str">
        <f t="shared" ref="R2627:R2690" si="248">RIGHT(N2627, LEN(N2627) - FIND("/", N2627))</f>
        <v>space exploration</v>
      </c>
      <c r="S2627" s="9">
        <f t="shared" ref="S2627:S2690" si="249">(J2627/86400) + DATE(1970, 1, 1)</f>
        <v>42658.810277777782</v>
      </c>
      <c r="T2627" s="9">
        <f t="shared" ref="T2627:T2690" si="250">(I2627/86400) + 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ref="P2628:P2691" si="251">E2628/L2628</f>
        <v>56</v>
      </c>
      <c r="Q2628" s="6" t="str">
        <f t="shared" si="247"/>
        <v>technology</v>
      </c>
      <c r="R2628" s="6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51"/>
        <v>21.555555555555557</v>
      </c>
      <c r="Q2629" s="6" t="str">
        <f t="shared" si="247"/>
        <v>technology</v>
      </c>
      <c r="R2629" s="6" t="str">
        <f t="shared" si="248"/>
        <v>space exploration</v>
      </c>
      <c r="S2629" s="9">
        <f t="shared" si="249"/>
        <v>42304.829409722224</v>
      </c>
      <c r="T2629" s="9">
        <f t="shared" si="250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51"/>
        <v>44.095238095238095</v>
      </c>
      <c r="Q2630" s="6" t="str">
        <f t="shared" si="247"/>
        <v>technology</v>
      </c>
      <c r="R2630" s="6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51"/>
        <v>63.87</v>
      </c>
      <c r="Q2631" s="6" t="str">
        <f t="shared" si="247"/>
        <v>technology</v>
      </c>
      <c r="R2631" s="6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51"/>
        <v>38.987654320987652</v>
      </c>
      <c r="Q2632" s="6" t="str">
        <f t="shared" si="247"/>
        <v>technology</v>
      </c>
      <c r="R2632" s="6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51"/>
        <v>80.185489510489504</v>
      </c>
      <c r="Q2633" s="6" t="str">
        <f t="shared" si="247"/>
        <v>technology</v>
      </c>
      <c r="R2633" s="6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51"/>
        <v>34.904761904761905</v>
      </c>
      <c r="Q2634" s="6" t="str">
        <f t="shared" si="247"/>
        <v>technology</v>
      </c>
      <c r="R2634" s="6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51"/>
        <v>89.100502512562812</v>
      </c>
      <c r="Q2635" s="6" t="str">
        <f t="shared" si="247"/>
        <v>technology</v>
      </c>
      <c r="R2635" s="6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51"/>
        <v>39.44</v>
      </c>
      <c r="Q2636" s="6" t="str">
        <f t="shared" si="247"/>
        <v>technology</v>
      </c>
      <c r="R2636" s="6" t="str">
        <f t="shared" si="248"/>
        <v>space exploration</v>
      </c>
      <c r="S2636" s="9">
        <f t="shared" si="249"/>
        <v>42612.656493055554</v>
      </c>
      <c r="T2636" s="9">
        <f t="shared" si="250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51"/>
        <v>136.9047619047619</v>
      </c>
      <c r="Q2637" s="6" t="str">
        <f t="shared" si="247"/>
        <v>technology</v>
      </c>
      <c r="R2637" s="6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51"/>
        <v>37.46</v>
      </c>
      <c r="Q2638" s="6" t="str">
        <f t="shared" si="247"/>
        <v>technology</v>
      </c>
      <c r="R2638" s="6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51"/>
        <v>31.96153846153846</v>
      </c>
      <c r="Q2639" s="6" t="str">
        <f t="shared" si="247"/>
        <v>technology</v>
      </c>
      <c r="R2639" s="6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51"/>
        <v>25.214285714285715</v>
      </c>
      <c r="Q2640" s="6" t="str">
        <f t="shared" si="247"/>
        <v>technology</v>
      </c>
      <c r="R2640" s="6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51"/>
        <v>10.040816326530612</v>
      </c>
      <c r="Q2641" s="6" t="str">
        <f t="shared" si="247"/>
        <v>technology</v>
      </c>
      <c r="R2641" s="6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51"/>
        <v>45.94202898550725</v>
      </c>
      <c r="Q2642" s="6" t="str">
        <f t="shared" si="247"/>
        <v>technology</v>
      </c>
      <c r="R2642" s="6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51"/>
        <v>15</v>
      </c>
      <c r="Q2643" s="6" t="str">
        <f t="shared" si="247"/>
        <v>technology</v>
      </c>
      <c r="R2643" s="6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51"/>
        <v>#DIV/0!</v>
      </c>
      <c r="Q2644" s="6" t="str">
        <f t="shared" si="247"/>
        <v>technology</v>
      </c>
      <c r="R2644" s="6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51"/>
        <v>223.58248500999335</v>
      </c>
      <c r="Q2645" s="6" t="str">
        <f t="shared" si="247"/>
        <v>technology</v>
      </c>
      <c r="R2645" s="6" t="str">
        <f t="shared" si="248"/>
        <v>space exploration</v>
      </c>
      <c r="S2645" s="9">
        <f t="shared" si="249"/>
        <v>42689.582349537042</v>
      </c>
      <c r="T2645" s="9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51"/>
        <v>39.480769230769234</v>
      </c>
      <c r="Q2646" s="6" t="str">
        <f t="shared" si="247"/>
        <v>technology</v>
      </c>
      <c r="R2646" s="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51"/>
        <v>91.304347826086953</v>
      </c>
      <c r="Q2647" s="6" t="str">
        <f t="shared" si="247"/>
        <v>technology</v>
      </c>
      <c r="R2647" s="6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51"/>
        <v>78.666205607476627</v>
      </c>
      <c r="Q2648" s="6" t="str">
        <f t="shared" si="247"/>
        <v>technology</v>
      </c>
      <c r="R2648" s="6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51"/>
        <v>12</v>
      </c>
      <c r="Q2649" s="6" t="str">
        <f t="shared" si="247"/>
        <v>technology</v>
      </c>
      <c r="R2649" s="6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51"/>
        <v>17.666666666666668</v>
      </c>
      <c r="Q2650" s="6" t="str">
        <f t="shared" si="247"/>
        <v>technology</v>
      </c>
      <c r="R2650" s="6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51"/>
        <v>41.333333333333336</v>
      </c>
      <c r="Q2651" s="6" t="str">
        <f t="shared" si="247"/>
        <v>technology</v>
      </c>
      <c r="R2651" s="6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51"/>
        <v>71.599999999999994</v>
      </c>
      <c r="Q2652" s="6" t="str">
        <f t="shared" si="247"/>
        <v>technology</v>
      </c>
      <c r="R2652" s="6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51"/>
        <v>307.8235294117647</v>
      </c>
      <c r="Q2653" s="6" t="str">
        <f t="shared" si="247"/>
        <v>technology</v>
      </c>
      <c r="R2653" s="6" t="str">
        <f t="shared" si="248"/>
        <v>space exploration</v>
      </c>
      <c r="S2653" s="9">
        <f t="shared" si="249"/>
        <v>42327.805659722224</v>
      </c>
      <c r="T2653" s="9">
        <f t="shared" si="250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51"/>
        <v>80.454545454545453</v>
      </c>
      <c r="Q2654" s="6" t="str">
        <f t="shared" si="247"/>
        <v>technology</v>
      </c>
      <c r="R2654" s="6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51"/>
        <v>83.942857142857136</v>
      </c>
      <c r="Q2655" s="6" t="str">
        <f t="shared" si="247"/>
        <v>technology</v>
      </c>
      <c r="R2655" s="6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51"/>
        <v>8.5</v>
      </c>
      <c r="Q2656" s="6" t="str">
        <f t="shared" si="247"/>
        <v>technology</v>
      </c>
      <c r="R2656" s="6" t="str">
        <f t="shared" si="248"/>
        <v>space exploration</v>
      </c>
      <c r="S2656" s="9">
        <f t="shared" si="249"/>
        <v>42055.600995370369</v>
      </c>
      <c r="T2656" s="9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51"/>
        <v>73.372093023255815</v>
      </c>
      <c r="Q2657" s="6" t="str">
        <f t="shared" si="247"/>
        <v>technology</v>
      </c>
      <c r="R2657" s="6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51"/>
        <v>112.86184210526316</v>
      </c>
      <c r="Q2658" s="6" t="str">
        <f t="shared" si="247"/>
        <v>technology</v>
      </c>
      <c r="R2658" s="6" t="str">
        <f t="shared" si="248"/>
        <v>space exploration</v>
      </c>
      <c r="S2658" s="9">
        <f t="shared" si="249"/>
        <v>42767.688518518524</v>
      </c>
      <c r="T2658" s="9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51"/>
        <v>95.277627118644077</v>
      </c>
      <c r="Q2659" s="6" t="str">
        <f t="shared" si="247"/>
        <v>technology</v>
      </c>
      <c r="R2659" s="6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51"/>
        <v>22.75</v>
      </c>
      <c r="Q2660" s="6" t="str">
        <f t="shared" si="247"/>
        <v>technology</v>
      </c>
      <c r="R2660" s="6" t="str">
        <f t="shared" si="248"/>
        <v>space exploration</v>
      </c>
      <c r="S2660" s="9">
        <f t="shared" si="249"/>
        <v>42551.884189814809</v>
      </c>
      <c r="T2660" s="9">
        <f t="shared" si="250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51"/>
        <v>133.30000000000001</v>
      </c>
      <c r="Q2661" s="6" t="str">
        <f t="shared" si="247"/>
        <v>technology</v>
      </c>
      <c r="R2661" s="6" t="str">
        <f t="shared" si="248"/>
        <v>space exploration</v>
      </c>
      <c r="S2661" s="9">
        <f t="shared" si="249"/>
        <v>42082.069560185184</v>
      </c>
      <c r="T2661" s="9">
        <f t="shared" si="250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51"/>
        <v>3.8</v>
      </c>
      <c r="Q2662" s="6" t="str">
        <f t="shared" si="247"/>
        <v>technology</v>
      </c>
      <c r="R2662" s="6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51"/>
        <v>85.75</v>
      </c>
      <c r="Q2663" s="6" t="str">
        <f t="shared" si="247"/>
        <v>technology</v>
      </c>
      <c r="R2663" s="6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51"/>
        <v>267</v>
      </c>
      <c r="Q2664" s="6" t="str">
        <f t="shared" si="247"/>
        <v>technology</v>
      </c>
      <c r="R2664" s="6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51"/>
        <v>373.55803571428572</v>
      </c>
      <c r="Q2665" s="6" t="str">
        <f t="shared" si="247"/>
        <v>technology</v>
      </c>
      <c r="R2665" s="6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51"/>
        <v>174.03846153846155</v>
      </c>
      <c r="Q2666" s="6" t="str">
        <f t="shared" si="247"/>
        <v>technology</v>
      </c>
      <c r="R2666" s="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51"/>
        <v>93.695652173913047</v>
      </c>
      <c r="Q2667" s="6" t="str">
        <f t="shared" si="247"/>
        <v>technology</v>
      </c>
      <c r="R2667" s="6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51"/>
        <v>77.327718446601949</v>
      </c>
      <c r="Q2668" s="6" t="str">
        <f t="shared" si="247"/>
        <v>technology</v>
      </c>
      <c r="R2668" s="6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51"/>
        <v>92.222222222222229</v>
      </c>
      <c r="Q2669" s="6" t="str">
        <f t="shared" si="247"/>
        <v>technology</v>
      </c>
      <c r="R2669" s="6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51"/>
        <v>60.964285714285715</v>
      </c>
      <c r="Q2670" s="6" t="str">
        <f t="shared" si="247"/>
        <v>technology</v>
      </c>
      <c r="R2670" s="6" t="str">
        <f t="shared" si="248"/>
        <v>makerspaces</v>
      </c>
      <c r="S2670" s="9">
        <f t="shared" si="249"/>
        <v>42275.58871527778</v>
      </c>
      <c r="T2670" s="9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51"/>
        <v>91</v>
      </c>
      <c r="Q2671" s="6" t="str">
        <f t="shared" si="247"/>
        <v>technology</v>
      </c>
      <c r="R2671" s="6" t="str">
        <f t="shared" si="248"/>
        <v>makerspaces</v>
      </c>
      <c r="S2671" s="9">
        <f t="shared" si="249"/>
        <v>42319.035833333328</v>
      </c>
      <c r="T2671" s="9">
        <f t="shared" si="250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51"/>
        <v>41.583333333333336</v>
      </c>
      <c r="Q2672" s="6" t="str">
        <f t="shared" si="247"/>
        <v>technology</v>
      </c>
      <c r="R2672" s="6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51"/>
        <v>33.761904761904759</v>
      </c>
      <c r="Q2673" s="6" t="str">
        <f t="shared" si="247"/>
        <v>technology</v>
      </c>
      <c r="R2673" s="6" t="str">
        <f t="shared" si="248"/>
        <v>makerspaces</v>
      </c>
      <c r="S2673" s="9">
        <f t="shared" si="249"/>
        <v>41962.749027777776</v>
      </c>
      <c r="T2673" s="9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51"/>
        <v>70.61702127659575</v>
      </c>
      <c r="Q2674" s="6" t="str">
        <f t="shared" si="247"/>
        <v>technology</v>
      </c>
      <c r="R2674" s="6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51"/>
        <v>167.15151515151516</v>
      </c>
      <c r="Q2675" s="6" t="str">
        <f t="shared" si="247"/>
        <v>technology</v>
      </c>
      <c r="R2675" s="6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51"/>
        <v>128.61988304093566</v>
      </c>
      <c r="Q2676" s="6" t="str">
        <f t="shared" si="247"/>
        <v>technology</v>
      </c>
      <c r="R2676" s="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51"/>
        <v>65.41379310344827</v>
      </c>
      <c r="Q2677" s="6" t="str">
        <f t="shared" si="247"/>
        <v>technology</v>
      </c>
      <c r="R2677" s="6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51"/>
        <v>117.55555555555556</v>
      </c>
      <c r="Q2678" s="6" t="str">
        <f t="shared" si="247"/>
        <v>technology</v>
      </c>
      <c r="R2678" s="6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51"/>
        <v>126.48148148148148</v>
      </c>
      <c r="Q2679" s="6" t="str">
        <f t="shared" si="247"/>
        <v>technology</v>
      </c>
      <c r="R2679" s="6" t="str">
        <f t="shared" si="248"/>
        <v>makerspaces</v>
      </c>
      <c r="S2679" s="9">
        <f t="shared" si="249"/>
        <v>41793.029432870375</v>
      </c>
      <c r="T2679" s="9">
        <f t="shared" si="250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51"/>
        <v>550</v>
      </c>
      <c r="Q2680" s="6" t="str">
        <f t="shared" si="247"/>
        <v>technology</v>
      </c>
      <c r="R2680" s="6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51"/>
        <v>44</v>
      </c>
      <c r="Q2681" s="6" t="str">
        <f t="shared" si="247"/>
        <v>technology</v>
      </c>
      <c r="R2681" s="6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51"/>
        <v>69</v>
      </c>
      <c r="Q2682" s="6" t="str">
        <f t="shared" si="247"/>
        <v>technology</v>
      </c>
      <c r="R2682" s="6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51"/>
        <v>27.5</v>
      </c>
      <c r="Q2683" s="6" t="str">
        <f t="shared" si="247"/>
        <v>food</v>
      </c>
      <c r="R2683" s="6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51"/>
        <v>84.9</v>
      </c>
      <c r="Q2684" s="6" t="str">
        <f t="shared" si="247"/>
        <v>food</v>
      </c>
      <c r="R2684" s="6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51"/>
        <v>12</v>
      </c>
      <c r="Q2685" s="6" t="str">
        <f t="shared" si="247"/>
        <v>food</v>
      </c>
      <c r="R2685" s="6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51"/>
        <v>200</v>
      </c>
      <c r="Q2686" s="6" t="str">
        <f t="shared" si="247"/>
        <v>food</v>
      </c>
      <c r="R2686" s="6" t="str">
        <f t="shared" si="248"/>
        <v>food trucks</v>
      </c>
      <c r="S2686" s="9">
        <f t="shared" si="249"/>
        <v>41820.914641203708</v>
      </c>
      <c r="T2686" s="9">
        <f t="shared" si="250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51"/>
        <v>10</v>
      </c>
      <c r="Q2687" s="6" t="str">
        <f t="shared" si="247"/>
        <v>food</v>
      </c>
      <c r="R2687" s="6" t="str">
        <f t="shared" si="248"/>
        <v>food trucks</v>
      </c>
      <c r="S2687" s="9">
        <f t="shared" si="249"/>
        <v>42061.69594907407</v>
      </c>
      <c r="T2687" s="9">
        <f t="shared" si="250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51"/>
        <v>#DIV/0!</v>
      </c>
      <c r="Q2688" s="6" t="str">
        <f t="shared" si="247"/>
        <v>food</v>
      </c>
      <c r="R2688" s="6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51"/>
        <v>#DIV/0!</v>
      </c>
      <c r="Q2689" s="6" t="str">
        <f t="shared" si="247"/>
        <v>food</v>
      </c>
      <c r="R2689" s="6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51"/>
        <v>5.2857142857142856</v>
      </c>
      <c r="Q2690" s="6" t="str">
        <f t="shared" si="247"/>
        <v>food</v>
      </c>
      <c r="R2690" s="6" t="str">
        <f t="shared" si="248"/>
        <v>food trucks</v>
      </c>
      <c r="S2690" s="9">
        <f t="shared" si="249"/>
        <v>42028.11886574074</v>
      </c>
      <c r="T2690" s="9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>
        <f t="shared" si="251"/>
        <v>1</v>
      </c>
      <c r="Q2691" s="6" t="str">
        <f t="shared" ref="Q2691:Q2754" si="253">LEFT(N2691, FIND("/", N2691)-1)</f>
        <v>food</v>
      </c>
      <c r="R2691" s="6" t="str">
        <f t="shared" ref="R2691:R2754" si="254">RIGHT(N2691, LEN(N2691) - FIND("/", N2691))</f>
        <v>food trucks</v>
      </c>
      <c r="S2691" s="9">
        <f t="shared" ref="S2691:S2754" si="255">(J2691/86400) + DATE(1970, 1, 1)</f>
        <v>42551.961689814816</v>
      </c>
      <c r="T2691" s="9">
        <f t="shared" ref="T2691:T2754" si="256">(I2691/86400) + DATE(1970, 1, 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ref="P2692:P2755" si="257">E2692/L2692</f>
        <v>72.762711864406782</v>
      </c>
      <c r="Q2692" s="6" t="str">
        <f t="shared" si="253"/>
        <v>food</v>
      </c>
      <c r="R2692" s="6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7"/>
        <v>17.5</v>
      </c>
      <c r="Q2693" s="6" t="str">
        <f t="shared" si="253"/>
        <v>food</v>
      </c>
      <c r="R2693" s="6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7"/>
        <v>25</v>
      </c>
      <c r="Q2694" s="6" t="str">
        <f t="shared" si="253"/>
        <v>food</v>
      </c>
      <c r="R2694" s="6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7"/>
        <v>13.333333333333334</v>
      </c>
      <c r="Q2695" s="6" t="str">
        <f t="shared" si="253"/>
        <v>food</v>
      </c>
      <c r="R2695" s="6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7"/>
        <v>1</v>
      </c>
      <c r="Q2696" s="6" t="str">
        <f t="shared" si="253"/>
        <v>food</v>
      </c>
      <c r="R2696" s="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7"/>
        <v>23.666666666666668</v>
      </c>
      <c r="Q2697" s="6" t="str">
        <f t="shared" si="253"/>
        <v>food</v>
      </c>
      <c r="R2697" s="6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7"/>
        <v>89.21052631578948</v>
      </c>
      <c r="Q2698" s="6" t="str">
        <f t="shared" si="253"/>
        <v>food</v>
      </c>
      <c r="R2698" s="6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7"/>
        <v>116.55769230769231</v>
      </c>
      <c r="Q2699" s="6" t="str">
        <f t="shared" si="253"/>
        <v>food</v>
      </c>
      <c r="R2699" s="6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7"/>
        <v>13.005000000000001</v>
      </c>
      <c r="Q2700" s="6" t="str">
        <f t="shared" si="253"/>
        <v>food</v>
      </c>
      <c r="R2700" s="6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7"/>
        <v>#DIV/0!</v>
      </c>
      <c r="Q2701" s="6" t="str">
        <f t="shared" si="253"/>
        <v>food</v>
      </c>
      <c r="R2701" s="6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7"/>
        <v>17.5</v>
      </c>
      <c r="Q2702" s="6" t="str">
        <f t="shared" si="253"/>
        <v>food</v>
      </c>
      <c r="R2702" s="6" t="str">
        <f t="shared" si="254"/>
        <v>food trucks</v>
      </c>
      <c r="S2702" s="9">
        <f t="shared" si="255"/>
        <v>41870.874675925923</v>
      </c>
      <c r="T2702" s="9">
        <f t="shared" si="256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7"/>
        <v>34.130434782608695</v>
      </c>
      <c r="Q2703" s="6" t="str">
        <f t="shared" si="253"/>
        <v>theater</v>
      </c>
      <c r="R2703" s="6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7"/>
        <v>132.34615384615384</v>
      </c>
      <c r="Q2704" s="6" t="str">
        <f t="shared" si="253"/>
        <v>theater</v>
      </c>
      <c r="R2704" s="6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7"/>
        <v>922.22222222222217</v>
      </c>
      <c r="Q2705" s="6" t="str">
        <f t="shared" si="253"/>
        <v>theater</v>
      </c>
      <c r="R2705" s="6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7"/>
        <v>163.57142857142858</v>
      </c>
      <c r="Q2706" s="6" t="str">
        <f t="shared" si="253"/>
        <v>theater</v>
      </c>
      <c r="R2706" s="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7"/>
        <v>217.375</v>
      </c>
      <c r="Q2707" s="6" t="str">
        <f t="shared" si="253"/>
        <v>theater</v>
      </c>
      <c r="R2707" s="6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7"/>
        <v>149.44486692015209</v>
      </c>
      <c r="Q2708" s="6" t="str">
        <f t="shared" si="253"/>
        <v>theater</v>
      </c>
      <c r="R2708" s="6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7"/>
        <v>71.237487309644663</v>
      </c>
      <c r="Q2709" s="6" t="str">
        <f t="shared" si="253"/>
        <v>theater</v>
      </c>
      <c r="R2709" s="6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7"/>
        <v>44.464318398474738</v>
      </c>
      <c r="Q2710" s="6" t="str">
        <f t="shared" si="253"/>
        <v>theater</v>
      </c>
      <c r="R2710" s="6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7"/>
        <v>164.94480519480518</v>
      </c>
      <c r="Q2711" s="6" t="str">
        <f t="shared" si="253"/>
        <v>theater</v>
      </c>
      <c r="R2711" s="6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7"/>
        <v>84.871516544117654</v>
      </c>
      <c r="Q2712" s="6" t="str">
        <f t="shared" si="253"/>
        <v>theater</v>
      </c>
      <c r="R2712" s="6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7"/>
        <v>53.945205479452056</v>
      </c>
      <c r="Q2713" s="6" t="str">
        <f t="shared" si="253"/>
        <v>theater</v>
      </c>
      <c r="R2713" s="6" t="str">
        <f t="shared" si="254"/>
        <v>spaces</v>
      </c>
      <c r="S2713" s="9">
        <f t="shared" si="255"/>
        <v>41780.745254629626</v>
      </c>
      <c r="T2713" s="9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7"/>
        <v>50.531468531468533</v>
      </c>
      <c r="Q2714" s="6" t="str">
        <f t="shared" si="253"/>
        <v>theater</v>
      </c>
      <c r="R2714" s="6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7"/>
        <v>108.00140845070422</v>
      </c>
      <c r="Q2715" s="6" t="str">
        <f t="shared" si="253"/>
        <v>theater</v>
      </c>
      <c r="R2715" s="6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7"/>
        <v>95.373770491803285</v>
      </c>
      <c r="Q2716" s="6" t="str">
        <f t="shared" si="253"/>
        <v>theater</v>
      </c>
      <c r="R2716" s="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7"/>
        <v>57.631016333938291</v>
      </c>
      <c r="Q2717" s="6" t="str">
        <f t="shared" si="253"/>
        <v>theater</v>
      </c>
      <c r="R2717" s="6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7"/>
        <v>64.160481283422456</v>
      </c>
      <c r="Q2718" s="6" t="str">
        <f t="shared" si="253"/>
        <v>theater</v>
      </c>
      <c r="R2718" s="6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7"/>
        <v>92.387692307692305</v>
      </c>
      <c r="Q2719" s="6" t="str">
        <f t="shared" si="253"/>
        <v>theater</v>
      </c>
      <c r="R2719" s="6" t="str">
        <f t="shared" si="254"/>
        <v>spaces</v>
      </c>
      <c r="S2719" s="9">
        <f t="shared" si="255"/>
        <v>41934.914918981478</v>
      </c>
      <c r="T2719" s="9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7"/>
        <v>125.97972972972973</v>
      </c>
      <c r="Q2720" s="6" t="str">
        <f t="shared" si="253"/>
        <v>theater</v>
      </c>
      <c r="R2720" s="6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7"/>
        <v>94.637681159420296</v>
      </c>
      <c r="Q2721" s="6" t="str">
        <f t="shared" si="253"/>
        <v>theater</v>
      </c>
      <c r="R2721" s="6" t="str">
        <f t="shared" si="254"/>
        <v>spaces</v>
      </c>
      <c r="S2721" s="9">
        <f t="shared" si="255"/>
        <v>42418.031180555554</v>
      </c>
      <c r="T2721" s="9">
        <f t="shared" si="256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7"/>
        <v>170.69942196531792</v>
      </c>
      <c r="Q2722" s="6" t="str">
        <f t="shared" si="253"/>
        <v>theater</v>
      </c>
      <c r="R2722" s="6" t="str">
        <f t="shared" si="254"/>
        <v>spaces</v>
      </c>
      <c r="S2722" s="9">
        <f t="shared" si="255"/>
        <v>42655.465891203705</v>
      </c>
      <c r="T2722" s="9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7"/>
        <v>40.762081784386616</v>
      </c>
      <c r="Q2723" s="6" t="str">
        <f t="shared" si="253"/>
        <v>technology</v>
      </c>
      <c r="R2723" s="6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7"/>
        <v>68.254054054054052</v>
      </c>
      <c r="Q2724" s="6" t="str">
        <f t="shared" si="253"/>
        <v>technology</v>
      </c>
      <c r="R2724" s="6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7"/>
        <v>95.48863636363636</v>
      </c>
      <c r="Q2725" s="6" t="str">
        <f t="shared" si="253"/>
        <v>technology</v>
      </c>
      <c r="R2725" s="6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7"/>
        <v>7.1902649656526005</v>
      </c>
      <c r="Q2726" s="6" t="str">
        <f t="shared" si="253"/>
        <v>technology</v>
      </c>
      <c r="R2726" s="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7"/>
        <v>511.65486725663715</v>
      </c>
      <c r="Q2727" s="6" t="str">
        <f t="shared" si="253"/>
        <v>technology</v>
      </c>
      <c r="R2727" s="6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7"/>
        <v>261.74504950495049</v>
      </c>
      <c r="Q2728" s="6" t="str">
        <f t="shared" si="253"/>
        <v>technology</v>
      </c>
      <c r="R2728" s="6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7"/>
        <v>69.760961810466767</v>
      </c>
      <c r="Q2729" s="6" t="str">
        <f t="shared" si="253"/>
        <v>technology</v>
      </c>
      <c r="R2729" s="6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7"/>
        <v>77.229591836734699</v>
      </c>
      <c r="Q2730" s="6" t="str">
        <f t="shared" si="253"/>
        <v>technology</v>
      </c>
      <c r="R2730" s="6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7"/>
        <v>340.56521739130437</v>
      </c>
      <c r="Q2731" s="6" t="str">
        <f t="shared" si="253"/>
        <v>technology</v>
      </c>
      <c r="R2731" s="6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7"/>
        <v>67.417903225806455</v>
      </c>
      <c r="Q2732" s="6" t="str">
        <f t="shared" si="253"/>
        <v>technology</v>
      </c>
      <c r="R2732" s="6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7"/>
        <v>845.70270270270271</v>
      </c>
      <c r="Q2733" s="6" t="str">
        <f t="shared" si="253"/>
        <v>technology</v>
      </c>
      <c r="R2733" s="6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7"/>
        <v>97.191780821917803</v>
      </c>
      <c r="Q2734" s="6" t="str">
        <f t="shared" si="253"/>
        <v>technology</v>
      </c>
      <c r="R2734" s="6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7"/>
        <v>451.84033613445376</v>
      </c>
      <c r="Q2735" s="6" t="str">
        <f t="shared" si="253"/>
        <v>technology</v>
      </c>
      <c r="R2735" s="6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7"/>
        <v>138.66871165644173</v>
      </c>
      <c r="Q2736" s="6" t="str">
        <f t="shared" si="253"/>
        <v>technology</v>
      </c>
      <c r="R2736" s="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7"/>
        <v>21.640147492625371</v>
      </c>
      <c r="Q2737" s="6" t="str">
        <f t="shared" si="253"/>
        <v>technology</v>
      </c>
      <c r="R2737" s="6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7"/>
        <v>169.51724137931035</v>
      </c>
      <c r="Q2738" s="6" t="str">
        <f t="shared" si="253"/>
        <v>technology</v>
      </c>
      <c r="R2738" s="6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7"/>
        <v>161.88210526315791</v>
      </c>
      <c r="Q2739" s="6" t="str">
        <f t="shared" si="253"/>
        <v>technology</v>
      </c>
      <c r="R2739" s="6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7"/>
        <v>493.13333333333333</v>
      </c>
      <c r="Q2740" s="6" t="str">
        <f t="shared" si="253"/>
        <v>technology</v>
      </c>
      <c r="R2740" s="6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7"/>
        <v>22.120418848167539</v>
      </c>
      <c r="Q2741" s="6" t="str">
        <f t="shared" si="253"/>
        <v>technology</v>
      </c>
      <c r="R2741" s="6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7"/>
        <v>18.235294117647058</v>
      </c>
      <c r="Q2742" s="6" t="str">
        <f t="shared" si="253"/>
        <v>technology</v>
      </c>
      <c r="R2742" s="6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7"/>
        <v>8.75</v>
      </c>
      <c r="Q2743" s="6" t="str">
        <f t="shared" si="253"/>
        <v>publishing</v>
      </c>
      <c r="R2743" s="6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7"/>
        <v>40.611111111111114</v>
      </c>
      <c r="Q2744" s="6" t="str">
        <f t="shared" si="253"/>
        <v>publishing</v>
      </c>
      <c r="R2744" s="6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7"/>
        <v>#DIV/0!</v>
      </c>
      <c r="Q2745" s="6" t="str">
        <f t="shared" si="253"/>
        <v>publishing</v>
      </c>
      <c r="R2745" s="6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7"/>
        <v>37.954545454545453</v>
      </c>
      <c r="Q2746" s="6" t="str">
        <f t="shared" si="253"/>
        <v>publishing</v>
      </c>
      <c r="R2746" s="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7"/>
        <v>35.734693877551024</v>
      </c>
      <c r="Q2747" s="6" t="str">
        <f t="shared" si="253"/>
        <v>publishing</v>
      </c>
      <c r="R2747" s="6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7"/>
        <v>42.157894736842103</v>
      </c>
      <c r="Q2748" s="6" t="str">
        <f t="shared" si="253"/>
        <v>publishing</v>
      </c>
      <c r="R2748" s="6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7"/>
        <v>35</v>
      </c>
      <c r="Q2749" s="6" t="str">
        <f t="shared" si="253"/>
        <v>publishing</v>
      </c>
      <c r="R2749" s="6" t="str">
        <f t="shared" si="254"/>
        <v>children's books</v>
      </c>
      <c r="S2749" s="9">
        <f t="shared" si="255"/>
        <v>41044.648113425923</v>
      </c>
      <c r="T2749" s="9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7"/>
        <v>13.25</v>
      </c>
      <c r="Q2750" s="6" t="str">
        <f t="shared" si="253"/>
        <v>publishing</v>
      </c>
      <c r="R2750" s="6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7"/>
        <v>55</v>
      </c>
      <c r="Q2751" s="6" t="str">
        <f t="shared" si="253"/>
        <v>publishing</v>
      </c>
      <c r="R2751" s="6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7"/>
        <v>#DIV/0!</v>
      </c>
      <c r="Q2752" s="6" t="str">
        <f t="shared" si="253"/>
        <v>publishing</v>
      </c>
      <c r="R2752" s="6" t="str">
        <f t="shared" si="254"/>
        <v>children's books</v>
      </c>
      <c r="S2752" s="9">
        <f t="shared" si="255"/>
        <v>41078.899826388893</v>
      </c>
      <c r="T2752" s="9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7"/>
        <v>#DIV/0!</v>
      </c>
      <c r="Q2753" s="6" t="str">
        <f t="shared" si="253"/>
        <v>publishing</v>
      </c>
      <c r="R2753" s="6" t="str">
        <f t="shared" si="254"/>
        <v>children's books</v>
      </c>
      <c r="S2753" s="9">
        <f t="shared" si="255"/>
        <v>41747.887060185181</v>
      </c>
      <c r="T2753" s="9">
        <f t="shared" si="256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7"/>
        <v>39.285714285714285</v>
      </c>
      <c r="Q2754" s="6" t="str">
        <f t="shared" si="253"/>
        <v>publishing</v>
      </c>
      <c r="R2754" s="6" t="str">
        <f t="shared" si="254"/>
        <v>children's books</v>
      </c>
      <c r="S2754" s="9">
        <f t="shared" si="255"/>
        <v>40855.765092592592</v>
      </c>
      <c r="T2754" s="9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>
        <f t="shared" si="257"/>
        <v>47.5</v>
      </c>
      <c r="Q2755" s="6" t="str">
        <f t="shared" ref="Q2755:Q2818" si="259">LEFT(N2755, FIND("/", N2755)-1)</f>
        <v>publishing</v>
      </c>
      <c r="R2755" s="6" t="str">
        <f t="shared" ref="R2755:R2818" si="260">RIGHT(N2755, LEN(N2755) - FIND("/", N2755))</f>
        <v>children's books</v>
      </c>
      <c r="S2755" s="9">
        <f t="shared" ref="S2755:S2818" si="261">(J2755/86400) + DATE(1970, 1, 1)</f>
        <v>41117.900729166664</v>
      </c>
      <c r="T2755" s="9">
        <f t="shared" ref="T2755:T2818" si="262">(I2755/86400) + 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ref="P2756:P2819" si="263">E2756/L2756</f>
        <v>#DIV/0!</v>
      </c>
      <c r="Q2756" s="6" t="str">
        <f t="shared" si="259"/>
        <v>publishing</v>
      </c>
      <c r="R2756" s="6" t="str">
        <f t="shared" si="260"/>
        <v>children's books</v>
      </c>
      <c r="S2756" s="9">
        <f t="shared" si="261"/>
        <v>41863.636006944442</v>
      </c>
      <c r="T2756" s="9">
        <f t="shared" si="262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63"/>
        <v>17.333333333333332</v>
      </c>
      <c r="Q2757" s="6" t="str">
        <f t="shared" si="259"/>
        <v>publishing</v>
      </c>
      <c r="R2757" s="6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63"/>
        <v>31.757575757575758</v>
      </c>
      <c r="Q2758" s="6" t="str">
        <f t="shared" si="259"/>
        <v>publishing</v>
      </c>
      <c r="R2758" s="6" t="str">
        <f t="shared" si="260"/>
        <v>children's books</v>
      </c>
      <c r="S2758" s="9">
        <f t="shared" si="261"/>
        <v>41620.900474537033</v>
      </c>
      <c r="T2758" s="9">
        <f t="shared" si="262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63"/>
        <v>5</v>
      </c>
      <c r="Q2759" s="6" t="str">
        <f t="shared" si="259"/>
        <v>publishing</v>
      </c>
      <c r="R2759" s="6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63"/>
        <v>39</v>
      </c>
      <c r="Q2760" s="6" t="str">
        <f t="shared" si="259"/>
        <v>publishing</v>
      </c>
      <c r="R2760" s="6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63"/>
        <v>52.5</v>
      </c>
      <c r="Q2761" s="6" t="str">
        <f t="shared" si="259"/>
        <v>publishing</v>
      </c>
      <c r="R2761" s="6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63"/>
        <v>#DIV/0!</v>
      </c>
      <c r="Q2762" s="6" t="str">
        <f t="shared" si="259"/>
        <v>publishing</v>
      </c>
      <c r="R2762" s="6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63"/>
        <v>9</v>
      </c>
      <c r="Q2763" s="6" t="str">
        <f t="shared" si="259"/>
        <v>publishing</v>
      </c>
      <c r="R2763" s="6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63"/>
        <v>25</v>
      </c>
      <c r="Q2764" s="6" t="str">
        <f t="shared" si="259"/>
        <v>publishing</v>
      </c>
      <c r="R2764" s="6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63"/>
        <v>30</v>
      </c>
      <c r="Q2765" s="6" t="str">
        <f t="shared" si="259"/>
        <v>publishing</v>
      </c>
      <c r="R2765" s="6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63"/>
        <v>11.25</v>
      </c>
      <c r="Q2766" s="6" t="str">
        <f t="shared" si="259"/>
        <v>publishing</v>
      </c>
      <c r="R2766" s="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63"/>
        <v>#DIV/0!</v>
      </c>
      <c r="Q2767" s="6" t="str">
        <f t="shared" si="259"/>
        <v>publishing</v>
      </c>
      <c r="R2767" s="6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63"/>
        <v>25</v>
      </c>
      <c r="Q2768" s="6" t="str">
        <f t="shared" si="259"/>
        <v>publishing</v>
      </c>
      <c r="R2768" s="6" t="str">
        <f t="shared" si="260"/>
        <v>children's books</v>
      </c>
      <c r="S2768" s="9">
        <f t="shared" si="261"/>
        <v>40736.668032407411</v>
      </c>
      <c r="T2768" s="9">
        <f t="shared" si="262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63"/>
        <v>11.333333333333334</v>
      </c>
      <c r="Q2769" s="6" t="str">
        <f t="shared" si="259"/>
        <v>publishing</v>
      </c>
      <c r="R2769" s="6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63"/>
        <v>29.470588235294116</v>
      </c>
      <c r="Q2770" s="6" t="str">
        <f t="shared" si="259"/>
        <v>publishing</v>
      </c>
      <c r="R2770" s="6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63"/>
        <v>1</v>
      </c>
      <c r="Q2771" s="6" t="str">
        <f t="shared" si="259"/>
        <v>publishing</v>
      </c>
      <c r="R2771" s="6" t="str">
        <f t="shared" si="260"/>
        <v>children's books</v>
      </c>
      <c r="S2771" s="9">
        <f t="shared" si="261"/>
        <v>41745.826273148152</v>
      </c>
      <c r="T2771" s="9">
        <f t="shared" si="262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63"/>
        <v>63.098484848484851</v>
      </c>
      <c r="Q2772" s="6" t="str">
        <f t="shared" si="259"/>
        <v>publishing</v>
      </c>
      <c r="R2772" s="6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63"/>
        <v>#DIV/0!</v>
      </c>
      <c r="Q2773" s="6" t="str">
        <f t="shared" si="259"/>
        <v>publishing</v>
      </c>
      <c r="R2773" s="6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63"/>
        <v>#DIV/0!</v>
      </c>
      <c r="Q2774" s="6" t="str">
        <f t="shared" si="259"/>
        <v>publishing</v>
      </c>
      <c r="R2774" s="6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63"/>
        <v>1</v>
      </c>
      <c r="Q2775" s="6" t="str">
        <f t="shared" si="259"/>
        <v>publishing</v>
      </c>
      <c r="R2775" s="6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63"/>
        <v>43.846153846153847</v>
      </c>
      <c r="Q2776" s="6" t="str">
        <f t="shared" si="259"/>
        <v>publishing</v>
      </c>
      <c r="R2776" s="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63"/>
        <v>75</v>
      </c>
      <c r="Q2777" s="6" t="str">
        <f t="shared" si="259"/>
        <v>publishing</v>
      </c>
      <c r="R2777" s="6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63"/>
        <v>45.972222222222221</v>
      </c>
      <c r="Q2778" s="6" t="str">
        <f t="shared" si="259"/>
        <v>publishing</v>
      </c>
      <c r="R2778" s="6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63"/>
        <v>10</v>
      </c>
      <c r="Q2779" s="6" t="str">
        <f t="shared" si="259"/>
        <v>publishing</v>
      </c>
      <c r="R2779" s="6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63"/>
        <v>93.666666666666671</v>
      </c>
      <c r="Q2780" s="6" t="str">
        <f t="shared" si="259"/>
        <v>publishing</v>
      </c>
      <c r="R2780" s="6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63"/>
        <v>53</v>
      </c>
      <c r="Q2781" s="6" t="str">
        <f t="shared" si="259"/>
        <v>publishing</v>
      </c>
      <c r="R2781" s="6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63"/>
        <v>#DIV/0!</v>
      </c>
      <c r="Q2782" s="6" t="str">
        <f t="shared" si="259"/>
        <v>publishing</v>
      </c>
      <c r="R2782" s="6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63"/>
        <v>47</v>
      </c>
      <c r="Q2783" s="6" t="str">
        <f t="shared" si="259"/>
        <v>theater</v>
      </c>
      <c r="R2783" s="6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63"/>
        <v>66.666666666666671</v>
      </c>
      <c r="Q2784" s="6" t="str">
        <f t="shared" si="259"/>
        <v>theater</v>
      </c>
      <c r="R2784" s="6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63"/>
        <v>18.770491803278688</v>
      </c>
      <c r="Q2785" s="6" t="str">
        <f t="shared" si="259"/>
        <v>theater</v>
      </c>
      <c r="R2785" s="6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63"/>
        <v>66.111111111111114</v>
      </c>
      <c r="Q2786" s="6" t="str">
        <f t="shared" si="259"/>
        <v>theater</v>
      </c>
      <c r="R2786" s="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63"/>
        <v>36.859154929577464</v>
      </c>
      <c r="Q2787" s="6" t="str">
        <f t="shared" si="259"/>
        <v>theater</v>
      </c>
      <c r="R2787" s="6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63"/>
        <v>39.810810810810814</v>
      </c>
      <c r="Q2788" s="6" t="str">
        <f t="shared" si="259"/>
        <v>theater</v>
      </c>
      <c r="R2788" s="6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63"/>
        <v>31.5</v>
      </c>
      <c r="Q2789" s="6" t="str">
        <f t="shared" si="259"/>
        <v>theater</v>
      </c>
      <c r="R2789" s="6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63"/>
        <v>102.5</v>
      </c>
      <c r="Q2790" s="6" t="str">
        <f t="shared" si="259"/>
        <v>theater</v>
      </c>
      <c r="R2790" s="6" t="str">
        <f t="shared" si="260"/>
        <v>plays</v>
      </c>
      <c r="S2790" s="9">
        <f t="shared" si="261"/>
        <v>42550.701886574076</v>
      </c>
      <c r="T2790" s="9">
        <f t="shared" si="262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63"/>
        <v>126.45833333333333</v>
      </c>
      <c r="Q2791" s="6" t="str">
        <f t="shared" si="259"/>
        <v>theater</v>
      </c>
      <c r="R2791" s="6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63"/>
        <v>47.878787878787875</v>
      </c>
      <c r="Q2792" s="6" t="str">
        <f t="shared" si="259"/>
        <v>theater</v>
      </c>
      <c r="R2792" s="6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63"/>
        <v>73.214285714285708</v>
      </c>
      <c r="Q2793" s="6" t="str">
        <f t="shared" si="259"/>
        <v>theater</v>
      </c>
      <c r="R2793" s="6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63"/>
        <v>89.666666666666671</v>
      </c>
      <c r="Q2794" s="6" t="str">
        <f t="shared" si="259"/>
        <v>theater</v>
      </c>
      <c r="R2794" s="6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63"/>
        <v>151.4623287671233</v>
      </c>
      <c r="Q2795" s="6" t="str">
        <f t="shared" si="259"/>
        <v>theater</v>
      </c>
      <c r="R2795" s="6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63"/>
        <v>25</v>
      </c>
      <c r="Q2796" s="6" t="str">
        <f t="shared" si="259"/>
        <v>theater</v>
      </c>
      <c r="R2796" s="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63"/>
        <v>36.5</v>
      </c>
      <c r="Q2797" s="6" t="str">
        <f t="shared" si="259"/>
        <v>theater</v>
      </c>
      <c r="R2797" s="6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63"/>
        <v>44</v>
      </c>
      <c r="Q2798" s="6" t="str">
        <f t="shared" si="259"/>
        <v>theater</v>
      </c>
      <c r="R2798" s="6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63"/>
        <v>87.357553191489373</v>
      </c>
      <c r="Q2799" s="6" t="str">
        <f t="shared" si="259"/>
        <v>theater</v>
      </c>
      <c r="R2799" s="6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63"/>
        <v>36.474820143884891</v>
      </c>
      <c r="Q2800" s="6" t="str">
        <f t="shared" si="259"/>
        <v>theater</v>
      </c>
      <c r="R2800" s="6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63"/>
        <v>44.859538461538463</v>
      </c>
      <c r="Q2801" s="6" t="str">
        <f t="shared" si="259"/>
        <v>theater</v>
      </c>
      <c r="R2801" s="6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63"/>
        <v>42.903225806451616</v>
      </c>
      <c r="Q2802" s="6" t="str">
        <f t="shared" si="259"/>
        <v>theater</v>
      </c>
      <c r="R2802" s="6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63"/>
        <v>51.230769230769234</v>
      </c>
      <c r="Q2803" s="6" t="str">
        <f t="shared" si="259"/>
        <v>theater</v>
      </c>
      <c r="R2803" s="6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63"/>
        <v>33.944444444444443</v>
      </c>
      <c r="Q2804" s="6" t="str">
        <f t="shared" si="259"/>
        <v>theater</v>
      </c>
      <c r="R2804" s="6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63"/>
        <v>90.744680851063833</v>
      </c>
      <c r="Q2805" s="6" t="str">
        <f t="shared" si="259"/>
        <v>theater</v>
      </c>
      <c r="R2805" s="6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63"/>
        <v>50</v>
      </c>
      <c r="Q2806" s="6" t="str">
        <f t="shared" si="259"/>
        <v>theater</v>
      </c>
      <c r="R2806" s="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63"/>
        <v>24.444444444444443</v>
      </c>
      <c r="Q2807" s="6" t="str">
        <f t="shared" si="259"/>
        <v>theater</v>
      </c>
      <c r="R2807" s="6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63"/>
        <v>44.25</v>
      </c>
      <c r="Q2808" s="6" t="str">
        <f t="shared" si="259"/>
        <v>theater</v>
      </c>
      <c r="R2808" s="6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63"/>
        <v>67.741935483870961</v>
      </c>
      <c r="Q2809" s="6" t="str">
        <f t="shared" si="259"/>
        <v>theater</v>
      </c>
      <c r="R2809" s="6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63"/>
        <v>65.376811594202906</v>
      </c>
      <c r="Q2810" s="6" t="str">
        <f t="shared" si="259"/>
        <v>theater</v>
      </c>
      <c r="R2810" s="6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63"/>
        <v>121.9047619047619</v>
      </c>
      <c r="Q2811" s="6" t="str">
        <f t="shared" si="259"/>
        <v>theater</v>
      </c>
      <c r="R2811" s="6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63"/>
        <v>47.456140350877192</v>
      </c>
      <c r="Q2812" s="6" t="str">
        <f t="shared" si="259"/>
        <v>theater</v>
      </c>
      <c r="R2812" s="6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63"/>
        <v>92.842592592592595</v>
      </c>
      <c r="Q2813" s="6" t="str">
        <f t="shared" si="259"/>
        <v>theater</v>
      </c>
      <c r="R2813" s="6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63"/>
        <v>68.253012048192772</v>
      </c>
      <c r="Q2814" s="6" t="str">
        <f t="shared" si="259"/>
        <v>theater</v>
      </c>
      <c r="R2814" s="6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63"/>
        <v>37.209583333333335</v>
      </c>
      <c r="Q2815" s="6" t="str">
        <f t="shared" si="259"/>
        <v>theater</v>
      </c>
      <c r="R2815" s="6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63"/>
        <v>25.25</v>
      </c>
      <c r="Q2816" s="6" t="str">
        <f t="shared" si="259"/>
        <v>theater</v>
      </c>
      <c r="R2816" s="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63"/>
        <v>43.214285714285715</v>
      </c>
      <c r="Q2817" s="6" t="str">
        <f t="shared" si="259"/>
        <v>theater</v>
      </c>
      <c r="R2817" s="6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63"/>
        <v>25.130177514792898</v>
      </c>
      <c r="Q2818" s="6" t="str">
        <f t="shared" si="259"/>
        <v>theater</v>
      </c>
      <c r="R2818" s="6" t="str">
        <f t="shared" si="260"/>
        <v>plays</v>
      </c>
      <c r="S2818" s="9">
        <f t="shared" si="261"/>
        <v>42188.467499999999</v>
      </c>
      <c r="T2818" s="9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>
        <f t="shared" si="263"/>
        <v>23.636363636363637</v>
      </c>
      <c r="Q2819" s="6" t="str">
        <f t="shared" ref="Q2819:Q2882" si="265">LEFT(N2819, FIND("/", N2819)-1)</f>
        <v>theater</v>
      </c>
      <c r="R2819" s="6" t="str">
        <f t="shared" ref="R2819:R2882" si="266">RIGHT(N2819, LEN(N2819) - FIND("/", N2819))</f>
        <v>plays</v>
      </c>
      <c r="S2819" s="9">
        <f t="shared" ref="S2819:S2882" si="267">(J2819/86400) + DATE(1970, 1, 1)</f>
        <v>42023.634976851856</v>
      </c>
      <c r="T2819" s="9">
        <f t="shared" ref="T2819:T2882" si="268">(I2819/86400) + 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ref="P2820:P2883" si="269">E2820/L2820</f>
        <v>103.95098039215686</v>
      </c>
      <c r="Q2820" s="6" t="str">
        <f t="shared" si="265"/>
        <v>theater</v>
      </c>
      <c r="R2820" s="6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9"/>
        <v>50.384615384615387</v>
      </c>
      <c r="Q2821" s="6" t="str">
        <f t="shared" si="265"/>
        <v>theater</v>
      </c>
      <c r="R2821" s="6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9"/>
        <v>13.6</v>
      </c>
      <c r="Q2822" s="6" t="str">
        <f t="shared" si="265"/>
        <v>theater</v>
      </c>
      <c r="R2822" s="6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9"/>
        <v>28.571428571428573</v>
      </c>
      <c r="Q2823" s="6" t="str">
        <f t="shared" si="265"/>
        <v>theater</v>
      </c>
      <c r="R2823" s="6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9"/>
        <v>63.829787234042556</v>
      </c>
      <c r="Q2824" s="6" t="str">
        <f t="shared" si="265"/>
        <v>theater</v>
      </c>
      <c r="R2824" s="6" t="str">
        <f t="shared" si="266"/>
        <v>plays</v>
      </c>
      <c r="S2824" s="9">
        <f t="shared" si="267"/>
        <v>42060.683935185181</v>
      </c>
      <c r="T2824" s="9">
        <f t="shared" si="268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9"/>
        <v>8.8571428571428577</v>
      </c>
      <c r="Q2825" s="6" t="str">
        <f t="shared" si="265"/>
        <v>theater</v>
      </c>
      <c r="R2825" s="6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9"/>
        <v>50.666666666666664</v>
      </c>
      <c r="Q2826" s="6" t="str">
        <f t="shared" si="265"/>
        <v>theater</v>
      </c>
      <c r="R2826" s="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9"/>
        <v>60.784313725490193</v>
      </c>
      <c r="Q2827" s="6" t="str">
        <f t="shared" si="265"/>
        <v>theater</v>
      </c>
      <c r="R2827" s="6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9"/>
        <v>113.42105263157895</v>
      </c>
      <c r="Q2828" s="6" t="str">
        <f t="shared" si="265"/>
        <v>theater</v>
      </c>
      <c r="R2828" s="6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9"/>
        <v>104.56521739130434</v>
      </c>
      <c r="Q2829" s="6" t="str">
        <f t="shared" si="265"/>
        <v>theater</v>
      </c>
      <c r="R2829" s="6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9"/>
        <v>98.30927835051547</v>
      </c>
      <c r="Q2830" s="6" t="str">
        <f t="shared" si="265"/>
        <v>theater</v>
      </c>
      <c r="R2830" s="6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9"/>
        <v>35.039473684210527</v>
      </c>
      <c r="Q2831" s="6" t="str">
        <f t="shared" si="265"/>
        <v>theater</v>
      </c>
      <c r="R2831" s="6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9"/>
        <v>272.72727272727275</v>
      </c>
      <c r="Q2832" s="6" t="str">
        <f t="shared" si="265"/>
        <v>theater</v>
      </c>
      <c r="R2832" s="6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9"/>
        <v>63.846153846153847</v>
      </c>
      <c r="Q2833" s="6" t="str">
        <f t="shared" si="265"/>
        <v>theater</v>
      </c>
      <c r="R2833" s="6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9"/>
        <v>30.189368421052631</v>
      </c>
      <c r="Q2834" s="6" t="str">
        <f t="shared" si="265"/>
        <v>theater</v>
      </c>
      <c r="R2834" s="6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9"/>
        <v>83.51428571428572</v>
      </c>
      <c r="Q2835" s="6" t="str">
        <f t="shared" si="265"/>
        <v>theater</v>
      </c>
      <c r="R2835" s="6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9"/>
        <v>64.761904761904759</v>
      </c>
      <c r="Q2836" s="6" t="str">
        <f t="shared" si="265"/>
        <v>theater</v>
      </c>
      <c r="R2836" s="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9"/>
        <v>20.118172043010752</v>
      </c>
      <c r="Q2837" s="6" t="str">
        <f t="shared" si="265"/>
        <v>theater</v>
      </c>
      <c r="R2837" s="6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9"/>
        <v>44.090909090909093</v>
      </c>
      <c r="Q2838" s="6" t="str">
        <f t="shared" si="265"/>
        <v>theater</v>
      </c>
      <c r="R2838" s="6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9"/>
        <v>40.476190476190474</v>
      </c>
      <c r="Q2839" s="6" t="str">
        <f t="shared" si="265"/>
        <v>theater</v>
      </c>
      <c r="R2839" s="6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9"/>
        <v>44.537037037037038</v>
      </c>
      <c r="Q2840" s="6" t="str">
        <f t="shared" si="265"/>
        <v>theater</v>
      </c>
      <c r="R2840" s="6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9"/>
        <v>125.80645161290323</v>
      </c>
      <c r="Q2841" s="6" t="str">
        <f t="shared" si="265"/>
        <v>theater</v>
      </c>
      <c r="R2841" s="6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9"/>
        <v>19.696969696969695</v>
      </c>
      <c r="Q2842" s="6" t="str">
        <f t="shared" si="265"/>
        <v>theater</v>
      </c>
      <c r="R2842" s="6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9"/>
        <v>10</v>
      </c>
      <c r="Q2843" s="6" t="str">
        <f t="shared" si="265"/>
        <v>theater</v>
      </c>
      <c r="R2843" s="6" t="str">
        <f t="shared" si="266"/>
        <v>plays</v>
      </c>
      <c r="S2843" s="9">
        <f t="shared" si="267"/>
        <v>42291.739548611113</v>
      </c>
      <c r="T2843" s="9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9"/>
        <v>#DIV/0!</v>
      </c>
      <c r="Q2844" s="6" t="str">
        <f t="shared" si="265"/>
        <v>theater</v>
      </c>
      <c r="R2844" s="6" t="str">
        <f t="shared" si="266"/>
        <v>plays</v>
      </c>
      <c r="S2844" s="9">
        <f t="shared" si="267"/>
        <v>41784.95248842593</v>
      </c>
      <c r="T2844" s="9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9"/>
        <v>#DIV/0!</v>
      </c>
      <c r="Q2845" s="6" t="str">
        <f t="shared" si="265"/>
        <v>theater</v>
      </c>
      <c r="R2845" s="6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9"/>
        <v>30</v>
      </c>
      <c r="Q2846" s="6" t="str">
        <f t="shared" si="265"/>
        <v>theater</v>
      </c>
      <c r="R2846" s="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9"/>
        <v>60.666666666666664</v>
      </c>
      <c r="Q2847" s="6" t="str">
        <f t="shared" si="265"/>
        <v>theater</v>
      </c>
      <c r="R2847" s="6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9"/>
        <v>#DIV/0!</v>
      </c>
      <c r="Q2848" s="6" t="str">
        <f t="shared" si="265"/>
        <v>theater</v>
      </c>
      <c r="R2848" s="6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9"/>
        <v>#DIV/0!</v>
      </c>
      <c r="Q2849" s="6" t="str">
        <f t="shared" si="265"/>
        <v>theater</v>
      </c>
      <c r="R2849" s="6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9"/>
        <v>23.333333333333332</v>
      </c>
      <c r="Q2850" s="6" t="str">
        <f t="shared" si="265"/>
        <v>theater</v>
      </c>
      <c r="R2850" s="6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9"/>
        <v>5</v>
      </c>
      <c r="Q2851" s="6" t="str">
        <f t="shared" si="265"/>
        <v>theater</v>
      </c>
      <c r="R2851" s="6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9"/>
        <v>23.923076923076923</v>
      </c>
      <c r="Q2852" s="6" t="str">
        <f t="shared" si="265"/>
        <v>theater</v>
      </c>
      <c r="R2852" s="6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9"/>
        <v>#DIV/0!</v>
      </c>
      <c r="Q2853" s="6" t="str">
        <f t="shared" si="265"/>
        <v>theater</v>
      </c>
      <c r="R2853" s="6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9"/>
        <v>15.833333333333334</v>
      </c>
      <c r="Q2854" s="6" t="str">
        <f t="shared" si="265"/>
        <v>theater</v>
      </c>
      <c r="R2854" s="6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9"/>
        <v>#DIV/0!</v>
      </c>
      <c r="Q2855" s="6" t="str">
        <f t="shared" si="265"/>
        <v>theater</v>
      </c>
      <c r="R2855" s="6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9"/>
        <v>29.785714285714285</v>
      </c>
      <c r="Q2856" s="6" t="str">
        <f t="shared" si="265"/>
        <v>theater</v>
      </c>
      <c r="R2856" s="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9"/>
        <v>60</v>
      </c>
      <c r="Q2857" s="6" t="str">
        <f t="shared" si="265"/>
        <v>theater</v>
      </c>
      <c r="R2857" s="6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9"/>
        <v>24.333333333333332</v>
      </c>
      <c r="Q2858" s="6" t="str">
        <f t="shared" si="265"/>
        <v>theater</v>
      </c>
      <c r="R2858" s="6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9"/>
        <v>500</v>
      </c>
      <c r="Q2859" s="6" t="str">
        <f t="shared" si="265"/>
        <v>theater</v>
      </c>
      <c r="R2859" s="6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9"/>
        <v>#DIV/0!</v>
      </c>
      <c r="Q2860" s="6" t="str">
        <f t="shared" si="265"/>
        <v>theater</v>
      </c>
      <c r="R2860" s="6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9"/>
        <v>35</v>
      </c>
      <c r="Q2861" s="6" t="str">
        <f t="shared" si="265"/>
        <v>theater</v>
      </c>
      <c r="R2861" s="6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9"/>
        <v>29.555555555555557</v>
      </c>
      <c r="Q2862" s="6" t="str">
        <f t="shared" si="265"/>
        <v>theater</v>
      </c>
      <c r="R2862" s="6" t="str">
        <f t="shared" si="266"/>
        <v>plays</v>
      </c>
      <c r="S2862" s="9">
        <f t="shared" si="267"/>
        <v>42480.80064814815</v>
      </c>
      <c r="T2862" s="9">
        <f t="shared" si="268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9"/>
        <v>26.666666666666668</v>
      </c>
      <c r="Q2863" s="6" t="str">
        <f t="shared" si="265"/>
        <v>theater</v>
      </c>
      <c r="R2863" s="6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9"/>
        <v>18.333333333333332</v>
      </c>
      <c r="Q2864" s="6" t="str">
        <f t="shared" si="265"/>
        <v>theater</v>
      </c>
      <c r="R2864" s="6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9"/>
        <v>20</v>
      </c>
      <c r="Q2865" s="6" t="str">
        <f t="shared" si="265"/>
        <v>theater</v>
      </c>
      <c r="R2865" s="6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9"/>
        <v>13.333333333333334</v>
      </c>
      <c r="Q2866" s="6" t="str">
        <f t="shared" si="265"/>
        <v>theater</v>
      </c>
      <c r="R2866" s="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9"/>
        <v>#DIV/0!</v>
      </c>
      <c r="Q2867" s="6" t="str">
        <f t="shared" si="265"/>
        <v>theater</v>
      </c>
      <c r="R2867" s="6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9"/>
        <v>22.5</v>
      </c>
      <c r="Q2868" s="6" t="str">
        <f t="shared" si="265"/>
        <v>theater</v>
      </c>
      <c r="R2868" s="6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9"/>
        <v>50.4</v>
      </c>
      <c r="Q2869" s="6" t="str">
        <f t="shared" si="265"/>
        <v>theater</v>
      </c>
      <c r="R2869" s="6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9"/>
        <v>105.02933333333334</v>
      </c>
      <c r="Q2870" s="6" t="str">
        <f t="shared" si="265"/>
        <v>theater</v>
      </c>
      <c r="R2870" s="6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9"/>
        <v>35.4</v>
      </c>
      <c r="Q2871" s="6" t="str">
        <f t="shared" si="265"/>
        <v>theater</v>
      </c>
      <c r="R2871" s="6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9"/>
        <v>83.333333333333329</v>
      </c>
      <c r="Q2872" s="6" t="str">
        <f t="shared" si="265"/>
        <v>theater</v>
      </c>
      <c r="R2872" s="6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9"/>
        <v>35.92307692307692</v>
      </c>
      <c r="Q2873" s="6" t="str">
        <f t="shared" si="265"/>
        <v>theater</v>
      </c>
      <c r="R2873" s="6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9"/>
        <v>#DIV/0!</v>
      </c>
      <c r="Q2874" s="6" t="str">
        <f t="shared" si="265"/>
        <v>theater</v>
      </c>
      <c r="R2874" s="6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9"/>
        <v>119.125</v>
      </c>
      <c r="Q2875" s="6" t="str">
        <f t="shared" si="265"/>
        <v>theater</v>
      </c>
      <c r="R2875" s="6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9"/>
        <v>90.333333333333329</v>
      </c>
      <c r="Q2876" s="6" t="str">
        <f t="shared" si="265"/>
        <v>theater</v>
      </c>
      <c r="R2876" s="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9"/>
        <v>2.3333333333333335</v>
      </c>
      <c r="Q2877" s="6" t="str">
        <f t="shared" si="265"/>
        <v>theater</v>
      </c>
      <c r="R2877" s="6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9"/>
        <v>#DIV/0!</v>
      </c>
      <c r="Q2878" s="6" t="str">
        <f t="shared" si="265"/>
        <v>theater</v>
      </c>
      <c r="R2878" s="6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9"/>
        <v>108.33333333333333</v>
      </c>
      <c r="Q2879" s="6" t="str">
        <f t="shared" si="265"/>
        <v>theater</v>
      </c>
      <c r="R2879" s="6" t="str">
        <f t="shared" si="266"/>
        <v>plays</v>
      </c>
      <c r="S2879" s="9">
        <f t="shared" si="267"/>
        <v>42672.955138888894</v>
      </c>
      <c r="T2879" s="9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9"/>
        <v>15.75</v>
      </c>
      <c r="Q2880" s="6" t="str">
        <f t="shared" si="265"/>
        <v>theater</v>
      </c>
      <c r="R2880" s="6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9"/>
        <v>29</v>
      </c>
      <c r="Q2881" s="6" t="str">
        <f t="shared" si="265"/>
        <v>theater</v>
      </c>
      <c r="R2881" s="6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9"/>
        <v>96.551724137931032</v>
      </c>
      <c r="Q2882" s="6" t="str">
        <f t="shared" si="265"/>
        <v>theater</v>
      </c>
      <c r="R2882" s="6" t="str">
        <f t="shared" si="266"/>
        <v>plays</v>
      </c>
      <c r="S2882" s="9">
        <f t="shared" si="267"/>
        <v>42192.905694444446</v>
      </c>
      <c r="T2882" s="9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t="e">
        <f t="shared" si="269"/>
        <v>#DIV/0!</v>
      </c>
      <c r="Q2883" s="6" t="str">
        <f t="shared" ref="Q2883:Q2946" si="271">LEFT(N2883, FIND("/", N2883)-1)</f>
        <v>theater</v>
      </c>
      <c r="R2883" s="6" t="str">
        <f t="shared" ref="R2883:R2946" si="272">RIGHT(N2883, LEN(N2883) - FIND("/", N2883))</f>
        <v>plays</v>
      </c>
      <c r="S2883" s="9">
        <f t="shared" ref="S2883:S2946" si="273">(J2883/86400) + DATE(1970, 1, 1)</f>
        <v>41916.597638888888</v>
      </c>
      <c r="T2883" s="9">
        <f t="shared" ref="T2883:T2946" si="274">(I2883/86400) + 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ref="P2884:P2947" si="275">E2884/L2884</f>
        <v>63</v>
      </c>
      <c r="Q2884" s="6" t="str">
        <f t="shared" si="271"/>
        <v>theater</v>
      </c>
      <c r="R2884" s="6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5"/>
        <v>381.6</v>
      </c>
      <c r="Q2885" s="6" t="str">
        <f t="shared" si="271"/>
        <v>theater</v>
      </c>
      <c r="R2885" s="6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5"/>
        <v>46.25</v>
      </c>
      <c r="Q2886" s="6" t="str">
        <f t="shared" si="271"/>
        <v>theater</v>
      </c>
      <c r="R2886" s="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5"/>
        <v>26</v>
      </c>
      <c r="Q2887" s="6" t="str">
        <f t="shared" si="271"/>
        <v>theater</v>
      </c>
      <c r="R2887" s="6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5"/>
        <v>10</v>
      </c>
      <c r="Q2888" s="6" t="str">
        <f t="shared" si="271"/>
        <v>theater</v>
      </c>
      <c r="R2888" s="6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5"/>
        <v>5</v>
      </c>
      <c r="Q2889" s="6" t="str">
        <f t="shared" si="271"/>
        <v>theater</v>
      </c>
      <c r="R2889" s="6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5"/>
        <v>#DIV/0!</v>
      </c>
      <c r="Q2890" s="6" t="str">
        <f t="shared" si="271"/>
        <v>theater</v>
      </c>
      <c r="R2890" s="6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5"/>
        <v>81.571428571428569</v>
      </c>
      <c r="Q2891" s="6" t="str">
        <f t="shared" si="271"/>
        <v>theater</v>
      </c>
      <c r="R2891" s="6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5"/>
        <v>7</v>
      </c>
      <c r="Q2892" s="6" t="str">
        <f t="shared" si="271"/>
        <v>theater</v>
      </c>
      <c r="R2892" s="6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5"/>
        <v>27.3</v>
      </c>
      <c r="Q2893" s="6" t="str">
        <f t="shared" si="271"/>
        <v>theater</v>
      </c>
      <c r="R2893" s="6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5"/>
        <v>29.411764705882351</v>
      </c>
      <c r="Q2894" s="6" t="str">
        <f t="shared" si="271"/>
        <v>theater</v>
      </c>
      <c r="R2894" s="6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5"/>
        <v>12.5</v>
      </c>
      <c r="Q2895" s="6" t="str">
        <f t="shared" si="271"/>
        <v>theater</v>
      </c>
      <c r="R2895" s="6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5"/>
        <v>#DIV/0!</v>
      </c>
      <c r="Q2896" s="6" t="str">
        <f t="shared" si="271"/>
        <v>theater</v>
      </c>
      <c r="R2896" s="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5"/>
        <v>5.75</v>
      </c>
      <c r="Q2897" s="6" t="str">
        <f t="shared" si="271"/>
        <v>theater</v>
      </c>
      <c r="R2897" s="6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5"/>
        <v>52.083333333333336</v>
      </c>
      <c r="Q2898" s="6" t="str">
        <f t="shared" si="271"/>
        <v>theater</v>
      </c>
      <c r="R2898" s="6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5"/>
        <v>183.33333333333334</v>
      </c>
      <c r="Q2899" s="6" t="str">
        <f t="shared" si="271"/>
        <v>theater</v>
      </c>
      <c r="R2899" s="6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5"/>
        <v>26.333333333333332</v>
      </c>
      <c r="Q2900" s="6" t="str">
        <f t="shared" si="271"/>
        <v>theater</v>
      </c>
      <c r="R2900" s="6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5"/>
        <v>#DIV/0!</v>
      </c>
      <c r="Q2901" s="6" t="str">
        <f t="shared" si="271"/>
        <v>theater</v>
      </c>
      <c r="R2901" s="6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5"/>
        <v>486.42857142857144</v>
      </c>
      <c r="Q2902" s="6" t="str">
        <f t="shared" si="271"/>
        <v>theater</v>
      </c>
      <c r="R2902" s="6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5"/>
        <v>3</v>
      </c>
      <c r="Q2903" s="6" t="str">
        <f t="shared" si="271"/>
        <v>theater</v>
      </c>
      <c r="R2903" s="6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5"/>
        <v>25</v>
      </c>
      <c r="Q2904" s="6" t="str">
        <f t="shared" si="271"/>
        <v>theater</v>
      </c>
      <c r="R2904" s="6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5"/>
        <v>9.75</v>
      </c>
      <c r="Q2905" s="6" t="str">
        <f t="shared" si="271"/>
        <v>theater</v>
      </c>
      <c r="R2905" s="6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5"/>
        <v>18.75</v>
      </c>
      <c r="Q2906" s="6" t="str">
        <f t="shared" si="271"/>
        <v>theater</v>
      </c>
      <c r="R2906" s="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5"/>
        <v>36.588235294117645</v>
      </c>
      <c r="Q2907" s="6" t="str">
        <f t="shared" si="271"/>
        <v>theater</v>
      </c>
      <c r="R2907" s="6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5"/>
        <v>80.714285714285708</v>
      </c>
      <c r="Q2908" s="6" t="str">
        <f t="shared" si="271"/>
        <v>theater</v>
      </c>
      <c r="R2908" s="6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5"/>
        <v>1</v>
      </c>
      <c r="Q2909" s="6" t="str">
        <f t="shared" si="271"/>
        <v>theater</v>
      </c>
      <c r="R2909" s="6" t="str">
        <f t="shared" si="272"/>
        <v>plays</v>
      </c>
      <c r="S2909" s="9">
        <f t="shared" si="273"/>
        <v>42444.877743055556</v>
      </c>
      <c r="T2909" s="9">
        <f t="shared" si="274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5"/>
        <v>52.8</v>
      </c>
      <c r="Q2910" s="6" t="str">
        <f t="shared" si="271"/>
        <v>theater</v>
      </c>
      <c r="R2910" s="6" t="str">
        <f t="shared" si="272"/>
        <v>plays</v>
      </c>
      <c r="S2910" s="9">
        <f t="shared" si="273"/>
        <v>42499.73170138889</v>
      </c>
      <c r="T2910" s="9">
        <f t="shared" si="274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5"/>
        <v>20</v>
      </c>
      <c r="Q2911" s="6" t="str">
        <f t="shared" si="271"/>
        <v>theater</v>
      </c>
      <c r="R2911" s="6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5"/>
        <v>1</v>
      </c>
      <c r="Q2912" s="6" t="str">
        <f t="shared" si="271"/>
        <v>theater</v>
      </c>
      <c r="R2912" s="6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5"/>
        <v>46.928571428571431</v>
      </c>
      <c r="Q2913" s="6" t="str">
        <f t="shared" si="271"/>
        <v>theater</v>
      </c>
      <c r="R2913" s="6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5"/>
        <v>78.07692307692308</v>
      </c>
      <c r="Q2914" s="6" t="str">
        <f t="shared" si="271"/>
        <v>theater</v>
      </c>
      <c r="R2914" s="6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5"/>
        <v>1</v>
      </c>
      <c r="Q2915" s="6" t="str">
        <f t="shared" si="271"/>
        <v>theater</v>
      </c>
      <c r="R2915" s="6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5"/>
        <v>1</v>
      </c>
      <c r="Q2916" s="6" t="str">
        <f t="shared" si="271"/>
        <v>theater</v>
      </c>
      <c r="R2916" s="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5"/>
        <v>203.66666666666666</v>
      </c>
      <c r="Q2917" s="6" t="str">
        <f t="shared" si="271"/>
        <v>theater</v>
      </c>
      <c r="R2917" s="6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5"/>
        <v>20.714285714285715</v>
      </c>
      <c r="Q2918" s="6" t="str">
        <f t="shared" si="271"/>
        <v>theater</v>
      </c>
      <c r="R2918" s="6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5"/>
        <v>48.555555555555557</v>
      </c>
      <c r="Q2919" s="6" t="str">
        <f t="shared" si="271"/>
        <v>theater</v>
      </c>
      <c r="R2919" s="6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5"/>
        <v>68.099999999999994</v>
      </c>
      <c r="Q2920" s="6" t="str">
        <f t="shared" si="271"/>
        <v>theater</v>
      </c>
      <c r="R2920" s="6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5"/>
        <v>8.5</v>
      </c>
      <c r="Q2921" s="6" t="str">
        <f t="shared" si="271"/>
        <v>theater</v>
      </c>
      <c r="R2921" s="6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5"/>
        <v>51.615384615384613</v>
      </c>
      <c r="Q2922" s="6" t="str">
        <f t="shared" si="271"/>
        <v>theater</v>
      </c>
      <c r="R2922" s="6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5"/>
        <v>43</v>
      </c>
      <c r="Q2923" s="6" t="str">
        <f t="shared" si="271"/>
        <v>theater</v>
      </c>
      <c r="R2923" s="6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5"/>
        <v>83.333333333333329</v>
      </c>
      <c r="Q2924" s="6" t="str">
        <f t="shared" si="271"/>
        <v>theater</v>
      </c>
      <c r="R2924" s="6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5"/>
        <v>30</v>
      </c>
      <c r="Q2925" s="6" t="str">
        <f t="shared" si="271"/>
        <v>theater</v>
      </c>
      <c r="R2925" s="6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5"/>
        <v>175.51020408163265</v>
      </c>
      <c r="Q2926" s="6" t="str">
        <f t="shared" si="271"/>
        <v>theater</v>
      </c>
      <c r="R2926" s="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5"/>
        <v>231.66175879396985</v>
      </c>
      <c r="Q2927" s="6" t="str">
        <f t="shared" si="271"/>
        <v>theater</v>
      </c>
      <c r="R2927" s="6" t="str">
        <f t="shared" si="272"/>
        <v>musical</v>
      </c>
      <c r="S2927" s="9">
        <f t="shared" si="273"/>
        <v>41863.584120370375</v>
      </c>
      <c r="T2927" s="9">
        <f t="shared" si="274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5"/>
        <v>75</v>
      </c>
      <c r="Q2928" s="6" t="str">
        <f t="shared" si="271"/>
        <v>theater</v>
      </c>
      <c r="R2928" s="6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5"/>
        <v>112.14285714285714</v>
      </c>
      <c r="Q2929" s="6" t="str">
        <f t="shared" si="271"/>
        <v>theater</v>
      </c>
      <c r="R2929" s="6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5"/>
        <v>41.666666666666664</v>
      </c>
      <c r="Q2930" s="6" t="str">
        <f t="shared" si="271"/>
        <v>theater</v>
      </c>
      <c r="R2930" s="6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5"/>
        <v>255.17343750000001</v>
      </c>
      <c r="Q2931" s="6" t="str">
        <f t="shared" si="271"/>
        <v>theater</v>
      </c>
      <c r="R2931" s="6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5"/>
        <v>162.7741935483871</v>
      </c>
      <c r="Q2932" s="6" t="str">
        <f t="shared" si="271"/>
        <v>theater</v>
      </c>
      <c r="R2932" s="6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5"/>
        <v>88.333333333333329</v>
      </c>
      <c r="Q2933" s="6" t="str">
        <f t="shared" si="271"/>
        <v>theater</v>
      </c>
      <c r="R2933" s="6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5"/>
        <v>85.736842105263165</v>
      </c>
      <c r="Q2934" s="6" t="str">
        <f t="shared" si="271"/>
        <v>theater</v>
      </c>
      <c r="R2934" s="6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5"/>
        <v>47.574074074074076</v>
      </c>
      <c r="Q2935" s="6" t="str">
        <f t="shared" si="271"/>
        <v>theater</v>
      </c>
      <c r="R2935" s="6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5"/>
        <v>72.972972972972968</v>
      </c>
      <c r="Q2936" s="6" t="str">
        <f t="shared" si="271"/>
        <v>theater</v>
      </c>
      <c r="R2936" s="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5"/>
        <v>90.538461538461533</v>
      </c>
      <c r="Q2937" s="6" t="str">
        <f t="shared" si="271"/>
        <v>theater</v>
      </c>
      <c r="R2937" s="6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5"/>
        <v>37.647058823529413</v>
      </c>
      <c r="Q2938" s="6" t="str">
        <f t="shared" si="271"/>
        <v>theater</v>
      </c>
      <c r="R2938" s="6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5"/>
        <v>36.363636363636367</v>
      </c>
      <c r="Q2939" s="6" t="str">
        <f t="shared" si="271"/>
        <v>theater</v>
      </c>
      <c r="R2939" s="6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5"/>
        <v>126.71875</v>
      </c>
      <c r="Q2940" s="6" t="str">
        <f t="shared" si="271"/>
        <v>theater</v>
      </c>
      <c r="R2940" s="6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5"/>
        <v>329.2</v>
      </c>
      <c r="Q2941" s="6" t="str">
        <f t="shared" si="271"/>
        <v>theater</v>
      </c>
      <c r="R2941" s="6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5"/>
        <v>81.242424242424249</v>
      </c>
      <c r="Q2942" s="6" t="str">
        <f t="shared" si="271"/>
        <v>theater</v>
      </c>
      <c r="R2942" s="6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5"/>
        <v>1</v>
      </c>
      <c r="Q2943" s="6" t="str">
        <f t="shared" si="271"/>
        <v>theater</v>
      </c>
      <c r="R2943" s="6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5"/>
        <v>202.22772277227722</v>
      </c>
      <c r="Q2944" s="6" t="str">
        <f t="shared" si="271"/>
        <v>theater</v>
      </c>
      <c r="R2944" s="6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5"/>
        <v>#DIV/0!</v>
      </c>
      <c r="Q2945" s="6" t="str">
        <f t="shared" si="271"/>
        <v>theater</v>
      </c>
      <c r="R2945" s="6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5"/>
        <v>100</v>
      </c>
      <c r="Q2946" s="6" t="str">
        <f t="shared" si="271"/>
        <v>theater</v>
      </c>
      <c r="R2946" s="6" t="str">
        <f t="shared" si="272"/>
        <v>spaces</v>
      </c>
      <c r="S2946" s="9">
        <f t="shared" si="273"/>
        <v>42132.9143287037</v>
      </c>
      <c r="T2946" s="9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t="e">
        <f t="shared" si="275"/>
        <v>#DIV/0!</v>
      </c>
      <c r="Q2947" s="6" t="str">
        <f t="shared" ref="Q2947:Q3010" si="277">LEFT(N2947, FIND("/", N2947)-1)</f>
        <v>theater</v>
      </c>
      <c r="R2947" s="6" t="str">
        <f t="shared" ref="R2947:R3010" si="278">RIGHT(N2947, LEN(N2947) - FIND("/", N2947))</f>
        <v>spaces</v>
      </c>
      <c r="S2947" s="9">
        <f t="shared" ref="S2947:S3010" si="279">(J2947/86400) + DATE(1970, 1, 1)</f>
        <v>42118.139583333337</v>
      </c>
      <c r="T2947" s="9">
        <f t="shared" ref="T2947:T3010" si="280">(I2947/86400) + 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ref="P2948:P3011" si="281">E2948/L2948</f>
        <v>1</v>
      </c>
      <c r="Q2948" s="6" t="str">
        <f t="shared" si="277"/>
        <v>theater</v>
      </c>
      <c r="R2948" s="6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81"/>
        <v>82.461538461538467</v>
      </c>
      <c r="Q2949" s="6" t="str">
        <f t="shared" si="277"/>
        <v>theater</v>
      </c>
      <c r="R2949" s="6" t="str">
        <f t="shared" si="278"/>
        <v>spaces</v>
      </c>
      <c r="S2949" s="9">
        <f t="shared" si="279"/>
        <v>42649.562118055561</v>
      </c>
      <c r="T2949" s="9">
        <f t="shared" si="280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81"/>
        <v>2.6666666666666665</v>
      </c>
      <c r="Q2950" s="6" t="str">
        <f t="shared" si="277"/>
        <v>theater</v>
      </c>
      <c r="R2950" s="6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81"/>
        <v>12.5</v>
      </c>
      <c r="Q2951" s="6" t="str">
        <f t="shared" si="277"/>
        <v>theater</v>
      </c>
      <c r="R2951" s="6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81"/>
        <v>#DIV/0!</v>
      </c>
      <c r="Q2952" s="6" t="str">
        <f t="shared" si="277"/>
        <v>theater</v>
      </c>
      <c r="R2952" s="6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81"/>
        <v>18.896551724137932</v>
      </c>
      <c r="Q2953" s="6" t="str">
        <f t="shared" si="277"/>
        <v>theater</v>
      </c>
      <c r="R2953" s="6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81"/>
        <v>200.625</v>
      </c>
      <c r="Q2954" s="6" t="str">
        <f t="shared" si="277"/>
        <v>theater</v>
      </c>
      <c r="R2954" s="6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81"/>
        <v>201.66666666666666</v>
      </c>
      <c r="Q2955" s="6" t="str">
        <f t="shared" si="277"/>
        <v>theater</v>
      </c>
      <c r="R2955" s="6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81"/>
        <v>#DIV/0!</v>
      </c>
      <c r="Q2956" s="6" t="str">
        <f t="shared" si="277"/>
        <v>theater</v>
      </c>
      <c r="R2956" s="6" t="str">
        <f t="shared" si="278"/>
        <v>spaces</v>
      </c>
      <c r="S2956" s="9">
        <f t="shared" si="279"/>
        <v>42790.583368055552</v>
      </c>
      <c r="T2956" s="9">
        <f t="shared" si="280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81"/>
        <v>65</v>
      </c>
      <c r="Q2957" s="6" t="str">
        <f t="shared" si="277"/>
        <v>theater</v>
      </c>
      <c r="R2957" s="6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81"/>
        <v>66.099999999999994</v>
      </c>
      <c r="Q2958" s="6" t="str">
        <f t="shared" si="277"/>
        <v>theater</v>
      </c>
      <c r="R2958" s="6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81"/>
        <v>93.333333333333329</v>
      </c>
      <c r="Q2959" s="6" t="str">
        <f t="shared" si="277"/>
        <v>theater</v>
      </c>
      <c r="R2959" s="6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81"/>
        <v>#DIV/0!</v>
      </c>
      <c r="Q2960" s="6" t="str">
        <f t="shared" si="277"/>
        <v>theater</v>
      </c>
      <c r="R2960" s="6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81"/>
        <v>#DIV/0!</v>
      </c>
      <c r="Q2961" s="6" t="str">
        <f t="shared" si="277"/>
        <v>theater</v>
      </c>
      <c r="R2961" s="6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81"/>
        <v>#DIV/0!</v>
      </c>
      <c r="Q2962" s="6" t="str">
        <f t="shared" si="277"/>
        <v>theater</v>
      </c>
      <c r="R2962" s="6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81"/>
        <v>50.75</v>
      </c>
      <c r="Q2963" s="6" t="str">
        <f t="shared" si="277"/>
        <v>theater</v>
      </c>
      <c r="R2963" s="6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81"/>
        <v>60.9</v>
      </c>
      <c r="Q2964" s="6" t="str">
        <f t="shared" si="277"/>
        <v>theater</v>
      </c>
      <c r="R2964" s="6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81"/>
        <v>109.03061224489795</v>
      </c>
      <c r="Q2965" s="6" t="str">
        <f t="shared" si="277"/>
        <v>theater</v>
      </c>
      <c r="R2965" s="6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81"/>
        <v>25.692295918367346</v>
      </c>
      <c r="Q2966" s="6" t="str">
        <f t="shared" si="277"/>
        <v>theater</v>
      </c>
      <c r="R2966" s="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81"/>
        <v>41.92307692307692</v>
      </c>
      <c r="Q2967" s="6" t="str">
        <f t="shared" si="277"/>
        <v>theater</v>
      </c>
      <c r="R2967" s="6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81"/>
        <v>88.7734375</v>
      </c>
      <c r="Q2968" s="6" t="str">
        <f t="shared" si="277"/>
        <v>theater</v>
      </c>
      <c r="R2968" s="6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81"/>
        <v>80.225352112676063</v>
      </c>
      <c r="Q2969" s="6" t="str">
        <f t="shared" si="277"/>
        <v>theater</v>
      </c>
      <c r="R2969" s="6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81"/>
        <v>78.936170212765958</v>
      </c>
      <c r="Q2970" s="6" t="str">
        <f t="shared" si="277"/>
        <v>theater</v>
      </c>
      <c r="R2970" s="6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81"/>
        <v>95.588235294117652</v>
      </c>
      <c r="Q2971" s="6" t="str">
        <f t="shared" si="277"/>
        <v>theater</v>
      </c>
      <c r="R2971" s="6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81"/>
        <v>69.890109890109883</v>
      </c>
      <c r="Q2972" s="6" t="str">
        <f t="shared" si="277"/>
        <v>theater</v>
      </c>
      <c r="R2972" s="6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81"/>
        <v>74.534883720930239</v>
      </c>
      <c r="Q2973" s="6" t="str">
        <f t="shared" si="277"/>
        <v>theater</v>
      </c>
      <c r="R2973" s="6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81"/>
        <v>123.94117647058823</v>
      </c>
      <c r="Q2974" s="6" t="str">
        <f t="shared" si="277"/>
        <v>theater</v>
      </c>
      <c r="R2974" s="6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81"/>
        <v>264.84848484848487</v>
      </c>
      <c r="Q2975" s="6" t="str">
        <f t="shared" si="277"/>
        <v>theater</v>
      </c>
      <c r="R2975" s="6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81"/>
        <v>58.620689655172413</v>
      </c>
      <c r="Q2976" s="6" t="str">
        <f t="shared" si="277"/>
        <v>theater</v>
      </c>
      <c r="R2976" s="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81"/>
        <v>70.884955752212392</v>
      </c>
      <c r="Q2977" s="6" t="str">
        <f t="shared" si="277"/>
        <v>theater</v>
      </c>
      <c r="R2977" s="6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81"/>
        <v>8.5714285714285712</v>
      </c>
      <c r="Q2978" s="6" t="str">
        <f t="shared" si="277"/>
        <v>theater</v>
      </c>
      <c r="R2978" s="6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81"/>
        <v>113.56666666666666</v>
      </c>
      <c r="Q2979" s="6" t="str">
        <f t="shared" si="277"/>
        <v>theater</v>
      </c>
      <c r="R2979" s="6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81"/>
        <v>60.6875</v>
      </c>
      <c r="Q2980" s="6" t="str">
        <f t="shared" si="277"/>
        <v>theater</v>
      </c>
      <c r="R2980" s="6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81"/>
        <v>110.21739130434783</v>
      </c>
      <c r="Q2981" s="6" t="str">
        <f t="shared" si="277"/>
        <v>theater</v>
      </c>
      <c r="R2981" s="6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81"/>
        <v>136.45833333333334</v>
      </c>
      <c r="Q2982" s="6" t="str">
        <f t="shared" si="277"/>
        <v>theater</v>
      </c>
      <c r="R2982" s="6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81"/>
        <v>53.164948453608247</v>
      </c>
      <c r="Q2983" s="6" t="str">
        <f t="shared" si="277"/>
        <v>theater</v>
      </c>
      <c r="R2983" s="6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81"/>
        <v>86.491525423728817</v>
      </c>
      <c r="Q2984" s="6" t="str">
        <f t="shared" si="277"/>
        <v>theater</v>
      </c>
      <c r="R2984" s="6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81"/>
        <v>155.23827397260274</v>
      </c>
      <c r="Q2985" s="6" t="str">
        <f t="shared" si="277"/>
        <v>theater</v>
      </c>
      <c r="R2985" s="6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81"/>
        <v>115.08256880733946</v>
      </c>
      <c r="Q2986" s="6" t="str">
        <f t="shared" si="277"/>
        <v>theater</v>
      </c>
      <c r="R2986" s="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81"/>
        <v>109.5945945945946</v>
      </c>
      <c r="Q2987" s="6" t="str">
        <f t="shared" si="277"/>
        <v>theater</v>
      </c>
      <c r="R2987" s="6" t="str">
        <f t="shared" si="278"/>
        <v>spaces</v>
      </c>
      <c r="S2987" s="9">
        <f t="shared" si="279"/>
        <v>42654.973703703705</v>
      </c>
      <c r="T2987" s="9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81"/>
        <v>45.214285714285715</v>
      </c>
      <c r="Q2988" s="6" t="str">
        <f t="shared" si="277"/>
        <v>theater</v>
      </c>
      <c r="R2988" s="6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81"/>
        <v>104.15169811320754</v>
      </c>
      <c r="Q2989" s="6" t="str">
        <f t="shared" si="277"/>
        <v>theater</v>
      </c>
      <c r="R2989" s="6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81"/>
        <v>35.714285714285715</v>
      </c>
      <c r="Q2990" s="6" t="str">
        <f t="shared" si="277"/>
        <v>theater</v>
      </c>
      <c r="R2990" s="6" t="str">
        <f t="shared" si="278"/>
        <v>spaces</v>
      </c>
      <c r="S2990" s="9">
        <f t="shared" si="279"/>
        <v>42511.36204861111</v>
      </c>
      <c r="T2990" s="9">
        <f t="shared" si="280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81"/>
        <v>96.997252747252745</v>
      </c>
      <c r="Q2991" s="6" t="str">
        <f t="shared" si="277"/>
        <v>theater</v>
      </c>
      <c r="R2991" s="6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81"/>
        <v>370.37037037037038</v>
      </c>
      <c r="Q2992" s="6" t="str">
        <f t="shared" si="277"/>
        <v>theater</v>
      </c>
      <c r="R2992" s="6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81"/>
        <v>94.408602150537632</v>
      </c>
      <c r="Q2993" s="6" t="str">
        <f t="shared" si="277"/>
        <v>theater</v>
      </c>
      <c r="R2993" s="6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81"/>
        <v>48.984375</v>
      </c>
      <c r="Q2994" s="6" t="str">
        <f t="shared" si="277"/>
        <v>theater</v>
      </c>
      <c r="R2994" s="6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81"/>
        <v>45.590909090909093</v>
      </c>
      <c r="Q2995" s="6" t="str">
        <f t="shared" si="277"/>
        <v>theater</v>
      </c>
      <c r="R2995" s="6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81"/>
        <v>23.275254237288134</v>
      </c>
      <c r="Q2996" s="6" t="str">
        <f t="shared" si="277"/>
        <v>theater</v>
      </c>
      <c r="R2996" s="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81"/>
        <v>63.2289156626506</v>
      </c>
      <c r="Q2997" s="6" t="str">
        <f t="shared" si="277"/>
        <v>theater</v>
      </c>
      <c r="R2997" s="6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81"/>
        <v>153.5204081632653</v>
      </c>
      <c r="Q2998" s="6" t="str">
        <f t="shared" si="277"/>
        <v>theater</v>
      </c>
      <c r="R2998" s="6" t="str">
        <f t="shared" si="278"/>
        <v>spaces</v>
      </c>
      <c r="S2998" s="9">
        <f t="shared" si="279"/>
        <v>42090.912499999999</v>
      </c>
      <c r="T2998" s="9">
        <f t="shared" si="280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81"/>
        <v>90.2</v>
      </c>
      <c r="Q2999" s="6" t="str">
        <f t="shared" si="277"/>
        <v>theater</v>
      </c>
      <c r="R2999" s="6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81"/>
        <v>118.97113163972287</v>
      </c>
      <c r="Q3000" s="6" t="str">
        <f t="shared" si="277"/>
        <v>theater</v>
      </c>
      <c r="R3000" s="6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81"/>
        <v>80.25</v>
      </c>
      <c r="Q3001" s="6" t="str">
        <f t="shared" si="277"/>
        <v>theater</v>
      </c>
      <c r="R3001" s="6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81"/>
        <v>62.5</v>
      </c>
      <c r="Q3002" s="6" t="str">
        <f t="shared" si="277"/>
        <v>theater</v>
      </c>
      <c r="R3002" s="6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81"/>
        <v>131.37719999999999</v>
      </c>
      <c r="Q3003" s="6" t="str">
        <f t="shared" si="277"/>
        <v>theater</v>
      </c>
      <c r="R3003" s="6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81"/>
        <v>73.032980769230775</v>
      </c>
      <c r="Q3004" s="6" t="str">
        <f t="shared" si="277"/>
        <v>theater</v>
      </c>
      <c r="R3004" s="6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81"/>
        <v>178.52941176470588</v>
      </c>
      <c r="Q3005" s="6" t="str">
        <f t="shared" si="277"/>
        <v>theater</v>
      </c>
      <c r="R3005" s="6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81"/>
        <v>162.90974729241879</v>
      </c>
      <c r="Q3006" s="6" t="str">
        <f t="shared" si="277"/>
        <v>theater</v>
      </c>
      <c r="R3006" s="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81"/>
        <v>108.24237288135593</v>
      </c>
      <c r="Q3007" s="6" t="str">
        <f t="shared" si="277"/>
        <v>theater</v>
      </c>
      <c r="R3007" s="6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81"/>
        <v>88.865979381443296</v>
      </c>
      <c r="Q3008" s="6" t="str">
        <f t="shared" si="277"/>
        <v>theater</v>
      </c>
      <c r="R3008" s="6" t="str">
        <f t="shared" si="278"/>
        <v>spaces</v>
      </c>
      <c r="S3008" s="9">
        <f t="shared" si="279"/>
        <v>41957.756840277776</v>
      </c>
      <c r="T3008" s="9">
        <f t="shared" si="280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81"/>
        <v>54</v>
      </c>
      <c r="Q3009" s="6" t="str">
        <f t="shared" si="277"/>
        <v>theater</v>
      </c>
      <c r="R3009" s="6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81"/>
        <v>116.73076923076923</v>
      </c>
      <c r="Q3010" s="6" t="str">
        <f t="shared" si="277"/>
        <v>theater</v>
      </c>
      <c r="R3010" s="6" t="str">
        <f t="shared" si="278"/>
        <v>spaces</v>
      </c>
      <c r="S3010" s="9">
        <f t="shared" si="279"/>
        <v>42360.212025462963</v>
      </c>
      <c r="T3010" s="9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>
        <f t="shared" si="281"/>
        <v>233.8984375</v>
      </c>
      <c r="Q3011" s="6" t="str">
        <f t="shared" ref="Q3011:Q3074" si="283">LEFT(N3011, FIND("/", N3011)-1)</f>
        <v>theater</v>
      </c>
      <c r="R3011" s="6" t="str">
        <f t="shared" ref="R3011:R3074" si="284">RIGHT(N3011, LEN(N3011) - FIND("/", N3011))</f>
        <v>spaces</v>
      </c>
      <c r="S3011" s="9">
        <f t="shared" ref="S3011:S3074" si="285">(J3011/86400) + DATE(1970, 1, 1)</f>
        <v>41939.569907407407</v>
      </c>
      <c r="T3011" s="9">
        <f t="shared" ref="T3011:T3074" si="286">(I3011/86400) + 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ref="P3012:P3075" si="287">E3012/L3012</f>
        <v>158</v>
      </c>
      <c r="Q3012" s="6" t="str">
        <f t="shared" si="283"/>
        <v>theater</v>
      </c>
      <c r="R3012" s="6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7"/>
        <v>14.84</v>
      </c>
      <c r="Q3013" s="6" t="str">
        <f t="shared" si="283"/>
        <v>theater</v>
      </c>
      <c r="R3013" s="6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7"/>
        <v>85.181818181818187</v>
      </c>
      <c r="Q3014" s="6" t="str">
        <f t="shared" si="283"/>
        <v>theater</v>
      </c>
      <c r="R3014" s="6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7"/>
        <v>146.69158878504672</v>
      </c>
      <c r="Q3015" s="6" t="str">
        <f t="shared" si="283"/>
        <v>theater</v>
      </c>
      <c r="R3015" s="6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7"/>
        <v>50.764811490125673</v>
      </c>
      <c r="Q3016" s="6" t="str">
        <f t="shared" si="283"/>
        <v>theater</v>
      </c>
      <c r="R3016" s="6" t="str">
        <f t="shared" si="284"/>
        <v>spaces</v>
      </c>
      <c r="S3016" s="9">
        <f t="shared" si="285"/>
        <v>41920.123611111107</v>
      </c>
      <c r="T3016" s="9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7"/>
        <v>87.7</v>
      </c>
      <c r="Q3017" s="6" t="str">
        <f t="shared" si="283"/>
        <v>theater</v>
      </c>
      <c r="R3017" s="6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7"/>
        <v>242.27777777777777</v>
      </c>
      <c r="Q3018" s="6" t="str">
        <f t="shared" si="283"/>
        <v>theater</v>
      </c>
      <c r="R3018" s="6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7"/>
        <v>146.44654088050314</v>
      </c>
      <c r="Q3019" s="6" t="str">
        <f t="shared" si="283"/>
        <v>theater</v>
      </c>
      <c r="R3019" s="6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7"/>
        <v>103.17073170731707</v>
      </c>
      <c r="Q3020" s="6" t="str">
        <f t="shared" si="283"/>
        <v>theater</v>
      </c>
      <c r="R3020" s="6" t="str">
        <f t="shared" si="284"/>
        <v>spaces</v>
      </c>
      <c r="S3020" s="9">
        <f t="shared" si="285"/>
        <v>42163.298333333332</v>
      </c>
      <c r="T3020" s="9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7"/>
        <v>80.464601769911511</v>
      </c>
      <c r="Q3021" s="6" t="str">
        <f t="shared" si="283"/>
        <v>theater</v>
      </c>
      <c r="R3021" s="6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7"/>
        <v>234.66666666666666</v>
      </c>
      <c r="Q3022" s="6" t="str">
        <f t="shared" si="283"/>
        <v>theater</v>
      </c>
      <c r="R3022" s="6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7"/>
        <v>50.689320388349515</v>
      </c>
      <c r="Q3023" s="6" t="str">
        <f t="shared" si="283"/>
        <v>theater</v>
      </c>
      <c r="R3023" s="6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7"/>
        <v>162.70967741935485</v>
      </c>
      <c r="Q3024" s="6" t="str">
        <f t="shared" si="283"/>
        <v>theater</v>
      </c>
      <c r="R3024" s="6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7"/>
        <v>120.16666666666667</v>
      </c>
      <c r="Q3025" s="6" t="str">
        <f t="shared" si="283"/>
        <v>theater</v>
      </c>
      <c r="R3025" s="6" t="str">
        <f t="shared" si="284"/>
        <v>spaces</v>
      </c>
      <c r="S3025" s="9">
        <f t="shared" si="285"/>
        <v>42121.675763888888</v>
      </c>
      <c r="T3025" s="9">
        <f t="shared" si="286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7"/>
        <v>67.697802197802204</v>
      </c>
      <c r="Q3026" s="6" t="str">
        <f t="shared" si="283"/>
        <v>theater</v>
      </c>
      <c r="R3026" s="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7"/>
        <v>52.103448275862071</v>
      </c>
      <c r="Q3027" s="6" t="str">
        <f t="shared" si="283"/>
        <v>theater</v>
      </c>
      <c r="R3027" s="6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7"/>
        <v>51.6</v>
      </c>
      <c r="Q3028" s="6" t="str">
        <f t="shared" si="283"/>
        <v>theater</v>
      </c>
      <c r="R3028" s="6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7"/>
        <v>164.3</v>
      </c>
      <c r="Q3029" s="6" t="str">
        <f t="shared" si="283"/>
        <v>theater</v>
      </c>
      <c r="R3029" s="6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7"/>
        <v>84.858585858585855</v>
      </c>
      <c r="Q3030" s="6" t="str">
        <f t="shared" si="283"/>
        <v>theater</v>
      </c>
      <c r="R3030" s="6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7"/>
        <v>94.548850574712645</v>
      </c>
      <c r="Q3031" s="6" t="str">
        <f t="shared" si="283"/>
        <v>theater</v>
      </c>
      <c r="R3031" s="6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7"/>
        <v>45.536585365853661</v>
      </c>
      <c r="Q3032" s="6" t="str">
        <f t="shared" si="283"/>
        <v>theater</v>
      </c>
      <c r="R3032" s="6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7"/>
        <v>51.724137931034484</v>
      </c>
      <c r="Q3033" s="6" t="str">
        <f t="shared" si="283"/>
        <v>theater</v>
      </c>
      <c r="R3033" s="6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7"/>
        <v>50.88</v>
      </c>
      <c r="Q3034" s="6" t="str">
        <f t="shared" si="283"/>
        <v>theater</v>
      </c>
      <c r="R3034" s="6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7"/>
        <v>191.13043478260869</v>
      </c>
      <c r="Q3035" s="6" t="str">
        <f t="shared" si="283"/>
        <v>theater</v>
      </c>
      <c r="R3035" s="6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7"/>
        <v>89.314285714285717</v>
      </c>
      <c r="Q3036" s="6" t="str">
        <f t="shared" si="283"/>
        <v>theater</v>
      </c>
      <c r="R3036" s="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7"/>
        <v>88.588631921824103</v>
      </c>
      <c r="Q3037" s="6" t="str">
        <f t="shared" si="283"/>
        <v>theater</v>
      </c>
      <c r="R3037" s="6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7"/>
        <v>96.300911854103347</v>
      </c>
      <c r="Q3038" s="6" t="str">
        <f t="shared" si="283"/>
        <v>theater</v>
      </c>
      <c r="R3038" s="6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7"/>
        <v>33.3125</v>
      </c>
      <c r="Q3039" s="6" t="str">
        <f t="shared" si="283"/>
        <v>theater</v>
      </c>
      <c r="R3039" s="6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7"/>
        <v>37.222222222222221</v>
      </c>
      <c r="Q3040" s="6" t="str">
        <f t="shared" si="283"/>
        <v>theater</v>
      </c>
      <c r="R3040" s="6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7"/>
        <v>92.130423728813554</v>
      </c>
      <c r="Q3041" s="6" t="str">
        <f t="shared" si="283"/>
        <v>theater</v>
      </c>
      <c r="R3041" s="6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7"/>
        <v>76.785714285714292</v>
      </c>
      <c r="Q3042" s="6" t="str">
        <f t="shared" si="283"/>
        <v>theater</v>
      </c>
      <c r="R3042" s="6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7"/>
        <v>96.526315789473685</v>
      </c>
      <c r="Q3043" s="6" t="str">
        <f t="shared" si="283"/>
        <v>theater</v>
      </c>
      <c r="R3043" s="6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7"/>
        <v>51.891891891891895</v>
      </c>
      <c r="Q3044" s="6" t="str">
        <f t="shared" si="283"/>
        <v>theater</v>
      </c>
      <c r="R3044" s="6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7"/>
        <v>128.9140625</v>
      </c>
      <c r="Q3045" s="6" t="str">
        <f t="shared" si="283"/>
        <v>theater</v>
      </c>
      <c r="R3045" s="6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7"/>
        <v>84.108974358974365</v>
      </c>
      <c r="Q3046" s="6" t="str">
        <f t="shared" si="283"/>
        <v>theater</v>
      </c>
      <c r="R3046" s="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7"/>
        <v>82.941562500000003</v>
      </c>
      <c r="Q3047" s="6" t="str">
        <f t="shared" si="283"/>
        <v>theater</v>
      </c>
      <c r="R3047" s="6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7"/>
        <v>259.94827586206895</v>
      </c>
      <c r="Q3048" s="6" t="str">
        <f t="shared" si="283"/>
        <v>theater</v>
      </c>
      <c r="R3048" s="6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7"/>
        <v>37.25</v>
      </c>
      <c r="Q3049" s="6" t="str">
        <f t="shared" si="283"/>
        <v>theater</v>
      </c>
      <c r="R3049" s="6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7"/>
        <v>177.02127659574469</v>
      </c>
      <c r="Q3050" s="6" t="str">
        <f t="shared" si="283"/>
        <v>theater</v>
      </c>
      <c r="R3050" s="6" t="str">
        <f t="shared" si="284"/>
        <v>spaces</v>
      </c>
      <c r="S3050" s="9">
        <f t="shared" si="285"/>
        <v>41975.901180555556</v>
      </c>
      <c r="T3050" s="9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7"/>
        <v>74.074074074074076</v>
      </c>
      <c r="Q3051" s="6" t="str">
        <f t="shared" si="283"/>
        <v>theater</v>
      </c>
      <c r="R3051" s="6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7"/>
        <v>70.666666666666671</v>
      </c>
      <c r="Q3052" s="6" t="str">
        <f t="shared" si="283"/>
        <v>theater</v>
      </c>
      <c r="R3052" s="6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7"/>
        <v>23.62857142857143</v>
      </c>
      <c r="Q3053" s="6" t="str">
        <f t="shared" si="283"/>
        <v>theater</v>
      </c>
      <c r="R3053" s="6" t="str">
        <f t="shared" si="284"/>
        <v>spaces</v>
      </c>
      <c r="S3053" s="9">
        <f t="shared" si="285"/>
        <v>42744.416030092594</v>
      </c>
      <c r="T3053" s="9">
        <f t="shared" si="286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7"/>
        <v>37.5</v>
      </c>
      <c r="Q3054" s="6" t="str">
        <f t="shared" si="283"/>
        <v>theater</v>
      </c>
      <c r="R3054" s="6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7"/>
        <v>13.333333333333334</v>
      </c>
      <c r="Q3055" s="6" t="str">
        <f t="shared" si="283"/>
        <v>theater</v>
      </c>
      <c r="R3055" s="6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7"/>
        <v>#DIV/0!</v>
      </c>
      <c r="Q3056" s="6" t="str">
        <f t="shared" si="283"/>
        <v>theater</v>
      </c>
      <c r="R3056" s="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7"/>
        <v>1</v>
      </c>
      <c r="Q3057" s="6" t="str">
        <f t="shared" si="283"/>
        <v>theater</v>
      </c>
      <c r="R3057" s="6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7"/>
        <v>#DIV/0!</v>
      </c>
      <c r="Q3058" s="6" t="str">
        <f t="shared" si="283"/>
        <v>theater</v>
      </c>
      <c r="R3058" s="6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7"/>
        <v>#DIV/0!</v>
      </c>
      <c r="Q3059" s="6" t="str">
        <f t="shared" si="283"/>
        <v>theater</v>
      </c>
      <c r="R3059" s="6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7"/>
        <v>1</v>
      </c>
      <c r="Q3060" s="6" t="str">
        <f t="shared" si="283"/>
        <v>theater</v>
      </c>
      <c r="R3060" s="6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7"/>
        <v>41</v>
      </c>
      <c r="Q3061" s="6" t="str">
        <f t="shared" si="283"/>
        <v>theater</v>
      </c>
      <c r="R3061" s="6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7"/>
        <v>55.833333333333336</v>
      </c>
      <c r="Q3062" s="6" t="str">
        <f t="shared" si="283"/>
        <v>theater</v>
      </c>
      <c r="R3062" s="6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7"/>
        <v>#DIV/0!</v>
      </c>
      <c r="Q3063" s="6" t="str">
        <f t="shared" si="283"/>
        <v>theater</v>
      </c>
      <c r="R3063" s="6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7"/>
        <v>99.761194029850742</v>
      </c>
      <c r="Q3064" s="6" t="str">
        <f t="shared" si="283"/>
        <v>theater</v>
      </c>
      <c r="R3064" s="6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7"/>
        <v>25.521739130434781</v>
      </c>
      <c r="Q3065" s="6" t="str">
        <f t="shared" si="283"/>
        <v>theater</v>
      </c>
      <c r="R3065" s="6" t="str">
        <f t="shared" si="284"/>
        <v>spaces</v>
      </c>
      <c r="S3065" s="9">
        <f t="shared" si="285"/>
        <v>42630.922893518524</v>
      </c>
      <c r="T3065" s="9">
        <f t="shared" si="286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7"/>
        <v>117.65277777777777</v>
      </c>
      <c r="Q3066" s="6" t="str">
        <f t="shared" si="283"/>
        <v>theater</v>
      </c>
      <c r="R3066" s="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7"/>
        <v>5</v>
      </c>
      <c r="Q3067" s="6" t="str">
        <f t="shared" si="283"/>
        <v>theater</v>
      </c>
      <c r="R3067" s="6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7"/>
        <v>2796.6666666666665</v>
      </c>
      <c r="Q3068" s="6" t="str">
        <f t="shared" si="283"/>
        <v>theater</v>
      </c>
      <c r="R3068" s="6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7"/>
        <v>200</v>
      </c>
      <c r="Q3069" s="6" t="str">
        <f t="shared" si="283"/>
        <v>theater</v>
      </c>
      <c r="R3069" s="6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7"/>
        <v>87.5</v>
      </c>
      <c r="Q3070" s="6" t="str">
        <f t="shared" si="283"/>
        <v>theater</v>
      </c>
      <c r="R3070" s="6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7"/>
        <v>20.142857142857142</v>
      </c>
      <c r="Q3071" s="6" t="str">
        <f t="shared" si="283"/>
        <v>theater</v>
      </c>
      <c r="R3071" s="6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7"/>
        <v>20.875</v>
      </c>
      <c r="Q3072" s="6" t="str">
        <f t="shared" si="283"/>
        <v>theater</v>
      </c>
      <c r="R3072" s="6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7"/>
        <v>61.307692307692307</v>
      </c>
      <c r="Q3073" s="6" t="str">
        <f t="shared" si="283"/>
        <v>theater</v>
      </c>
      <c r="R3073" s="6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7"/>
        <v>1</v>
      </c>
      <c r="Q3074" s="6" t="str">
        <f t="shared" si="283"/>
        <v>theater</v>
      </c>
      <c r="R3074" s="6" t="str">
        <f t="shared" si="284"/>
        <v>spaces</v>
      </c>
      <c r="S3074" s="9">
        <f t="shared" si="285"/>
        <v>42658.690532407403</v>
      </c>
      <c r="T3074" s="9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>
        <f t="shared" si="287"/>
        <v>92.142857142857139</v>
      </c>
      <c r="Q3075" s="6" t="str">
        <f t="shared" ref="Q3075:Q3138" si="289">LEFT(N3075, FIND("/", N3075)-1)</f>
        <v>theater</v>
      </c>
      <c r="R3075" s="6" t="str">
        <f t="shared" ref="R3075:R3138" si="290">RIGHT(N3075, LEN(N3075) - FIND("/", N3075))</f>
        <v>spaces</v>
      </c>
      <c r="S3075" s="9">
        <f t="shared" ref="S3075:S3138" si="291">(J3075/86400) + DATE(1970, 1, 1)</f>
        <v>42111.684027777781</v>
      </c>
      <c r="T3075" s="9">
        <f t="shared" ref="T3075:T3138" si="292">(I3075/86400) + 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ref="P3076:P3139" si="293">E3076/L3076</f>
        <v>7.333333333333333</v>
      </c>
      <c r="Q3076" s="6" t="str">
        <f t="shared" si="289"/>
        <v>theater</v>
      </c>
      <c r="R3076" s="6" t="str">
        <f t="shared" si="290"/>
        <v>spaces</v>
      </c>
      <c r="S3076" s="9">
        <f t="shared" si="291"/>
        <v>42409.571284722224</v>
      </c>
      <c r="T3076" s="9">
        <f t="shared" si="292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93"/>
        <v>64.8</v>
      </c>
      <c r="Q3077" s="6" t="str">
        <f t="shared" si="289"/>
        <v>theater</v>
      </c>
      <c r="R3077" s="6" t="str">
        <f t="shared" si="290"/>
        <v>spaces</v>
      </c>
      <c r="S3077" s="9">
        <f t="shared" si="291"/>
        <v>42551.102314814816</v>
      </c>
      <c r="T3077" s="9">
        <f t="shared" si="292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93"/>
        <v>30.12</v>
      </c>
      <c r="Q3078" s="6" t="str">
        <f t="shared" si="289"/>
        <v>theater</v>
      </c>
      <c r="R3078" s="6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93"/>
        <v>52.5</v>
      </c>
      <c r="Q3079" s="6" t="str">
        <f t="shared" si="289"/>
        <v>theater</v>
      </c>
      <c r="R3079" s="6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93"/>
        <v>23.666666666666668</v>
      </c>
      <c r="Q3080" s="6" t="str">
        <f t="shared" si="289"/>
        <v>theater</v>
      </c>
      <c r="R3080" s="6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93"/>
        <v>415.77777777777777</v>
      </c>
      <c r="Q3081" s="6" t="str">
        <f t="shared" si="289"/>
        <v>theater</v>
      </c>
      <c r="R3081" s="6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93"/>
        <v>53.714285714285715</v>
      </c>
      <c r="Q3082" s="6" t="str">
        <f t="shared" si="289"/>
        <v>theater</v>
      </c>
      <c r="R3082" s="6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93"/>
        <v>420.6</v>
      </c>
      <c r="Q3083" s="6" t="str">
        <f t="shared" si="289"/>
        <v>theater</v>
      </c>
      <c r="R3083" s="6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93"/>
        <v>#DIV/0!</v>
      </c>
      <c r="Q3084" s="6" t="str">
        <f t="shared" si="289"/>
        <v>theater</v>
      </c>
      <c r="R3084" s="6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93"/>
        <v>18.666666666666668</v>
      </c>
      <c r="Q3085" s="6" t="str">
        <f t="shared" si="289"/>
        <v>theater</v>
      </c>
      <c r="R3085" s="6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93"/>
        <v>78.333333333333329</v>
      </c>
      <c r="Q3086" s="6" t="str">
        <f t="shared" si="289"/>
        <v>theater</v>
      </c>
      <c r="R3086" s="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93"/>
        <v>67.777777777777771</v>
      </c>
      <c r="Q3087" s="6" t="str">
        <f t="shared" si="289"/>
        <v>theater</v>
      </c>
      <c r="R3087" s="6" t="str">
        <f t="shared" si="290"/>
        <v>spaces</v>
      </c>
      <c r="S3087" s="9">
        <f t="shared" si="291"/>
        <v>42246.883784722224</v>
      </c>
      <c r="T3087" s="9">
        <f t="shared" si="292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93"/>
        <v>16.666666666666668</v>
      </c>
      <c r="Q3088" s="6" t="str">
        <f t="shared" si="289"/>
        <v>theater</v>
      </c>
      <c r="R3088" s="6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93"/>
        <v>62.5</v>
      </c>
      <c r="Q3089" s="6" t="str">
        <f t="shared" si="289"/>
        <v>theater</v>
      </c>
      <c r="R3089" s="6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93"/>
        <v>42</v>
      </c>
      <c r="Q3090" s="6" t="str">
        <f t="shared" si="289"/>
        <v>theater</v>
      </c>
      <c r="R3090" s="6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93"/>
        <v>130.0888888888889</v>
      </c>
      <c r="Q3091" s="6" t="str">
        <f t="shared" si="289"/>
        <v>theater</v>
      </c>
      <c r="R3091" s="6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93"/>
        <v>1270.2222222222222</v>
      </c>
      <c r="Q3092" s="6" t="str">
        <f t="shared" si="289"/>
        <v>theater</v>
      </c>
      <c r="R3092" s="6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93"/>
        <v>88.444444444444443</v>
      </c>
      <c r="Q3093" s="6" t="str">
        <f t="shared" si="289"/>
        <v>theater</v>
      </c>
      <c r="R3093" s="6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93"/>
        <v>56.342380952380957</v>
      </c>
      <c r="Q3094" s="6" t="str">
        <f t="shared" si="289"/>
        <v>theater</v>
      </c>
      <c r="R3094" s="6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93"/>
        <v>53.529411764705884</v>
      </c>
      <c r="Q3095" s="6" t="str">
        <f t="shared" si="289"/>
        <v>theater</v>
      </c>
      <c r="R3095" s="6" t="str">
        <f t="shared" si="290"/>
        <v>spaces</v>
      </c>
      <c r="S3095" s="9">
        <f t="shared" si="291"/>
        <v>41760.909039351856</v>
      </c>
      <c r="T3095" s="9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93"/>
        <v>25</v>
      </c>
      <c r="Q3096" s="6" t="str">
        <f t="shared" si="289"/>
        <v>theater</v>
      </c>
      <c r="R3096" s="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93"/>
        <v>50</v>
      </c>
      <c r="Q3097" s="6" t="str">
        <f t="shared" si="289"/>
        <v>theater</v>
      </c>
      <c r="R3097" s="6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93"/>
        <v>56.785714285714285</v>
      </c>
      <c r="Q3098" s="6" t="str">
        <f t="shared" si="289"/>
        <v>theater</v>
      </c>
      <c r="R3098" s="6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93"/>
        <v>40.833333333333336</v>
      </c>
      <c r="Q3099" s="6" t="str">
        <f t="shared" si="289"/>
        <v>theater</v>
      </c>
      <c r="R3099" s="6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93"/>
        <v>65.111111111111114</v>
      </c>
      <c r="Q3100" s="6" t="str">
        <f t="shared" si="289"/>
        <v>theater</v>
      </c>
      <c r="R3100" s="6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93"/>
        <v>55.6</v>
      </c>
      <c r="Q3101" s="6" t="str">
        <f t="shared" si="289"/>
        <v>theater</v>
      </c>
      <c r="R3101" s="6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93"/>
        <v>140.53846153846155</v>
      </c>
      <c r="Q3102" s="6" t="str">
        <f t="shared" si="289"/>
        <v>theater</v>
      </c>
      <c r="R3102" s="6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93"/>
        <v>25</v>
      </c>
      <c r="Q3103" s="6" t="str">
        <f t="shared" si="289"/>
        <v>theater</v>
      </c>
      <c r="R3103" s="6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93"/>
        <v>69.533333333333331</v>
      </c>
      <c r="Q3104" s="6" t="str">
        <f t="shared" si="289"/>
        <v>theater</v>
      </c>
      <c r="R3104" s="6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93"/>
        <v>5.5</v>
      </c>
      <c r="Q3105" s="6" t="str">
        <f t="shared" si="289"/>
        <v>theater</v>
      </c>
      <c r="R3105" s="6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93"/>
        <v>237</v>
      </c>
      <c r="Q3106" s="6" t="str">
        <f t="shared" si="289"/>
        <v>theater</v>
      </c>
      <c r="R3106" s="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93"/>
        <v>79.870967741935488</v>
      </c>
      <c r="Q3107" s="6" t="str">
        <f t="shared" si="289"/>
        <v>theater</v>
      </c>
      <c r="R3107" s="6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93"/>
        <v>10.25</v>
      </c>
      <c r="Q3108" s="6" t="str">
        <f t="shared" si="289"/>
        <v>theater</v>
      </c>
      <c r="R3108" s="6" t="str">
        <f t="shared" si="290"/>
        <v>spaces</v>
      </c>
      <c r="S3108" s="9">
        <f t="shared" si="291"/>
        <v>42241.429120370369</v>
      </c>
      <c r="T3108" s="9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93"/>
        <v>272.58620689655174</v>
      </c>
      <c r="Q3109" s="6" t="str">
        <f t="shared" si="289"/>
        <v>theater</v>
      </c>
      <c r="R3109" s="6" t="str">
        <f t="shared" si="290"/>
        <v>spaces</v>
      </c>
      <c r="S3109" s="9">
        <f t="shared" si="291"/>
        <v>42128.814247685186</v>
      </c>
      <c r="T3109" s="9">
        <f t="shared" si="292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93"/>
        <v>13</v>
      </c>
      <c r="Q3110" s="6" t="str">
        <f t="shared" si="289"/>
        <v>theater</v>
      </c>
      <c r="R3110" s="6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93"/>
        <v>58.184210526315788</v>
      </c>
      <c r="Q3111" s="6" t="str">
        <f t="shared" si="289"/>
        <v>theater</v>
      </c>
      <c r="R3111" s="6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93"/>
        <v>10</v>
      </c>
      <c r="Q3112" s="6" t="str">
        <f t="shared" si="289"/>
        <v>theater</v>
      </c>
      <c r="R3112" s="6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93"/>
        <v>70.10526315789474</v>
      </c>
      <c r="Q3113" s="6" t="str">
        <f t="shared" si="289"/>
        <v>theater</v>
      </c>
      <c r="R3113" s="6" t="str">
        <f t="shared" si="290"/>
        <v>spaces</v>
      </c>
      <c r="S3113" s="9">
        <f t="shared" si="291"/>
        <v>41885.595138888893</v>
      </c>
      <c r="T3113" s="9">
        <f t="shared" si="292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93"/>
        <v>57.888888888888886</v>
      </c>
      <c r="Q3114" s="6" t="str">
        <f t="shared" si="289"/>
        <v>theater</v>
      </c>
      <c r="R3114" s="6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93"/>
        <v>125.27027027027027</v>
      </c>
      <c r="Q3115" s="6" t="str">
        <f t="shared" si="289"/>
        <v>theater</v>
      </c>
      <c r="R3115" s="6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93"/>
        <v>#DIV/0!</v>
      </c>
      <c r="Q3116" s="6" t="str">
        <f t="shared" si="289"/>
        <v>theater</v>
      </c>
      <c r="R3116" s="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93"/>
        <v>300</v>
      </c>
      <c r="Q3117" s="6" t="str">
        <f t="shared" si="289"/>
        <v>theater</v>
      </c>
      <c r="R3117" s="6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93"/>
        <v>43</v>
      </c>
      <c r="Q3118" s="6" t="str">
        <f t="shared" si="289"/>
        <v>theater</v>
      </c>
      <c r="R3118" s="6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93"/>
        <v>1</v>
      </c>
      <c r="Q3119" s="6" t="str">
        <f t="shared" si="289"/>
        <v>theater</v>
      </c>
      <c r="R3119" s="6" t="str">
        <f t="shared" si="290"/>
        <v>spaces</v>
      </c>
      <c r="S3119" s="9">
        <f t="shared" si="291"/>
        <v>42509.374537037038</v>
      </c>
      <c r="T3119" s="9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93"/>
        <v>775</v>
      </c>
      <c r="Q3120" s="6" t="str">
        <f t="shared" si="289"/>
        <v>theater</v>
      </c>
      <c r="R3120" s="6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93"/>
        <v>5</v>
      </c>
      <c r="Q3121" s="6" t="str">
        <f t="shared" si="289"/>
        <v>theater</v>
      </c>
      <c r="R3121" s="6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93"/>
        <v>12.8</v>
      </c>
      <c r="Q3122" s="6" t="str">
        <f t="shared" si="289"/>
        <v>theater</v>
      </c>
      <c r="R3122" s="6" t="str">
        <f t="shared" si="290"/>
        <v>spaces</v>
      </c>
      <c r="S3122" s="9">
        <f t="shared" si="291"/>
        <v>42435.942083333328</v>
      </c>
      <c r="T3122" s="9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93"/>
        <v>10</v>
      </c>
      <c r="Q3123" s="6" t="str">
        <f t="shared" si="289"/>
        <v>theater</v>
      </c>
      <c r="R3123" s="6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93"/>
        <v>58</v>
      </c>
      <c r="Q3124" s="6" t="str">
        <f t="shared" si="289"/>
        <v>theater</v>
      </c>
      <c r="R3124" s="6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93"/>
        <v>244.80459770114942</v>
      </c>
      <c r="Q3125" s="6" t="str">
        <f t="shared" si="289"/>
        <v>theater</v>
      </c>
      <c r="R3125" s="6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93"/>
        <v>6.5</v>
      </c>
      <c r="Q3126" s="6" t="str">
        <f t="shared" si="289"/>
        <v>theater</v>
      </c>
      <c r="R3126" s="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93"/>
        <v>#DIV/0!</v>
      </c>
      <c r="Q3127" s="6" t="str">
        <f t="shared" si="289"/>
        <v>theater</v>
      </c>
      <c r="R3127" s="6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93"/>
        <v>61.176470588235297</v>
      </c>
      <c r="Q3128" s="6" t="str">
        <f t="shared" si="289"/>
        <v>theater</v>
      </c>
      <c r="R3128" s="6" t="str">
        <f t="shared" si="290"/>
        <v>spaces</v>
      </c>
      <c r="S3128" s="9">
        <f t="shared" si="291"/>
        <v>42427.018078703702</v>
      </c>
      <c r="T3128" s="9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93"/>
        <v>#DIV/0!</v>
      </c>
      <c r="Q3129" s="6" t="str">
        <f t="shared" si="289"/>
        <v>theater</v>
      </c>
      <c r="R3129" s="6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93"/>
        <v>139.23931623931625</v>
      </c>
      <c r="Q3130" s="6" t="str">
        <f t="shared" si="289"/>
        <v>theater</v>
      </c>
      <c r="R3130" s="6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93"/>
        <v>10</v>
      </c>
      <c r="Q3131" s="6" t="str">
        <f t="shared" si="289"/>
        <v>theater</v>
      </c>
      <c r="R3131" s="6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93"/>
        <v>93.75</v>
      </c>
      <c r="Q3132" s="6" t="str">
        <f t="shared" si="289"/>
        <v>theater</v>
      </c>
      <c r="R3132" s="6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93"/>
        <v>53.75</v>
      </c>
      <c r="Q3133" s="6" t="str">
        <f t="shared" si="289"/>
        <v>theater</v>
      </c>
      <c r="R3133" s="6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93"/>
        <v>10</v>
      </c>
      <c r="Q3134" s="6" t="str">
        <f t="shared" si="289"/>
        <v>theater</v>
      </c>
      <c r="R3134" s="6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93"/>
        <v>33.75</v>
      </c>
      <c r="Q3135" s="6" t="str">
        <f t="shared" si="289"/>
        <v>theater</v>
      </c>
      <c r="R3135" s="6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93"/>
        <v>18.75</v>
      </c>
      <c r="Q3136" s="6" t="str">
        <f t="shared" si="289"/>
        <v>theater</v>
      </c>
      <c r="R3136" s="6" t="str">
        <f t="shared" si="290"/>
        <v>plays</v>
      </c>
      <c r="S3136" s="9">
        <f t="shared" si="291"/>
        <v>42800.720127314809</v>
      </c>
      <c r="T3136" s="9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93"/>
        <v>23.142857142857142</v>
      </c>
      <c r="Q3137" s="6" t="str">
        <f t="shared" si="289"/>
        <v>theater</v>
      </c>
      <c r="R3137" s="6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93"/>
        <v>29.045454545454547</v>
      </c>
      <c r="Q3138" s="6" t="str">
        <f t="shared" si="289"/>
        <v>theater</v>
      </c>
      <c r="R3138" s="6" t="str">
        <f t="shared" si="290"/>
        <v>plays</v>
      </c>
      <c r="S3138" s="9">
        <f t="shared" si="291"/>
        <v>42789.462430555555</v>
      </c>
      <c r="T3138" s="9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>
        <f t="shared" si="293"/>
        <v>50</v>
      </c>
      <c r="Q3139" s="6" t="str">
        <f t="shared" ref="Q3139:Q3202" si="295">LEFT(N3139, FIND("/", N3139)-1)</f>
        <v>theater</v>
      </c>
      <c r="R3139" s="6" t="str">
        <f t="shared" ref="R3139:R3202" si="296">RIGHT(N3139, LEN(N3139) - FIND("/", N3139))</f>
        <v>plays</v>
      </c>
      <c r="S3139" s="9">
        <f t="shared" ref="S3139:S3202" si="297">(J3139/86400) + DATE(1970, 1, 1)</f>
        <v>42807.885057870371</v>
      </c>
      <c r="T3139" s="9">
        <f t="shared" ref="T3139:T3202" si="298">(I3139/86400) + 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ref="P3140:P3203" si="299">E3140/L3140</f>
        <v>#DIV/0!</v>
      </c>
      <c r="Q3140" s="6" t="str">
        <f t="shared" si="295"/>
        <v>theater</v>
      </c>
      <c r="R3140" s="6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9"/>
        <v>450</v>
      </c>
      <c r="Q3141" s="6" t="str">
        <f t="shared" si="295"/>
        <v>theater</v>
      </c>
      <c r="R3141" s="6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9"/>
        <v>24</v>
      </c>
      <c r="Q3142" s="6" t="str">
        <f t="shared" si="295"/>
        <v>theater</v>
      </c>
      <c r="R3142" s="6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9"/>
        <v>32.25</v>
      </c>
      <c r="Q3143" s="6" t="str">
        <f t="shared" si="295"/>
        <v>theater</v>
      </c>
      <c r="R3143" s="6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9"/>
        <v>15</v>
      </c>
      <c r="Q3144" s="6" t="str">
        <f t="shared" si="295"/>
        <v>theater</v>
      </c>
      <c r="R3144" s="6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9"/>
        <v>#DIV/0!</v>
      </c>
      <c r="Q3145" s="6" t="str">
        <f t="shared" si="295"/>
        <v>theater</v>
      </c>
      <c r="R3145" s="6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9"/>
        <v>251.33333333333334</v>
      </c>
      <c r="Q3146" s="6" t="str">
        <f t="shared" si="295"/>
        <v>theater</v>
      </c>
      <c r="R3146" s="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9"/>
        <v>#DIV/0!</v>
      </c>
      <c r="Q3147" s="6" t="str">
        <f t="shared" si="295"/>
        <v>theater</v>
      </c>
      <c r="R3147" s="6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9"/>
        <v>437.5</v>
      </c>
      <c r="Q3148" s="6" t="str">
        <f t="shared" si="295"/>
        <v>theater</v>
      </c>
      <c r="R3148" s="6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9"/>
        <v>110.35211267605634</v>
      </c>
      <c r="Q3149" s="6" t="str">
        <f t="shared" si="295"/>
        <v>theater</v>
      </c>
      <c r="R3149" s="6" t="str">
        <f t="shared" si="296"/>
        <v>plays</v>
      </c>
      <c r="S3149" s="9">
        <f t="shared" si="297"/>
        <v>41909.96938657407</v>
      </c>
      <c r="T3149" s="9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9"/>
        <v>41.421052631578945</v>
      </c>
      <c r="Q3150" s="6" t="str">
        <f t="shared" si="295"/>
        <v>theater</v>
      </c>
      <c r="R3150" s="6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9"/>
        <v>52</v>
      </c>
      <c r="Q3151" s="6" t="str">
        <f t="shared" si="295"/>
        <v>theater</v>
      </c>
      <c r="R3151" s="6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9"/>
        <v>33.990384615384613</v>
      </c>
      <c r="Q3152" s="6" t="str">
        <f t="shared" si="295"/>
        <v>theater</v>
      </c>
      <c r="R3152" s="6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9"/>
        <v>103.35294117647059</v>
      </c>
      <c r="Q3153" s="6" t="str">
        <f t="shared" si="295"/>
        <v>theater</v>
      </c>
      <c r="R3153" s="6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9"/>
        <v>34.791044776119406</v>
      </c>
      <c r="Q3154" s="6" t="str">
        <f t="shared" si="295"/>
        <v>theater</v>
      </c>
      <c r="R3154" s="6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9"/>
        <v>41.773858921161825</v>
      </c>
      <c r="Q3155" s="6" t="str">
        <f t="shared" si="295"/>
        <v>theater</v>
      </c>
      <c r="R3155" s="6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9"/>
        <v>64.268292682926827</v>
      </c>
      <c r="Q3156" s="6" t="str">
        <f t="shared" si="295"/>
        <v>theater</v>
      </c>
      <c r="R3156" s="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9"/>
        <v>31.209370860927152</v>
      </c>
      <c r="Q3157" s="6" t="str">
        <f t="shared" si="295"/>
        <v>theater</v>
      </c>
      <c r="R3157" s="6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9"/>
        <v>62.921348314606739</v>
      </c>
      <c r="Q3158" s="6" t="str">
        <f t="shared" si="295"/>
        <v>theater</v>
      </c>
      <c r="R3158" s="6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9"/>
        <v>98.536585365853654</v>
      </c>
      <c r="Q3159" s="6" t="str">
        <f t="shared" si="295"/>
        <v>theater</v>
      </c>
      <c r="R3159" s="6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9"/>
        <v>82.608695652173907</v>
      </c>
      <c r="Q3160" s="6" t="str">
        <f t="shared" si="295"/>
        <v>theater</v>
      </c>
      <c r="R3160" s="6" t="str">
        <f t="shared" si="296"/>
        <v>plays</v>
      </c>
      <c r="S3160" s="9">
        <f t="shared" si="297"/>
        <v>41447.839722222227</v>
      </c>
      <c r="T3160" s="9">
        <f t="shared" si="298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9"/>
        <v>38.504230769230773</v>
      </c>
      <c r="Q3161" s="6" t="str">
        <f t="shared" si="295"/>
        <v>theater</v>
      </c>
      <c r="R3161" s="6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9"/>
        <v>80.15789473684211</v>
      </c>
      <c r="Q3162" s="6" t="str">
        <f t="shared" si="295"/>
        <v>theater</v>
      </c>
      <c r="R3162" s="6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9"/>
        <v>28.405405405405407</v>
      </c>
      <c r="Q3163" s="6" t="str">
        <f t="shared" si="295"/>
        <v>theater</v>
      </c>
      <c r="R3163" s="6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9"/>
        <v>80.730158730158735</v>
      </c>
      <c r="Q3164" s="6" t="str">
        <f t="shared" si="295"/>
        <v>theater</v>
      </c>
      <c r="R3164" s="6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9"/>
        <v>200.69444444444446</v>
      </c>
      <c r="Q3165" s="6" t="str">
        <f t="shared" si="295"/>
        <v>theater</v>
      </c>
      <c r="R3165" s="6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9"/>
        <v>37.591549295774648</v>
      </c>
      <c r="Q3166" s="6" t="str">
        <f t="shared" si="295"/>
        <v>theater</v>
      </c>
      <c r="R3166" s="6" t="str">
        <f t="shared" si="296"/>
        <v>plays</v>
      </c>
      <c r="S3166" s="9">
        <f t="shared" si="297"/>
        <v>41766.805729166663</v>
      </c>
      <c r="T3166" s="9">
        <f t="shared" si="298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9"/>
        <v>58.095238095238095</v>
      </c>
      <c r="Q3167" s="6" t="str">
        <f t="shared" si="295"/>
        <v>theater</v>
      </c>
      <c r="R3167" s="6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9"/>
        <v>60.300892473118282</v>
      </c>
      <c r="Q3168" s="6" t="str">
        <f t="shared" si="295"/>
        <v>theater</v>
      </c>
      <c r="R3168" s="6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9"/>
        <v>63.363636363636367</v>
      </c>
      <c r="Q3169" s="6" t="str">
        <f t="shared" si="295"/>
        <v>theater</v>
      </c>
      <c r="R3169" s="6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9"/>
        <v>50.901639344262293</v>
      </c>
      <c r="Q3170" s="6" t="str">
        <f t="shared" si="295"/>
        <v>theater</v>
      </c>
      <c r="R3170" s="6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9"/>
        <v>100.5</v>
      </c>
      <c r="Q3171" s="6" t="str">
        <f t="shared" si="295"/>
        <v>theater</v>
      </c>
      <c r="R3171" s="6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9"/>
        <v>31.619718309859156</v>
      </c>
      <c r="Q3172" s="6" t="str">
        <f t="shared" si="295"/>
        <v>theater</v>
      </c>
      <c r="R3172" s="6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9"/>
        <v>65.102564102564102</v>
      </c>
      <c r="Q3173" s="6" t="str">
        <f t="shared" si="295"/>
        <v>theater</v>
      </c>
      <c r="R3173" s="6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9"/>
        <v>79.310344827586206</v>
      </c>
      <c r="Q3174" s="6" t="str">
        <f t="shared" si="295"/>
        <v>theater</v>
      </c>
      <c r="R3174" s="6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9"/>
        <v>139.18918918918919</v>
      </c>
      <c r="Q3175" s="6" t="str">
        <f t="shared" si="295"/>
        <v>theater</v>
      </c>
      <c r="R3175" s="6" t="str">
        <f t="shared" si="296"/>
        <v>plays</v>
      </c>
      <c r="S3175" s="9">
        <f t="shared" si="297"/>
        <v>41878.878379629634</v>
      </c>
      <c r="T3175" s="9">
        <f t="shared" si="298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9"/>
        <v>131.91304347826087</v>
      </c>
      <c r="Q3176" s="6" t="str">
        <f t="shared" si="295"/>
        <v>theater</v>
      </c>
      <c r="R3176" s="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9"/>
        <v>91.3</v>
      </c>
      <c r="Q3177" s="6" t="str">
        <f t="shared" si="295"/>
        <v>theater</v>
      </c>
      <c r="R3177" s="6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9"/>
        <v>39.672727272727272</v>
      </c>
      <c r="Q3178" s="6" t="str">
        <f t="shared" si="295"/>
        <v>theater</v>
      </c>
      <c r="R3178" s="6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9"/>
        <v>57.549019607843135</v>
      </c>
      <c r="Q3179" s="6" t="str">
        <f t="shared" si="295"/>
        <v>theater</v>
      </c>
      <c r="R3179" s="6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9"/>
        <v>33.025641025641029</v>
      </c>
      <c r="Q3180" s="6" t="str">
        <f t="shared" si="295"/>
        <v>theater</v>
      </c>
      <c r="R3180" s="6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9"/>
        <v>77.335806451612896</v>
      </c>
      <c r="Q3181" s="6" t="str">
        <f t="shared" si="295"/>
        <v>theater</v>
      </c>
      <c r="R3181" s="6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9"/>
        <v>31.933333333333334</v>
      </c>
      <c r="Q3182" s="6" t="str">
        <f t="shared" si="295"/>
        <v>theater</v>
      </c>
      <c r="R3182" s="6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9"/>
        <v>36.333333333333336</v>
      </c>
      <c r="Q3183" s="6" t="str">
        <f t="shared" si="295"/>
        <v>theater</v>
      </c>
      <c r="R3183" s="6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9"/>
        <v>46.768211920529801</v>
      </c>
      <c r="Q3184" s="6" t="str">
        <f t="shared" si="295"/>
        <v>theater</v>
      </c>
      <c r="R3184" s="6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9"/>
        <v>40.073529411764703</v>
      </c>
      <c r="Q3185" s="6" t="str">
        <f t="shared" si="295"/>
        <v>theater</v>
      </c>
      <c r="R3185" s="6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9"/>
        <v>100.21739130434783</v>
      </c>
      <c r="Q3186" s="6" t="str">
        <f t="shared" si="295"/>
        <v>theater</v>
      </c>
      <c r="R3186" s="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9"/>
        <v>41.666666666666664</v>
      </c>
      <c r="Q3187" s="6" t="str">
        <f t="shared" si="295"/>
        <v>theater</v>
      </c>
      <c r="R3187" s="6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9"/>
        <v>46.714285714285715</v>
      </c>
      <c r="Q3188" s="6" t="str">
        <f t="shared" si="295"/>
        <v>theater</v>
      </c>
      <c r="R3188" s="6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9"/>
        <v>71.491803278688522</v>
      </c>
      <c r="Q3189" s="6" t="str">
        <f t="shared" si="295"/>
        <v>theater</v>
      </c>
      <c r="R3189" s="6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9"/>
        <v>14.444444444444445</v>
      </c>
      <c r="Q3190" s="6" t="str">
        <f t="shared" si="295"/>
        <v>theater</v>
      </c>
      <c r="R3190" s="6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9"/>
        <v>356.84210526315792</v>
      </c>
      <c r="Q3191" s="6" t="str">
        <f t="shared" si="295"/>
        <v>theater</v>
      </c>
      <c r="R3191" s="6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9"/>
        <v>#DIV/0!</v>
      </c>
      <c r="Q3192" s="6" t="str">
        <f t="shared" si="295"/>
        <v>theater</v>
      </c>
      <c r="R3192" s="6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9"/>
        <v>37.75</v>
      </c>
      <c r="Q3193" s="6" t="str">
        <f t="shared" si="295"/>
        <v>theater</v>
      </c>
      <c r="R3193" s="6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9"/>
        <v>12.75</v>
      </c>
      <c r="Q3194" s="6" t="str">
        <f t="shared" si="295"/>
        <v>theater</v>
      </c>
      <c r="R3194" s="6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9"/>
        <v>24.458333333333332</v>
      </c>
      <c r="Q3195" s="6" t="str">
        <f t="shared" si="295"/>
        <v>theater</v>
      </c>
      <c r="R3195" s="6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9"/>
        <v>#DIV/0!</v>
      </c>
      <c r="Q3196" s="6" t="str">
        <f t="shared" si="295"/>
        <v>theater</v>
      </c>
      <c r="R3196" s="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9"/>
        <v>53.07692307692308</v>
      </c>
      <c r="Q3197" s="6" t="str">
        <f t="shared" si="295"/>
        <v>theater</v>
      </c>
      <c r="R3197" s="6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9"/>
        <v>300</v>
      </c>
      <c r="Q3198" s="6" t="str">
        <f t="shared" si="295"/>
        <v>theater</v>
      </c>
      <c r="R3198" s="6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9"/>
        <v>286.25</v>
      </c>
      <c r="Q3199" s="6" t="str">
        <f t="shared" si="295"/>
        <v>theater</v>
      </c>
      <c r="R3199" s="6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9"/>
        <v>36.666666666666664</v>
      </c>
      <c r="Q3200" s="6" t="str">
        <f t="shared" si="295"/>
        <v>theater</v>
      </c>
      <c r="R3200" s="6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9"/>
        <v>49.20754716981132</v>
      </c>
      <c r="Q3201" s="6" t="str">
        <f t="shared" si="295"/>
        <v>theater</v>
      </c>
      <c r="R3201" s="6" t="str">
        <f t="shared" si="296"/>
        <v>musical</v>
      </c>
      <c r="S3201" s="9">
        <f t="shared" si="297"/>
        <v>41858.761782407411</v>
      </c>
      <c r="T3201" s="9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9"/>
        <v>1</v>
      </c>
      <c r="Q3202" s="6" t="str">
        <f t="shared" si="295"/>
        <v>theater</v>
      </c>
      <c r="R3202" s="6" t="str">
        <f t="shared" si="296"/>
        <v>musical</v>
      </c>
      <c r="S3202" s="9">
        <f t="shared" si="297"/>
        <v>42460.320613425924</v>
      </c>
      <c r="T3202" s="9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>
        <f t="shared" si="299"/>
        <v>12.5</v>
      </c>
      <c r="Q3203" s="6" t="str">
        <f t="shared" ref="Q3203:Q3266" si="301">LEFT(N3203, FIND("/", N3203)-1)</f>
        <v>theater</v>
      </c>
      <c r="R3203" s="6" t="str">
        <f t="shared" ref="R3203:R3266" si="302">RIGHT(N3203, LEN(N3203) - FIND("/", N3203))</f>
        <v>musical</v>
      </c>
      <c r="S3203" s="9">
        <f t="shared" ref="S3203:S3266" si="303">(J3203/86400) + DATE(1970, 1, 1)</f>
        <v>41861.767094907409</v>
      </c>
      <c r="T3203" s="9">
        <f t="shared" ref="T3203:T3266" si="304">(I3203/86400) + 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ref="P3204:P3267" si="305">E3204/L3204</f>
        <v>109.04</v>
      </c>
      <c r="Q3204" s="6" t="str">
        <f t="shared" si="301"/>
        <v>theater</v>
      </c>
      <c r="R3204" s="6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5"/>
        <v>41.666666666666664</v>
      </c>
      <c r="Q3205" s="6" t="str">
        <f t="shared" si="301"/>
        <v>theater</v>
      </c>
      <c r="R3205" s="6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5"/>
        <v>#DIV/0!</v>
      </c>
      <c r="Q3206" s="6" t="str">
        <f t="shared" si="301"/>
        <v>theater</v>
      </c>
      <c r="R3206" s="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5"/>
        <v>22.75</v>
      </c>
      <c r="Q3207" s="6" t="str">
        <f t="shared" si="301"/>
        <v>theater</v>
      </c>
      <c r="R3207" s="6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5"/>
        <v>#DIV/0!</v>
      </c>
      <c r="Q3208" s="6" t="str">
        <f t="shared" si="301"/>
        <v>theater</v>
      </c>
      <c r="R3208" s="6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5"/>
        <v>70.833333333333329</v>
      </c>
      <c r="Q3209" s="6" t="str">
        <f t="shared" si="301"/>
        <v>theater</v>
      </c>
      <c r="R3209" s="6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5"/>
        <v>63.109756097560975</v>
      </c>
      <c r="Q3210" s="6" t="str">
        <f t="shared" si="301"/>
        <v>theater</v>
      </c>
      <c r="R3210" s="6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5"/>
        <v>50.157964601769912</v>
      </c>
      <c r="Q3211" s="6" t="str">
        <f t="shared" si="301"/>
        <v>theater</v>
      </c>
      <c r="R3211" s="6" t="str">
        <f t="shared" si="302"/>
        <v>plays</v>
      </c>
      <c r="S3211" s="9">
        <f t="shared" si="303"/>
        <v>41778.637245370366</v>
      </c>
      <c r="T3211" s="9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5"/>
        <v>62.883333333333333</v>
      </c>
      <c r="Q3212" s="6" t="str">
        <f t="shared" si="301"/>
        <v>theater</v>
      </c>
      <c r="R3212" s="6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5"/>
        <v>85.531055900621112</v>
      </c>
      <c r="Q3213" s="6" t="str">
        <f t="shared" si="301"/>
        <v>theater</v>
      </c>
      <c r="R3213" s="6" t="str">
        <f t="shared" si="302"/>
        <v>plays</v>
      </c>
      <c r="S3213" s="9">
        <f t="shared" si="303"/>
        <v>41834.58657407407</v>
      </c>
      <c r="T3213" s="9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5"/>
        <v>53.723404255319146</v>
      </c>
      <c r="Q3214" s="6" t="str">
        <f t="shared" si="301"/>
        <v>theater</v>
      </c>
      <c r="R3214" s="6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5"/>
        <v>127.80851063829788</v>
      </c>
      <c r="Q3215" s="6" t="str">
        <f t="shared" si="301"/>
        <v>theater</v>
      </c>
      <c r="R3215" s="6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5"/>
        <v>106.57391304347826</v>
      </c>
      <c r="Q3216" s="6" t="str">
        <f t="shared" si="301"/>
        <v>theater</v>
      </c>
      <c r="R3216" s="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5"/>
        <v>262.11194029850748</v>
      </c>
      <c r="Q3217" s="6" t="str">
        <f t="shared" si="301"/>
        <v>theater</v>
      </c>
      <c r="R3217" s="6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5"/>
        <v>57.171428571428571</v>
      </c>
      <c r="Q3218" s="6" t="str">
        <f t="shared" si="301"/>
        <v>theater</v>
      </c>
      <c r="R3218" s="6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5"/>
        <v>50.20192307692308</v>
      </c>
      <c r="Q3219" s="6" t="str">
        <f t="shared" si="301"/>
        <v>theater</v>
      </c>
      <c r="R3219" s="6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5"/>
        <v>66.586956521739125</v>
      </c>
      <c r="Q3220" s="6" t="str">
        <f t="shared" si="301"/>
        <v>theater</v>
      </c>
      <c r="R3220" s="6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5"/>
        <v>168.25210084033614</v>
      </c>
      <c r="Q3221" s="6" t="str">
        <f t="shared" si="301"/>
        <v>theater</v>
      </c>
      <c r="R3221" s="6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5"/>
        <v>256.37288135593218</v>
      </c>
      <c r="Q3222" s="6" t="str">
        <f t="shared" si="301"/>
        <v>theater</v>
      </c>
      <c r="R3222" s="6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5"/>
        <v>36.610619469026545</v>
      </c>
      <c r="Q3223" s="6" t="str">
        <f t="shared" si="301"/>
        <v>theater</v>
      </c>
      <c r="R3223" s="6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5"/>
        <v>37.142857142857146</v>
      </c>
      <c r="Q3224" s="6" t="str">
        <f t="shared" si="301"/>
        <v>theater</v>
      </c>
      <c r="R3224" s="6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5"/>
        <v>45.878378378378379</v>
      </c>
      <c r="Q3225" s="6" t="str">
        <f t="shared" si="301"/>
        <v>theater</v>
      </c>
      <c r="R3225" s="6" t="str">
        <f t="shared" si="302"/>
        <v>plays</v>
      </c>
      <c r="S3225" s="9">
        <f t="shared" si="303"/>
        <v>42206.835370370369</v>
      </c>
      <c r="T3225" s="9">
        <f t="shared" si="304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5"/>
        <v>141.71296296296296</v>
      </c>
      <c r="Q3226" s="6" t="str">
        <f t="shared" si="301"/>
        <v>theater</v>
      </c>
      <c r="R3226" s="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5"/>
        <v>52.487179487179489</v>
      </c>
      <c r="Q3227" s="6" t="str">
        <f t="shared" si="301"/>
        <v>theater</v>
      </c>
      <c r="R3227" s="6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5"/>
        <v>59.523809523809526</v>
      </c>
      <c r="Q3228" s="6" t="str">
        <f t="shared" si="301"/>
        <v>theater</v>
      </c>
      <c r="R3228" s="6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5"/>
        <v>50</v>
      </c>
      <c r="Q3229" s="6" t="str">
        <f t="shared" si="301"/>
        <v>theater</v>
      </c>
      <c r="R3229" s="6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5"/>
        <v>193.62162162162161</v>
      </c>
      <c r="Q3230" s="6" t="str">
        <f t="shared" si="301"/>
        <v>theater</v>
      </c>
      <c r="R3230" s="6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5"/>
        <v>106.79702970297029</v>
      </c>
      <c r="Q3231" s="6" t="str">
        <f t="shared" si="301"/>
        <v>theater</v>
      </c>
      <c r="R3231" s="6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5"/>
        <v>77.21621621621621</v>
      </c>
      <c r="Q3232" s="6" t="str">
        <f t="shared" si="301"/>
        <v>theater</v>
      </c>
      <c r="R3232" s="6" t="str">
        <f t="shared" si="302"/>
        <v>plays</v>
      </c>
      <c r="S3232" s="9">
        <f t="shared" si="303"/>
        <v>41898.168124999997</v>
      </c>
      <c r="T3232" s="9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5"/>
        <v>57.5</v>
      </c>
      <c r="Q3233" s="6" t="str">
        <f t="shared" si="301"/>
        <v>theater</v>
      </c>
      <c r="R3233" s="6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5"/>
        <v>50.46153846153846</v>
      </c>
      <c r="Q3234" s="6" t="str">
        <f t="shared" si="301"/>
        <v>theater</v>
      </c>
      <c r="R3234" s="6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5"/>
        <v>97.377049180327873</v>
      </c>
      <c r="Q3235" s="6" t="str">
        <f t="shared" si="301"/>
        <v>theater</v>
      </c>
      <c r="R3235" s="6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5"/>
        <v>34.91921739130435</v>
      </c>
      <c r="Q3236" s="6" t="str">
        <f t="shared" si="301"/>
        <v>theater</v>
      </c>
      <c r="R3236" s="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5"/>
        <v>85.530386740331494</v>
      </c>
      <c r="Q3237" s="6" t="str">
        <f t="shared" si="301"/>
        <v>theater</v>
      </c>
      <c r="R3237" s="6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5"/>
        <v>182.90909090909091</v>
      </c>
      <c r="Q3238" s="6" t="str">
        <f t="shared" si="301"/>
        <v>theater</v>
      </c>
      <c r="R3238" s="6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5"/>
        <v>131.13620817843866</v>
      </c>
      <c r="Q3239" s="6" t="str">
        <f t="shared" si="301"/>
        <v>theater</v>
      </c>
      <c r="R3239" s="6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5"/>
        <v>39.810126582278478</v>
      </c>
      <c r="Q3240" s="6" t="str">
        <f t="shared" si="301"/>
        <v>theater</v>
      </c>
      <c r="R3240" s="6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5"/>
        <v>59.701730769230764</v>
      </c>
      <c r="Q3241" s="6" t="str">
        <f t="shared" si="301"/>
        <v>theater</v>
      </c>
      <c r="R3241" s="6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5"/>
        <v>88.735294117647058</v>
      </c>
      <c r="Q3242" s="6" t="str">
        <f t="shared" si="301"/>
        <v>theater</v>
      </c>
      <c r="R3242" s="6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5"/>
        <v>58.688622754491021</v>
      </c>
      <c r="Q3243" s="6" t="str">
        <f t="shared" si="301"/>
        <v>theater</v>
      </c>
      <c r="R3243" s="6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5"/>
        <v>69.56513661202186</v>
      </c>
      <c r="Q3244" s="6" t="str">
        <f t="shared" si="301"/>
        <v>theater</v>
      </c>
      <c r="R3244" s="6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5"/>
        <v>115.87323943661971</v>
      </c>
      <c r="Q3245" s="6" t="str">
        <f t="shared" si="301"/>
        <v>theater</v>
      </c>
      <c r="R3245" s="6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5"/>
        <v>23.869565217391305</v>
      </c>
      <c r="Q3246" s="6" t="str">
        <f t="shared" si="301"/>
        <v>theater</v>
      </c>
      <c r="R3246" s="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5"/>
        <v>81.125925925925927</v>
      </c>
      <c r="Q3247" s="6" t="str">
        <f t="shared" si="301"/>
        <v>theater</v>
      </c>
      <c r="R3247" s="6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5"/>
        <v>57.626943005181346</v>
      </c>
      <c r="Q3248" s="6" t="str">
        <f t="shared" si="301"/>
        <v>theater</v>
      </c>
      <c r="R3248" s="6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5"/>
        <v>46.429824561403507</v>
      </c>
      <c r="Q3249" s="6" t="str">
        <f t="shared" si="301"/>
        <v>theater</v>
      </c>
      <c r="R3249" s="6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5"/>
        <v>60.475000000000001</v>
      </c>
      <c r="Q3250" s="6" t="str">
        <f t="shared" si="301"/>
        <v>theater</v>
      </c>
      <c r="R3250" s="6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5"/>
        <v>65.579545454545453</v>
      </c>
      <c r="Q3251" s="6" t="str">
        <f t="shared" si="301"/>
        <v>theater</v>
      </c>
      <c r="R3251" s="6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5"/>
        <v>119.1924882629108</v>
      </c>
      <c r="Q3252" s="6" t="str">
        <f t="shared" si="301"/>
        <v>theater</v>
      </c>
      <c r="R3252" s="6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5"/>
        <v>83.05</v>
      </c>
      <c r="Q3253" s="6" t="str">
        <f t="shared" si="301"/>
        <v>theater</v>
      </c>
      <c r="R3253" s="6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5"/>
        <v>57.52</v>
      </c>
      <c r="Q3254" s="6" t="str">
        <f t="shared" si="301"/>
        <v>theater</v>
      </c>
      <c r="R3254" s="6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5"/>
        <v>177.08695652173913</v>
      </c>
      <c r="Q3255" s="6" t="str">
        <f t="shared" si="301"/>
        <v>theater</v>
      </c>
      <c r="R3255" s="6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5"/>
        <v>70.771505376344081</v>
      </c>
      <c r="Q3256" s="6" t="str">
        <f t="shared" si="301"/>
        <v>theater</v>
      </c>
      <c r="R3256" s="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5"/>
        <v>29.166666666666668</v>
      </c>
      <c r="Q3257" s="6" t="str">
        <f t="shared" si="301"/>
        <v>theater</v>
      </c>
      <c r="R3257" s="6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5"/>
        <v>72.76136363636364</v>
      </c>
      <c r="Q3258" s="6" t="str">
        <f t="shared" si="301"/>
        <v>theater</v>
      </c>
      <c r="R3258" s="6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5"/>
        <v>51.853414634146333</v>
      </c>
      <c r="Q3259" s="6" t="str">
        <f t="shared" si="301"/>
        <v>theater</v>
      </c>
      <c r="R3259" s="6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5"/>
        <v>98.2</v>
      </c>
      <c r="Q3260" s="6" t="str">
        <f t="shared" si="301"/>
        <v>theater</v>
      </c>
      <c r="R3260" s="6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5"/>
        <v>251.7381443298969</v>
      </c>
      <c r="Q3261" s="6" t="str">
        <f t="shared" si="301"/>
        <v>theater</v>
      </c>
      <c r="R3261" s="6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5"/>
        <v>74.821917808219183</v>
      </c>
      <c r="Q3262" s="6" t="str">
        <f t="shared" si="301"/>
        <v>theater</v>
      </c>
      <c r="R3262" s="6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5"/>
        <v>67.65306122448979</v>
      </c>
      <c r="Q3263" s="6" t="str">
        <f t="shared" si="301"/>
        <v>theater</v>
      </c>
      <c r="R3263" s="6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5"/>
        <v>93.81343283582089</v>
      </c>
      <c r="Q3264" s="6" t="str">
        <f t="shared" si="301"/>
        <v>theater</v>
      </c>
      <c r="R3264" s="6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5"/>
        <v>41.237647058823526</v>
      </c>
      <c r="Q3265" s="6" t="str">
        <f t="shared" si="301"/>
        <v>theater</v>
      </c>
      <c r="R3265" s="6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5"/>
        <v>52.551020408163268</v>
      </c>
      <c r="Q3266" s="6" t="str">
        <f t="shared" si="301"/>
        <v>theater</v>
      </c>
      <c r="R3266" s="6" t="str">
        <f t="shared" si="302"/>
        <v>plays</v>
      </c>
      <c r="S3266" s="9">
        <f t="shared" si="303"/>
        <v>42016.800208333334</v>
      </c>
      <c r="T3266" s="9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>
        <f t="shared" si="305"/>
        <v>70.285714285714292</v>
      </c>
      <c r="Q3267" s="6" t="str">
        <f t="shared" ref="Q3267:Q3330" si="307">LEFT(N3267, FIND("/", N3267)-1)</f>
        <v>theater</v>
      </c>
      <c r="R3267" s="6" t="str">
        <f t="shared" ref="R3267:R3330" si="308">RIGHT(N3267, LEN(N3267) - FIND("/", N3267))</f>
        <v>plays</v>
      </c>
      <c r="S3267" s="9">
        <f t="shared" ref="S3267:S3330" si="309">(J3267/86400) + DATE(1970, 1, 1)</f>
        <v>42311.711979166663</v>
      </c>
      <c r="T3267" s="9">
        <f t="shared" ref="T3267:T3330" si="310">(I3267/86400) + 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ref="P3268:P3331" si="311">E3268/L3268</f>
        <v>48.325153374233132</v>
      </c>
      <c r="Q3268" s="6" t="str">
        <f t="shared" si="307"/>
        <v>theater</v>
      </c>
      <c r="R3268" s="6" t="str">
        <f t="shared" si="308"/>
        <v>plays</v>
      </c>
      <c r="S3268" s="9">
        <f t="shared" si="309"/>
        <v>42136.536134259259</v>
      </c>
      <c r="T3268" s="9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11"/>
        <v>53.177083333333336</v>
      </c>
      <c r="Q3269" s="6" t="str">
        <f t="shared" si="307"/>
        <v>theater</v>
      </c>
      <c r="R3269" s="6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11"/>
        <v>60.952380952380949</v>
      </c>
      <c r="Q3270" s="6" t="str">
        <f t="shared" si="307"/>
        <v>theater</v>
      </c>
      <c r="R3270" s="6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11"/>
        <v>116</v>
      </c>
      <c r="Q3271" s="6" t="str">
        <f t="shared" si="307"/>
        <v>theater</v>
      </c>
      <c r="R3271" s="6" t="str">
        <f t="shared" si="308"/>
        <v>plays</v>
      </c>
      <c r="S3271" s="9">
        <f t="shared" si="309"/>
        <v>42137.395798611113</v>
      </c>
      <c r="T3271" s="9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11"/>
        <v>61</v>
      </c>
      <c r="Q3272" s="6" t="str">
        <f t="shared" si="307"/>
        <v>theater</v>
      </c>
      <c r="R3272" s="6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11"/>
        <v>38.235294117647058</v>
      </c>
      <c r="Q3273" s="6" t="str">
        <f t="shared" si="307"/>
        <v>theater</v>
      </c>
      <c r="R3273" s="6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11"/>
        <v>106.50344827586207</v>
      </c>
      <c r="Q3274" s="6" t="str">
        <f t="shared" si="307"/>
        <v>theater</v>
      </c>
      <c r="R3274" s="6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11"/>
        <v>204.57142857142858</v>
      </c>
      <c r="Q3275" s="6" t="str">
        <f t="shared" si="307"/>
        <v>theater</v>
      </c>
      <c r="R3275" s="6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11"/>
        <v>54.912587412587413</v>
      </c>
      <c r="Q3276" s="6" t="str">
        <f t="shared" si="307"/>
        <v>theater</v>
      </c>
      <c r="R3276" s="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11"/>
        <v>150.41666666666666</v>
      </c>
      <c r="Q3277" s="6" t="str">
        <f t="shared" si="307"/>
        <v>theater</v>
      </c>
      <c r="R3277" s="6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11"/>
        <v>52.58</v>
      </c>
      <c r="Q3278" s="6" t="str">
        <f t="shared" si="307"/>
        <v>theater</v>
      </c>
      <c r="R3278" s="6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11"/>
        <v>54.3</v>
      </c>
      <c r="Q3279" s="6" t="str">
        <f t="shared" si="307"/>
        <v>theater</v>
      </c>
      <c r="R3279" s="6" t="str">
        <f t="shared" si="308"/>
        <v>plays</v>
      </c>
      <c r="S3279" s="9">
        <f t="shared" si="309"/>
        <v>41931.682939814811</v>
      </c>
      <c r="T3279" s="9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11"/>
        <v>76.029411764705884</v>
      </c>
      <c r="Q3280" s="6" t="str">
        <f t="shared" si="307"/>
        <v>theater</v>
      </c>
      <c r="R3280" s="6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11"/>
        <v>105.2063492063492</v>
      </c>
      <c r="Q3281" s="6" t="str">
        <f t="shared" si="307"/>
        <v>theater</v>
      </c>
      <c r="R3281" s="6" t="str">
        <f t="shared" si="308"/>
        <v>plays</v>
      </c>
      <c r="S3281" s="9">
        <f t="shared" si="309"/>
        <v>42431.102534722224</v>
      </c>
      <c r="T3281" s="9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11"/>
        <v>68.666666666666671</v>
      </c>
      <c r="Q3282" s="6" t="str">
        <f t="shared" si="307"/>
        <v>theater</v>
      </c>
      <c r="R3282" s="6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11"/>
        <v>129.36170212765958</v>
      </c>
      <c r="Q3283" s="6" t="str">
        <f t="shared" si="307"/>
        <v>theater</v>
      </c>
      <c r="R3283" s="6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11"/>
        <v>134.26371308016877</v>
      </c>
      <c r="Q3284" s="6" t="str">
        <f t="shared" si="307"/>
        <v>theater</v>
      </c>
      <c r="R3284" s="6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11"/>
        <v>17.829787234042552</v>
      </c>
      <c r="Q3285" s="6" t="str">
        <f t="shared" si="307"/>
        <v>theater</v>
      </c>
      <c r="R3285" s="6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11"/>
        <v>203.2</v>
      </c>
      <c r="Q3286" s="6" t="str">
        <f t="shared" si="307"/>
        <v>theater</v>
      </c>
      <c r="R3286" s="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11"/>
        <v>69.18518518518519</v>
      </c>
      <c r="Q3287" s="6" t="str">
        <f t="shared" si="307"/>
        <v>theater</v>
      </c>
      <c r="R3287" s="6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11"/>
        <v>125.12295081967213</v>
      </c>
      <c r="Q3288" s="6" t="str">
        <f t="shared" si="307"/>
        <v>theater</v>
      </c>
      <c r="R3288" s="6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11"/>
        <v>73.529411764705884</v>
      </c>
      <c r="Q3289" s="6" t="str">
        <f t="shared" si="307"/>
        <v>theater</v>
      </c>
      <c r="R3289" s="6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11"/>
        <v>48.437149758454105</v>
      </c>
      <c r="Q3290" s="6" t="str">
        <f t="shared" si="307"/>
        <v>theater</v>
      </c>
      <c r="R3290" s="6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11"/>
        <v>26.608400000000003</v>
      </c>
      <c r="Q3291" s="6" t="str">
        <f t="shared" si="307"/>
        <v>theater</v>
      </c>
      <c r="R3291" s="6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11"/>
        <v>33.666666666666664</v>
      </c>
      <c r="Q3292" s="6" t="str">
        <f t="shared" si="307"/>
        <v>theater</v>
      </c>
      <c r="R3292" s="6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11"/>
        <v>40.714285714285715</v>
      </c>
      <c r="Q3293" s="6" t="str">
        <f t="shared" si="307"/>
        <v>theater</v>
      </c>
      <c r="R3293" s="6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11"/>
        <v>19.266666666666666</v>
      </c>
      <c r="Q3294" s="6" t="str">
        <f t="shared" si="307"/>
        <v>theater</v>
      </c>
      <c r="R3294" s="6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11"/>
        <v>84.285714285714292</v>
      </c>
      <c r="Q3295" s="6" t="str">
        <f t="shared" si="307"/>
        <v>theater</v>
      </c>
      <c r="R3295" s="6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11"/>
        <v>29.583333333333332</v>
      </c>
      <c r="Q3296" s="6" t="str">
        <f t="shared" si="307"/>
        <v>theater</v>
      </c>
      <c r="R3296" s="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11"/>
        <v>26.667037037037037</v>
      </c>
      <c r="Q3297" s="6" t="str">
        <f t="shared" si="307"/>
        <v>theater</v>
      </c>
      <c r="R3297" s="6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11"/>
        <v>45.978723404255319</v>
      </c>
      <c r="Q3298" s="6" t="str">
        <f t="shared" si="307"/>
        <v>theater</v>
      </c>
      <c r="R3298" s="6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11"/>
        <v>125.09090909090909</v>
      </c>
      <c r="Q3299" s="6" t="str">
        <f t="shared" si="307"/>
        <v>theater</v>
      </c>
      <c r="R3299" s="6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11"/>
        <v>141.29166666666666</v>
      </c>
      <c r="Q3300" s="6" t="str">
        <f t="shared" si="307"/>
        <v>theater</v>
      </c>
      <c r="R3300" s="6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11"/>
        <v>55.333333333333336</v>
      </c>
      <c r="Q3301" s="6" t="str">
        <f t="shared" si="307"/>
        <v>theater</v>
      </c>
      <c r="R3301" s="6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11"/>
        <v>46.420454545454547</v>
      </c>
      <c r="Q3302" s="6" t="str">
        <f t="shared" si="307"/>
        <v>theater</v>
      </c>
      <c r="R3302" s="6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11"/>
        <v>57.2</v>
      </c>
      <c r="Q3303" s="6" t="str">
        <f t="shared" si="307"/>
        <v>theater</v>
      </c>
      <c r="R3303" s="6" t="str">
        <f t="shared" si="308"/>
        <v>plays</v>
      </c>
      <c r="S3303" s="9">
        <f t="shared" si="309"/>
        <v>42538.735833333332</v>
      </c>
      <c r="T3303" s="9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11"/>
        <v>173.7</v>
      </c>
      <c r="Q3304" s="6" t="str">
        <f t="shared" si="307"/>
        <v>theater</v>
      </c>
      <c r="R3304" s="6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11"/>
        <v>59.6</v>
      </c>
      <c r="Q3305" s="6" t="str">
        <f t="shared" si="307"/>
        <v>theater</v>
      </c>
      <c r="R3305" s="6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11"/>
        <v>89.585714285714289</v>
      </c>
      <c r="Q3306" s="6" t="str">
        <f t="shared" si="307"/>
        <v>theater</v>
      </c>
      <c r="R3306" s="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11"/>
        <v>204.05</v>
      </c>
      <c r="Q3307" s="6" t="str">
        <f t="shared" si="307"/>
        <v>theater</v>
      </c>
      <c r="R3307" s="6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11"/>
        <v>48.703703703703702</v>
      </c>
      <c r="Q3308" s="6" t="str">
        <f t="shared" si="307"/>
        <v>theater</v>
      </c>
      <c r="R3308" s="6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11"/>
        <v>53.339999999999996</v>
      </c>
      <c r="Q3309" s="6" t="str">
        <f t="shared" si="307"/>
        <v>theater</v>
      </c>
      <c r="R3309" s="6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11"/>
        <v>75.087719298245617</v>
      </c>
      <c r="Q3310" s="6" t="str">
        <f t="shared" si="307"/>
        <v>theater</v>
      </c>
      <c r="R3310" s="6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11"/>
        <v>18</v>
      </c>
      <c r="Q3311" s="6" t="str">
        <f t="shared" si="307"/>
        <v>theater</v>
      </c>
      <c r="R3311" s="6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11"/>
        <v>209.83870967741936</v>
      </c>
      <c r="Q3312" s="6" t="str">
        <f t="shared" si="307"/>
        <v>theater</v>
      </c>
      <c r="R3312" s="6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11"/>
        <v>61.022222222222226</v>
      </c>
      <c r="Q3313" s="6" t="str">
        <f t="shared" si="307"/>
        <v>theater</v>
      </c>
      <c r="R3313" s="6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11"/>
        <v>61</v>
      </c>
      <c r="Q3314" s="6" t="str">
        <f t="shared" si="307"/>
        <v>theater</v>
      </c>
      <c r="R3314" s="6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11"/>
        <v>80.034482758620683</v>
      </c>
      <c r="Q3315" s="6" t="str">
        <f t="shared" si="307"/>
        <v>theater</v>
      </c>
      <c r="R3315" s="6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11"/>
        <v>29.068965517241381</v>
      </c>
      <c r="Q3316" s="6" t="str">
        <f t="shared" si="307"/>
        <v>theater</v>
      </c>
      <c r="R3316" s="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11"/>
        <v>49.438202247191015</v>
      </c>
      <c r="Q3317" s="6" t="str">
        <f t="shared" si="307"/>
        <v>theater</v>
      </c>
      <c r="R3317" s="6" t="str">
        <f t="shared" si="308"/>
        <v>plays</v>
      </c>
      <c r="S3317" s="9">
        <f t="shared" si="309"/>
        <v>42466.303715277776</v>
      </c>
      <c r="T3317" s="9">
        <f t="shared" si="310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11"/>
        <v>93.977440000000001</v>
      </c>
      <c r="Q3318" s="6" t="str">
        <f t="shared" si="307"/>
        <v>theater</v>
      </c>
      <c r="R3318" s="6" t="str">
        <f t="shared" si="308"/>
        <v>plays</v>
      </c>
      <c r="S3318" s="9">
        <f t="shared" si="309"/>
        <v>41826.871238425927</v>
      </c>
      <c r="T3318" s="9">
        <f t="shared" si="310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11"/>
        <v>61.944444444444443</v>
      </c>
      <c r="Q3319" s="6" t="str">
        <f t="shared" si="307"/>
        <v>theater</v>
      </c>
      <c r="R3319" s="6" t="str">
        <f t="shared" si="308"/>
        <v>plays</v>
      </c>
      <c r="S3319" s="9">
        <f t="shared" si="309"/>
        <v>42499.039629629631</v>
      </c>
      <c r="T3319" s="9">
        <f t="shared" si="310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11"/>
        <v>78.5</v>
      </c>
      <c r="Q3320" s="6" t="str">
        <f t="shared" si="307"/>
        <v>theater</v>
      </c>
      <c r="R3320" s="6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11"/>
        <v>33.75</v>
      </c>
      <c r="Q3321" s="6" t="str">
        <f t="shared" si="307"/>
        <v>theater</v>
      </c>
      <c r="R3321" s="6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11"/>
        <v>66.44736842105263</v>
      </c>
      <c r="Q3322" s="6" t="str">
        <f t="shared" si="307"/>
        <v>theater</v>
      </c>
      <c r="R3322" s="6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11"/>
        <v>35.799999999999997</v>
      </c>
      <c r="Q3323" s="6" t="str">
        <f t="shared" si="307"/>
        <v>theater</v>
      </c>
      <c r="R3323" s="6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11"/>
        <v>145.65217391304347</v>
      </c>
      <c r="Q3324" s="6" t="str">
        <f t="shared" si="307"/>
        <v>theater</v>
      </c>
      <c r="R3324" s="6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11"/>
        <v>25.693877551020407</v>
      </c>
      <c r="Q3325" s="6" t="str">
        <f t="shared" si="307"/>
        <v>theater</v>
      </c>
      <c r="R3325" s="6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11"/>
        <v>152.5</v>
      </c>
      <c r="Q3326" s="6" t="str">
        <f t="shared" si="307"/>
        <v>theater</v>
      </c>
      <c r="R3326" s="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11"/>
        <v>30</v>
      </c>
      <c r="Q3327" s="6" t="str">
        <f t="shared" si="307"/>
        <v>theater</v>
      </c>
      <c r="R3327" s="6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11"/>
        <v>142.28070175438597</v>
      </c>
      <c r="Q3328" s="6" t="str">
        <f t="shared" si="307"/>
        <v>theater</v>
      </c>
      <c r="R3328" s="6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11"/>
        <v>24.545454545454547</v>
      </c>
      <c r="Q3329" s="6" t="str">
        <f t="shared" si="307"/>
        <v>theater</v>
      </c>
      <c r="R3329" s="6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11"/>
        <v>292.77777777777777</v>
      </c>
      <c r="Q3330" s="6" t="str">
        <f t="shared" si="307"/>
        <v>theater</v>
      </c>
      <c r="R3330" s="6" t="str">
        <f t="shared" si="308"/>
        <v>plays</v>
      </c>
      <c r="S3330" s="9">
        <f t="shared" si="309"/>
        <v>41822.57503472222</v>
      </c>
      <c r="T3330" s="9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>
        <f t="shared" si="311"/>
        <v>44.92307692307692</v>
      </c>
      <c r="Q3331" s="6" t="str">
        <f t="shared" ref="Q3331:Q3394" si="313">LEFT(N3331, FIND("/", N3331)-1)</f>
        <v>theater</v>
      </c>
      <c r="R3331" s="6" t="str">
        <f t="shared" ref="R3331:R3394" si="314">RIGHT(N3331, LEN(N3331) - FIND("/", N3331))</f>
        <v>plays</v>
      </c>
      <c r="S3331" s="9">
        <f t="shared" ref="S3331:S3394" si="315">(J3331/86400) + DATE(1970, 1, 1)</f>
        <v>41837.323009259257</v>
      </c>
      <c r="T3331" s="9">
        <f t="shared" ref="T3331:T3394" si="316">(I3331/86400) + 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ref="P3332:P3395" si="317">E3332/L3332</f>
        <v>23.10144927536232</v>
      </c>
      <c r="Q3332" s="6" t="str">
        <f t="shared" si="313"/>
        <v>theater</v>
      </c>
      <c r="R3332" s="6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7"/>
        <v>80.400000000000006</v>
      </c>
      <c r="Q3333" s="6" t="str">
        <f t="shared" si="313"/>
        <v>theater</v>
      </c>
      <c r="R3333" s="6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7"/>
        <v>72.289156626506028</v>
      </c>
      <c r="Q3334" s="6" t="str">
        <f t="shared" si="313"/>
        <v>theater</v>
      </c>
      <c r="R3334" s="6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7"/>
        <v>32.972972972972975</v>
      </c>
      <c r="Q3335" s="6" t="str">
        <f t="shared" si="313"/>
        <v>theater</v>
      </c>
      <c r="R3335" s="6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7"/>
        <v>116.65217391304348</v>
      </c>
      <c r="Q3336" s="6" t="str">
        <f t="shared" si="313"/>
        <v>theater</v>
      </c>
      <c r="R3336" s="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7"/>
        <v>79.61904761904762</v>
      </c>
      <c r="Q3337" s="6" t="str">
        <f t="shared" si="313"/>
        <v>theater</v>
      </c>
      <c r="R3337" s="6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7"/>
        <v>27.777777777777779</v>
      </c>
      <c r="Q3338" s="6" t="str">
        <f t="shared" si="313"/>
        <v>theater</v>
      </c>
      <c r="R3338" s="6" t="str">
        <f t="shared" si="314"/>
        <v>plays</v>
      </c>
      <c r="S3338" s="9">
        <f t="shared" si="315"/>
        <v>42437.398680555554</v>
      </c>
      <c r="T3338" s="9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7"/>
        <v>81.029411764705884</v>
      </c>
      <c r="Q3339" s="6" t="str">
        <f t="shared" si="313"/>
        <v>theater</v>
      </c>
      <c r="R3339" s="6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7"/>
        <v>136.84821428571428</v>
      </c>
      <c r="Q3340" s="6" t="str">
        <f t="shared" si="313"/>
        <v>theater</v>
      </c>
      <c r="R3340" s="6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7"/>
        <v>177.61702127659575</v>
      </c>
      <c r="Q3341" s="6" t="str">
        <f t="shared" si="313"/>
        <v>theater</v>
      </c>
      <c r="R3341" s="6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7"/>
        <v>109.07894736842105</v>
      </c>
      <c r="Q3342" s="6" t="str">
        <f t="shared" si="313"/>
        <v>theater</v>
      </c>
      <c r="R3342" s="6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7"/>
        <v>119.64285714285714</v>
      </c>
      <c r="Q3343" s="6" t="str">
        <f t="shared" si="313"/>
        <v>theater</v>
      </c>
      <c r="R3343" s="6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7"/>
        <v>78.205128205128204</v>
      </c>
      <c r="Q3344" s="6" t="str">
        <f t="shared" si="313"/>
        <v>theater</v>
      </c>
      <c r="R3344" s="6" t="str">
        <f t="shared" si="314"/>
        <v>plays</v>
      </c>
      <c r="S3344" s="9">
        <f t="shared" si="315"/>
        <v>42062.296412037038</v>
      </c>
      <c r="T3344" s="9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7"/>
        <v>52.173913043478258</v>
      </c>
      <c r="Q3345" s="6" t="str">
        <f t="shared" si="313"/>
        <v>theater</v>
      </c>
      <c r="R3345" s="6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7"/>
        <v>114.125</v>
      </c>
      <c r="Q3346" s="6" t="str">
        <f t="shared" si="313"/>
        <v>theater</v>
      </c>
      <c r="R3346" s="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7"/>
        <v>50</v>
      </c>
      <c r="Q3347" s="6" t="str">
        <f t="shared" si="313"/>
        <v>theater</v>
      </c>
      <c r="R3347" s="6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7"/>
        <v>91.666666666666671</v>
      </c>
      <c r="Q3348" s="6" t="str">
        <f t="shared" si="313"/>
        <v>theater</v>
      </c>
      <c r="R3348" s="6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7"/>
        <v>108.59090909090909</v>
      </c>
      <c r="Q3349" s="6" t="str">
        <f t="shared" si="313"/>
        <v>theater</v>
      </c>
      <c r="R3349" s="6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7"/>
        <v>69.822784810126578</v>
      </c>
      <c r="Q3350" s="6" t="str">
        <f t="shared" si="313"/>
        <v>theater</v>
      </c>
      <c r="R3350" s="6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7"/>
        <v>109.57142857142857</v>
      </c>
      <c r="Q3351" s="6" t="str">
        <f t="shared" si="313"/>
        <v>theater</v>
      </c>
      <c r="R3351" s="6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7"/>
        <v>71.666666666666671</v>
      </c>
      <c r="Q3352" s="6" t="str">
        <f t="shared" si="313"/>
        <v>theater</v>
      </c>
      <c r="R3352" s="6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7"/>
        <v>93.611111111111114</v>
      </c>
      <c r="Q3353" s="6" t="str">
        <f t="shared" si="313"/>
        <v>theater</v>
      </c>
      <c r="R3353" s="6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7"/>
        <v>76.8</v>
      </c>
      <c r="Q3354" s="6" t="str">
        <f t="shared" si="313"/>
        <v>theater</v>
      </c>
      <c r="R3354" s="6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7"/>
        <v>35.795454545454547</v>
      </c>
      <c r="Q3355" s="6" t="str">
        <f t="shared" si="313"/>
        <v>theater</v>
      </c>
      <c r="R3355" s="6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7"/>
        <v>55.6</v>
      </c>
      <c r="Q3356" s="6" t="str">
        <f t="shared" si="313"/>
        <v>theater</v>
      </c>
      <c r="R3356" s="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7"/>
        <v>147.33333333333334</v>
      </c>
      <c r="Q3357" s="6" t="str">
        <f t="shared" si="313"/>
        <v>theater</v>
      </c>
      <c r="R3357" s="6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7"/>
        <v>56.333333333333336</v>
      </c>
      <c r="Q3358" s="6" t="str">
        <f t="shared" si="313"/>
        <v>theater</v>
      </c>
      <c r="R3358" s="6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7"/>
        <v>96.19047619047619</v>
      </c>
      <c r="Q3359" s="6" t="str">
        <f t="shared" si="313"/>
        <v>theater</v>
      </c>
      <c r="R3359" s="6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7"/>
        <v>63.574074074074076</v>
      </c>
      <c r="Q3360" s="6" t="str">
        <f t="shared" si="313"/>
        <v>theater</v>
      </c>
      <c r="R3360" s="6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7"/>
        <v>184.78260869565219</v>
      </c>
      <c r="Q3361" s="6" t="str">
        <f t="shared" si="313"/>
        <v>theater</v>
      </c>
      <c r="R3361" s="6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7"/>
        <v>126.72222222222223</v>
      </c>
      <c r="Q3362" s="6" t="str">
        <f t="shared" si="313"/>
        <v>theater</v>
      </c>
      <c r="R3362" s="6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7"/>
        <v>83.42647058823529</v>
      </c>
      <c r="Q3363" s="6" t="str">
        <f t="shared" si="313"/>
        <v>theater</v>
      </c>
      <c r="R3363" s="6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7"/>
        <v>54.5</v>
      </c>
      <c r="Q3364" s="6" t="str">
        <f t="shared" si="313"/>
        <v>theater</v>
      </c>
      <c r="R3364" s="6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7"/>
        <v>302.30769230769232</v>
      </c>
      <c r="Q3365" s="6" t="str">
        <f t="shared" si="313"/>
        <v>theater</v>
      </c>
      <c r="R3365" s="6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7"/>
        <v>44.138888888888886</v>
      </c>
      <c r="Q3366" s="6" t="str">
        <f t="shared" si="313"/>
        <v>theater</v>
      </c>
      <c r="R3366" s="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7"/>
        <v>866.66666666666663</v>
      </c>
      <c r="Q3367" s="6" t="str">
        <f t="shared" si="313"/>
        <v>theater</v>
      </c>
      <c r="R3367" s="6" t="str">
        <f t="shared" si="314"/>
        <v>plays</v>
      </c>
      <c r="S3367" s="9">
        <f t="shared" si="315"/>
        <v>42321.101759259254</v>
      </c>
      <c r="T3367" s="9">
        <f t="shared" si="316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7"/>
        <v>61.388888888888886</v>
      </c>
      <c r="Q3368" s="6" t="str">
        <f t="shared" si="313"/>
        <v>theater</v>
      </c>
      <c r="R3368" s="6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7"/>
        <v>29.666666666666668</v>
      </c>
      <c r="Q3369" s="6" t="str">
        <f t="shared" si="313"/>
        <v>theater</v>
      </c>
      <c r="R3369" s="6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7"/>
        <v>45.478260869565219</v>
      </c>
      <c r="Q3370" s="6" t="str">
        <f t="shared" si="313"/>
        <v>theater</v>
      </c>
      <c r="R3370" s="6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7"/>
        <v>96.203703703703709</v>
      </c>
      <c r="Q3371" s="6" t="str">
        <f t="shared" si="313"/>
        <v>theater</v>
      </c>
      <c r="R3371" s="6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7"/>
        <v>67.92307692307692</v>
      </c>
      <c r="Q3372" s="6" t="str">
        <f t="shared" si="313"/>
        <v>theater</v>
      </c>
      <c r="R3372" s="6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7"/>
        <v>30.777777777777779</v>
      </c>
      <c r="Q3373" s="6" t="str">
        <f t="shared" si="313"/>
        <v>theater</v>
      </c>
      <c r="R3373" s="6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7"/>
        <v>38.333333333333336</v>
      </c>
      <c r="Q3374" s="6" t="str">
        <f t="shared" si="313"/>
        <v>theater</v>
      </c>
      <c r="R3374" s="6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7"/>
        <v>66.833333333333329</v>
      </c>
      <c r="Q3375" s="6" t="str">
        <f t="shared" si="313"/>
        <v>theater</v>
      </c>
      <c r="R3375" s="6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7"/>
        <v>71.730769230769226</v>
      </c>
      <c r="Q3376" s="6" t="str">
        <f t="shared" si="313"/>
        <v>theater</v>
      </c>
      <c r="R3376" s="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7"/>
        <v>176.47058823529412</v>
      </c>
      <c r="Q3377" s="6" t="str">
        <f t="shared" si="313"/>
        <v>theater</v>
      </c>
      <c r="R3377" s="6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7"/>
        <v>421.10526315789474</v>
      </c>
      <c r="Q3378" s="6" t="str">
        <f t="shared" si="313"/>
        <v>theater</v>
      </c>
      <c r="R3378" s="6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7"/>
        <v>104.98701298701299</v>
      </c>
      <c r="Q3379" s="6" t="str">
        <f t="shared" si="313"/>
        <v>theater</v>
      </c>
      <c r="R3379" s="6" t="str">
        <f t="shared" si="314"/>
        <v>plays</v>
      </c>
      <c r="S3379" s="9">
        <f t="shared" si="315"/>
        <v>42053.732627314814</v>
      </c>
      <c r="T3379" s="9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7"/>
        <v>28.19047619047619</v>
      </c>
      <c r="Q3380" s="6" t="str">
        <f t="shared" si="313"/>
        <v>theater</v>
      </c>
      <c r="R3380" s="6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7"/>
        <v>54.55263157894737</v>
      </c>
      <c r="Q3381" s="6" t="str">
        <f t="shared" si="313"/>
        <v>theater</v>
      </c>
      <c r="R3381" s="6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7"/>
        <v>111.89285714285714</v>
      </c>
      <c r="Q3382" s="6" t="str">
        <f t="shared" si="313"/>
        <v>theater</v>
      </c>
      <c r="R3382" s="6" t="str">
        <f t="shared" si="314"/>
        <v>plays</v>
      </c>
      <c r="S3382" s="9">
        <f t="shared" si="315"/>
        <v>41937.953449074077</v>
      </c>
      <c r="T3382" s="9">
        <f t="shared" si="316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7"/>
        <v>85.208333333333329</v>
      </c>
      <c r="Q3383" s="6" t="str">
        <f t="shared" si="313"/>
        <v>theater</v>
      </c>
      <c r="R3383" s="6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7"/>
        <v>76.652173913043484</v>
      </c>
      <c r="Q3384" s="6" t="str">
        <f t="shared" si="313"/>
        <v>theater</v>
      </c>
      <c r="R3384" s="6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7"/>
        <v>65.166666666666671</v>
      </c>
      <c r="Q3385" s="6" t="str">
        <f t="shared" si="313"/>
        <v>theater</v>
      </c>
      <c r="R3385" s="6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7"/>
        <v>93.760312499999998</v>
      </c>
      <c r="Q3386" s="6" t="str">
        <f t="shared" si="313"/>
        <v>theater</v>
      </c>
      <c r="R3386" s="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7"/>
        <v>133.33333333333334</v>
      </c>
      <c r="Q3387" s="6" t="str">
        <f t="shared" si="313"/>
        <v>theater</v>
      </c>
      <c r="R3387" s="6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7"/>
        <v>51.219512195121951</v>
      </c>
      <c r="Q3388" s="6" t="str">
        <f t="shared" si="313"/>
        <v>theater</v>
      </c>
      <c r="R3388" s="6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7"/>
        <v>100.17142857142858</v>
      </c>
      <c r="Q3389" s="6" t="str">
        <f t="shared" si="313"/>
        <v>theater</v>
      </c>
      <c r="R3389" s="6" t="str">
        <f t="shared" si="314"/>
        <v>plays</v>
      </c>
      <c r="S3389" s="9">
        <f t="shared" si="315"/>
        <v>41947.762592592597</v>
      </c>
      <c r="T3389" s="9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7"/>
        <v>34.6</v>
      </c>
      <c r="Q3390" s="6" t="str">
        <f t="shared" si="313"/>
        <v>theater</v>
      </c>
      <c r="R3390" s="6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7"/>
        <v>184.67741935483872</v>
      </c>
      <c r="Q3391" s="6" t="str">
        <f t="shared" si="313"/>
        <v>theater</v>
      </c>
      <c r="R3391" s="6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7"/>
        <v>69.818181818181813</v>
      </c>
      <c r="Q3392" s="6" t="str">
        <f t="shared" si="313"/>
        <v>theater</v>
      </c>
      <c r="R3392" s="6" t="str">
        <f t="shared" si="314"/>
        <v>plays</v>
      </c>
      <c r="S3392" s="9">
        <f t="shared" si="315"/>
        <v>41815.774826388893</v>
      </c>
      <c r="T3392" s="9">
        <f t="shared" si="316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7"/>
        <v>61.944444444444443</v>
      </c>
      <c r="Q3393" s="6" t="str">
        <f t="shared" si="313"/>
        <v>theater</v>
      </c>
      <c r="R3393" s="6" t="str">
        <f t="shared" si="314"/>
        <v>plays</v>
      </c>
      <c r="S3393" s="9">
        <f t="shared" si="315"/>
        <v>41830.545694444445</v>
      </c>
      <c r="T3393" s="9">
        <f t="shared" si="316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7"/>
        <v>41.666666666666664</v>
      </c>
      <c r="Q3394" s="6" t="str">
        <f t="shared" si="313"/>
        <v>theater</v>
      </c>
      <c r="R3394" s="6" t="str">
        <f t="shared" si="314"/>
        <v>plays</v>
      </c>
      <c r="S3394" s="9">
        <f t="shared" si="315"/>
        <v>42446.845543981486</v>
      </c>
      <c r="T3394" s="9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>
        <f t="shared" si="317"/>
        <v>36.06818181818182</v>
      </c>
      <c r="Q3395" s="6" t="str">
        <f t="shared" ref="Q3395:Q3458" si="319">LEFT(N3395, FIND("/", N3395)-1)</f>
        <v>theater</v>
      </c>
      <c r="R3395" s="6" t="str">
        <f t="shared" ref="R3395:R3458" si="320">RIGHT(N3395, LEN(N3395) - FIND("/", N3395))</f>
        <v>plays</v>
      </c>
      <c r="S3395" s="9">
        <f t="shared" ref="S3395:S3458" si="321">(J3395/86400) + DATE(1970, 1, 1)</f>
        <v>41923.921643518523</v>
      </c>
      <c r="T3395" s="9">
        <f t="shared" ref="T3395:T3458" si="322">(I3395/86400) + 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ref="P3396:P3459" si="323">E3396/L3396</f>
        <v>29</v>
      </c>
      <c r="Q3396" s="6" t="str">
        <f t="shared" si="319"/>
        <v>theater</v>
      </c>
      <c r="R3396" s="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23"/>
        <v>24.210526315789473</v>
      </c>
      <c r="Q3397" s="6" t="str">
        <f t="shared" si="319"/>
        <v>theater</v>
      </c>
      <c r="R3397" s="6" t="str">
        <f t="shared" si="320"/>
        <v>plays</v>
      </c>
      <c r="S3397" s="9">
        <f t="shared" si="321"/>
        <v>42140.712314814809</v>
      </c>
      <c r="T3397" s="9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23"/>
        <v>55.892857142857146</v>
      </c>
      <c r="Q3398" s="6" t="str">
        <f t="shared" si="319"/>
        <v>theater</v>
      </c>
      <c r="R3398" s="6" t="str">
        <f t="shared" si="320"/>
        <v>plays</v>
      </c>
      <c r="S3398" s="9">
        <f t="shared" si="321"/>
        <v>41764.446631944447</v>
      </c>
      <c r="T3398" s="9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23"/>
        <v>11.666666666666666</v>
      </c>
      <c r="Q3399" s="6" t="str">
        <f t="shared" si="319"/>
        <v>theater</v>
      </c>
      <c r="R3399" s="6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23"/>
        <v>68.353846153846149</v>
      </c>
      <c r="Q3400" s="6" t="str">
        <f t="shared" si="319"/>
        <v>theater</v>
      </c>
      <c r="R3400" s="6" t="str">
        <f t="shared" si="320"/>
        <v>plays</v>
      </c>
      <c r="S3400" s="9">
        <f t="shared" si="321"/>
        <v>41941.752037037033</v>
      </c>
      <c r="T3400" s="9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23"/>
        <v>27.065217391304348</v>
      </c>
      <c r="Q3401" s="6" t="str">
        <f t="shared" si="319"/>
        <v>theater</v>
      </c>
      <c r="R3401" s="6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23"/>
        <v>118.12941176470588</v>
      </c>
      <c r="Q3402" s="6" t="str">
        <f t="shared" si="319"/>
        <v>theater</v>
      </c>
      <c r="R3402" s="6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23"/>
        <v>44.757575757575758</v>
      </c>
      <c r="Q3403" s="6" t="str">
        <f t="shared" si="319"/>
        <v>theater</v>
      </c>
      <c r="R3403" s="6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23"/>
        <v>99.787878787878782</v>
      </c>
      <c r="Q3404" s="6" t="str">
        <f t="shared" si="319"/>
        <v>theater</v>
      </c>
      <c r="R3404" s="6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23"/>
        <v>117.64705882352941</v>
      </c>
      <c r="Q3405" s="6" t="str">
        <f t="shared" si="319"/>
        <v>theater</v>
      </c>
      <c r="R3405" s="6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23"/>
        <v>203.33333333333334</v>
      </c>
      <c r="Q3406" s="6" t="str">
        <f t="shared" si="319"/>
        <v>theater</v>
      </c>
      <c r="R3406" s="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23"/>
        <v>28.323529411764707</v>
      </c>
      <c r="Q3407" s="6" t="str">
        <f t="shared" si="319"/>
        <v>theater</v>
      </c>
      <c r="R3407" s="6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23"/>
        <v>110.23076923076923</v>
      </c>
      <c r="Q3408" s="6" t="str">
        <f t="shared" si="319"/>
        <v>theater</v>
      </c>
      <c r="R3408" s="6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23"/>
        <v>31.970149253731343</v>
      </c>
      <c r="Q3409" s="6" t="str">
        <f t="shared" si="319"/>
        <v>theater</v>
      </c>
      <c r="R3409" s="6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23"/>
        <v>58.611111111111114</v>
      </c>
      <c r="Q3410" s="6" t="str">
        <f t="shared" si="319"/>
        <v>theater</v>
      </c>
      <c r="R3410" s="6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23"/>
        <v>29.428571428571427</v>
      </c>
      <c r="Q3411" s="6" t="str">
        <f t="shared" si="319"/>
        <v>theater</v>
      </c>
      <c r="R3411" s="6" t="str">
        <f t="shared" si="320"/>
        <v>plays</v>
      </c>
      <c r="S3411" s="9">
        <f t="shared" si="321"/>
        <v>42544.814328703702</v>
      </c>
      <c r="T3411" s="9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23"/>
        <v>81.375</v>
      </c>
      <c r="Q3412" s="6" t="str">
        <f t="shared" si="319"/>
        <v>theater</v>
      </c>
      <c r="R3412" s="6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23"/>
        <v>199.16666666666666</v>
      </c>
      <c r="Q3413" s="6" t="str">
        <f t="shared" si="319"/>
        <v>theater</v>
      </c>
      <c r="R3413" s="6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23"/>
        <v>115.38461538461539</v>
      </c>
      <c r="Q3414" s="6" t="str">
        <f t="shared" si="319"/>
        <v>theater</v>
      </c>
      <c r="R3414" s="6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23"/>
        <v>46.428571428571431</v>
      </c>
      <c r="Q3415" s="6" t="str">
        <f t="shared" si="319"/>
        <v>theater</v>
      </c>
      <c r="R3415" s="6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23"/>
        <v>70.568181818181813</v>
      </c>
      <c r="Q3416" s="6" t="str">
        <f t="shared" si="319"/>
        <v>theater</v>
      </c>
      <c r="R3416" s="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23"/>
        <v>22.222222222222221</v>
      </c>
      <c r="Q3417" s="6" t="str">
        <f t="shared" si="319"/>
        <v>theater</v>
      </c>
      <c r="R3417" s="6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23"/>
        <v>159.46666666666667</v>
      </c>
      <c r="Q3418" s="6" t="str">
        <f t="shared" si="319"/>
        <v>theater</v>
      </c>
      <c r="R3418" s="6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23"/>
        <v>37.777999999999999</v>
      </c>
      <c r="Q3419" s="6" t="str">
        <f t="shared" si="319"/>
        <v>theater</v>
      </c>
      <c r="R3419" s="6" t="str">
        <f t="shared" si="320"/>
        <v>plays</v>
      </c>
      <c r="S3419" s="9">
        <f t="shared" si="321"/>
        <v>41894.91375</v>
      </c>
      <c r="T3419" s="9">
        <f t="shared" si="322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23"/>
        <v>72.053571428571431</v>
      </c>
      <c r="Q3420" s="6" t="str">
        <f t="shared" si="319"/>
        <v>theater</v>
      </c>
      <c r="R3420" s="6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23"/>
        <v>63.695652173913047</v>
      </c>
      <c r="Q3421" s="6" t="str">
        <f t="shared" si="319"/>
        <v>theater</v>
      </c>
      <c r="R3421" s="6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23"/>
        <v>28.411764705882351</v>
      </c>
      <c r="Q3422" s="6" t="str">
        <f t="shared" si="319"/>
        <v>theater</v>
      </c>
      <c r="R3422" s="6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23"/>
        <v>103.21428571428571</v>
      </c>
      <c r="Q3423" s="6" t="str">
        <f t="shared" si="319"/>
        <v>theater</v>
      </c>
      <c r="R3423" s="6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23"/>
        <v>71.152173913043484</v>
      </c>
      <c r="Q3424" s="6" t="str">
        <f t="shared" si="319"/>
        <v>theater</v>
      </c>
      <c r="R3424" s="6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23"/>
        <v>35</v>
      </c>
      <c r="Q3425" s="6" t="str">
        <f t="shared" si="319"/>
        <v>theater</v>
      </c>
      <c r="R3425" s="6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23"/>
        <v>81.776315789473685</v>
      </c>
      <c r="Q3426" s="6" t="str">
        <f t="shared" si="319"/>
        <v>theater</v>
      </c>
      <c r="R3426" s="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23"/>
        <v>297.02980769230766</v>
      </c>
      <c r="Q3427" s="6" t="str">
        <f t="shared" si="319"/>
        <v>theater</v>
      </c>
      <c r="R3427" s="6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23"/>
        <v>46.609195402298852</v>
      </c>
      <c r="Q3428" s="6" t="str">
        <f t="shared" si="319"/>
        <v>theater</v>
      </c>
      <c r="R3428" s="6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23"/>
        <v>51.724137931034484</v>
      </c>
      <c r="Q3429" s="6" t="str">
        <f t="shared" si="319"/>
        <v>theater</v>
      </c>
      <c r="R3429" s="6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23"/>
        <v>40.294117647058826</v>
      </c>
      <c r="Q3430" s="6" t="str">
        <f t="shared" si="319"/>
        <v>theater</v>
      </c>
      <c r="R3430" s="6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23"/>
        <v>16.25</v>
      </c>
      <c r="Q3431" s="6" t="str">
        <f t="shared" si="319"/>
        <v>theater</v>
      </c>
      <c r="R3431" s="6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23"/>
        <v>30.152638888888887</v>
      </c>
      <c r="Q3432" s="6" t="str">
        <f t="shared" si="319"/>
        <v>theater</v>
      </c>
      <c r="R3432" s="6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23"/>
        <v>95.238095238095241</v>
      </c>
      <c r="Q3433" s="6" t="str">
        <f t="shared" si="319"/>
        <v>theater</v>
      </c>
      <c r="R3433" s="6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23"/>
        <v>52.214285714285715</v>
      </c>
      <c r="Q3434" s="6" t="str">
        <f t="shared" si="319"/>
        <v>theater</v>
      </c>
      <c r="R3434" s="6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23"/>
        <v>134.1549295774648</v>
      </c>
      <c r="Q3435" s="6" t="str">
        <f t="shared" si="319"/>
        <v>theater</v>
      </c>
      <c r="R3435" s="6" t="str">
        <f t="shared" si="320"/>
        <v>plays</v>
      </c>
      <c r="S3435" s="9">
        <f t="shared" si="321"/>
        <v>41776.06313657407</v>
      </c>
      <c r="T3435" s="9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23"/>
        <v>62.827380952380949</v>
      </c>
      <c r="Q3436" s="6" t="str">
        <f t="shared" si="319"/>
        <v>theater</v>
      </c>
      <c r="R3436" s="6" t="str">
        <f t="shared" si="320"/>
        <v>plays</v>
      </c>
      <c r="S3436" s="9">
        <f t="shared" si="321"/>
        <v>41800.380428240736</v>
      </c>
      <c r="T3436" s="9">
        <f t="shared" si="322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23"/>
        <v>58.94736842105263</v>
      </c>
      <c r="Q3437" s="6" t="str">
        <f t="shared" si="319"/>
        <v>theater</v>
      </c>
      <c r="R3437" s="6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23"/>
        <v>143.1081081081081</v>
      </c>
      <c r="Q3438" s="6" t="str">
        <f t="shared" si="319"/>
        <v>theater</v>
      </c>
      <c r="R3438" s="6" t="str">
        <f t="shared" si="320"/>
        <v>plays</v>
      </c>
      <c r="S3438" s="9">
        <f t="shared" si="321"/>
        <v>41851.541585648149</v>
      </c>
      <c r="T3438" s="9">
        <f t="shared" si="322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23"/>
        <v>84.166666666666671</v>
      </c>
      <c r="Q3439" s="6" t="str">
        <f t="shared" si="319"/>
        <v>theater</v>
      </c>
      <c r="R3439" s="6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23"/>
        <v>186.07142857142858</v>
      </c>
      <c r="Q3440" s="6" t="str">
        <f t="shared" si="319"/>
        <v>theater</v>
      </c>
      <c r="R3440" s="6" t="str">
        <f t="shared" si="320"/>
        <v>plays</v>
      </c>
      <c r="S3440" s="9">
        <f t="shared" si="321"/>
        <v>42100.927858796298</v>
      </c>
      <c r="T3440" s="9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23"/>
        <v>89.785555555555561</v>
      </c>
      <c r="Q3441" s="6" t="str">
        <f t="shared" si="319"/>
        <v>theater</v>
      </c>
      <c r="R3441" s="6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23"/>
        <v>64.157560975609755</v>
      </c>
      <c r="Q3442" s="6" t="str">
        <f t="shared" si="319"/>
        <v>theater</v>
      </c>
      <c r="R3442" s="6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23"/>
        <v>59.651162790697676</v>
      </c>
      <c r="Q3443" s="6" t="str">
        <f t="shared" si="319"/>
        <v>theater</v>
      </c>
      <c r="R3443" s="6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23"/>
        <v>31.25</v>
      </c>
      <c r="Q3444" s="6" t="str">
        <f t="shared" si="319"/>
        <v>theater</v>
      </c>
      <c r="R3444" s="6" t="str">
        <f t="shared" si="320"/>
        <v>plays</v>
      </c>
      <c r="S3444" s="9">
        <f t="shared" si="321"/>
        <v>42124.841111111113</v>
      </c>
      <c r="T3444" s="9">
        <f t="shared" si="322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23"/>
        <v>41.222222222222221</v>
      </c>
      <c r="Q3445" s="6" t="str">
        <f t="shared" si="319"/>
        <v>theater</v>
      </c>
      <c r="R3445" s="6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23"/>
        <v>43.35</v>
      </c>
      <c r="Q3446" s="6" t="str">
        <f t="shared" si="319"/>
        <v>theater</v>
      </c>
      <c r="R3446" s="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23"/>
        <v>64.516129032258064</v>
      </c>
      <c r="Q3447" s="6" t="str">
        <f t="shared" si="319"/>
        <v>theater</v>
      </c>
      <c r="R3447" s="6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23"/>
        <v>43.28</v>
      </c>
      <c r="Q3448" s="6" t="str">
        <f t="shared" si="319"/>
        <v>theater</v>
      </c>
      <c r="R3448" s="6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23"/>
        <v>77</v>
      </c>
      <c r="Q3449" s="6" t="str">
        <f t="shared" si="319"/>
        <v>theater</v>
      </c>
      <c r="R3449" s="6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23"/>
        <v>51.222222222222221</v>
      </c>
      <c r="Q3450" s="6" t="str">
        <f t="shared" si="319"/>
        <v>theater</v>
      </c>
      <c r="R3450" s="6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23"/>
        <v>68.25</v>
      </c>
      <c r="Q3451" s="6" t="str">
        <f t="shared" si="319"/>
        <v>theater</v>
      </c>
      <c r="R3451" s="6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23"/>
        <v>19.487179487179485</v>
      </c>
      <c r="Q3452" s="6" t="str">
        <f t="shared" si="319"/>
        <v>theater</v>
      </c>
      <c r="R3452" s="6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23"/>
        <v>41.125</v>
      </c>
      <c r="Q3453" s="6" t="str">
        <f t="shared" si="319"/>
        <v>theater</v>
      </c>
      <c r="R3453" s="6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23"/>
        <v>41.405405405405403</v>
      </c>
      <c r="Q3454" s="6" t="str">
        <f t="shared" si="319"/>
        <v>theater</v>
      </c>
      <c r="R3454" s="6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23"/>
        <v>27.5</v>
      </c>
      <c r="Q3455" s="6" t="str">
        <f t="shared" si="319"/>
        <v>theater</v>
      </c>
      <c r="R3455" s="6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23"/>
        <v>33.571428571428569</v>
      </c>
      <c r="Q3456" s="6" t="str">
        <f t="shared" si="319"/>
        <v>theater</v>
      </c>
      <c r="R3456" s="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23"/>
        <v>145.86956521739131</v>
      </c>
      <c r="Q3457" s="6" t="str">
        <f t="shared" si="319"/>
        <v>theater</v>
      </c>
      <c r="R3457" s="6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23"/>
        <v>358.6875</v>
      </c>
      <c r="Q3458" s="6" t="str">
        <f t="shared" si="319"/>
        <v>theater</v>
      </c>
      <c r="R3458" s="6" t="str">
        <f t="shared" si="320"/>
        <v>plays</v>
      </c>
      <c r="S3458" s="9">
        <f t="shared" si="321"/>
        <v>41821.205636574072</v>
      </c>
      <c r="T3458" s="9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>
        <f t="shared" si="323"/>
        <v>50.981818181818184</v>
      </c>
      <c r="Q3459" s="6" t="str">
        <f t="shared" ref="Q3459:Q3522" si="325">LEFT(N3459, FIND("/", N3459)-1)</f>
        <v>theater</v>
      </c>
      <c r="R3459" s="6" t="str">
        <f t="shared" ref="R3459:R3522" si="326">RIGHT(N3459, LEN(N3459) - FIND("/", N3459))</f>
        <v>plays</v>
      </c>
      <c r="S3459" s="9">
        <f t="shared" ref="S3459:S3522" si="327">(J3459/86400) + DATE(1970, 1, 1)</f>
        <v>42016.706678240742</v>
      </c>
      <c r="T3459" s="9">
        <f t="shared" ref="T3459:T3522" si="328">(I3459/86400) + 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ref="P3460:P3523" si="329">E3460/L3460</f>
        <v>45.037037037037038</v>
      </c>
      <c r="Q3460" s="6" t="str">
        <f t="shared" si="325"/>
        <v>theater</v>
      </c>
      <c r="R3460" s="6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9"/>
        <v>17.527777777777779</v>
      </c>
      <c r="Q3461" s="6" t="str">
        <f t="shared" si="325"/>
        <v>theater</v>
      </c>
      <c r="R3461" s="6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9"/>
        <v>50</v>
      </c>
      <c r="Q3462" s="6" t="str">
        <f t="shared" si="325"/>
        <v>theater</v>
      </c>
      <c r="R3462" s="6" t="str">
        <f t="shared" si="326"/>
        <v>plays</v>
      </c>
      <c r="S3462" s="9">
        <f t="shared" si="327"/>
        <v>41852.527222222227</v>
      </c>
      <c r="T3462" s="9">
        <f t="shared" si="328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9"/>
        <v>57.916666666666664</v>
      </c>
      <c r="Q3463" s="6" t="str">
        <f t="shared" si="325"/>
        <v>theater</v>
      </c>
      <c r="R3463" s="6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9"/>
        <v>29.705882352941178</v>
      </c>
      <c r="Q3464" s="6" t="str">
        <f t="shared" si="325"/>
        <v>theater</v>
      </c>
      <c r="R3464" s="6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9"/>
        <v>90.684210526315795</v>
      </c>
      <c r="Q3465" s="6" t="str">
        <f t="shared" si="325"/>
        <v>theater</v>
      </c>
      <c r="R3465" s="6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9"/>
        <v>55.012688172043013</v>
      </c>
      <c r="Q3466" s="6" t="str">
        <f t="shared" si="325"/>
        <v>theater</v>
      </c>
      <c r="R3466" s="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9"/>
        <v>57.222222222222221</v>
      </c>
      <c r="Q3467" s="6" t="str">
        <f t="shared" si="325"/>
        <v>theater</v>
      </c>
      <c r="R3467" s="6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9"/>
        <v>72.950819672131146</v>
      </c>
      <c r="Q3468" s="6" t="str">
        <f t="shared" si="325"/>
        <v>theater</v>
      </c>
      <c r="R3468" s="6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9"/>
        <v>64.468085106382972</v>
      </c>
      <c r="Q3469" s="6" t="str">
        <f t="shared" si="325"/>
        <v>theater</v>
      </c>
      <c r="R3469" s="6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9"/>
        <v>716.35294117647061</v>
      </c>
      <c r="Q3470" s="6" t="str">
        <f t="shared" si="325"/>
        <v>theater</v>
      </c>
      <c r="R3470" s="6" t="str">
        <f t="shared" si="326"/>
        <v>plays</v>
      </c>
      <c r="S3470" s="9">
        <f t="shared" si="327"/>
        <v>42605.765381944446</v>
      </c>
      <c r="T3470" s="9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9"/>
        <v>50.396825396825399</v>
      </c>
      <c r="Q3471" s="6" t="str">
        <f t="shared" si="325"/>
        <v>theater</v>
      </c>
      <c r="R3471" s="6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9"/>
        <v>41.666666666666664</v>
      </c>
      <c r="Q3472" s="6" t="str">
        <f t="shared" si="325"/>
        <v>theater</v>
      </c>
      <c r="R3472" s="6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9"/>
        <v>35.766666666666666</v>
      </c>
      <c r="Q3473" s="6" t="str">
        <f t="shared" si="325"/>
        <v>theater</v>
      </c>
      <c r="R3473" s="6" t="str">
        <f t="shared" si="326"/>
        <v>plays</v>
      </c>
      <c r="S3473" s="9">
        <f t="shared" si="327"/>
        <v>41841.820486111115</v>
      </c>
      <c r="T3473" s="9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9"/>
        <v>88.739130434782609</v>
      </c>
      <c r="Q3474" s="6" t="str">
        <f t="shared" si="325"/>
        <v>theater</v>
      </c>
      <c r="R3474" s="6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9"/>
        <v>148.4848484848485</v>
      </c>
      <c r="Q3475" s="6" t="str">
        <f t="shared" si="325"/>
        <v>theater</v>
      </c>
      <c r="R3475" s="6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9"/>
        <v>51.794871794871796</v>
      </c>
      <c r="Q3476" s="6" t="str">
        <f t="shared" si="325"/>
        <v>theater</v>
      </c>
      <c r="R3476" s="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9"/>
        <v>20</v>
      </c>
      <c r="Q3477" s="6" t="str">
        <f t="shared" si="325"/>
        <v>theater</v>
      </c>
      <c r="R3477" s="6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9"/>
        <v>52</v>
      </c>
      <c r="Q3478" s="6" t="str">
        <f t="shared" si="325"/>
        <v>theater</v>
      </c>
      <c r="R3478" s="6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9"/>
        <v>53.230769230769234</v>
      </c>
      <c r="Q3479" s="6" t="str">
        <f t="shared" si="325"/>
        <v>theater</v>
      </c>
      <c r="R3479" s="6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9"/>
        <v>39.596491228070178</v>
      </c>
      <c r="Q3480" s="6" t="str">
        <f t="shared" si="325"/>
        <v>theater</v>
      </c>
      <c r="R3480" s="6" t="str">
        <f t="shared" si="326"/>
        <v>plays</v>
      </c>
      <c r="S3480" s="9">
        <f t="shared" si="327"/>
        <v>42053.916921296295</v>
      </c>
      <c r="T3480" s="9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9"/>
        <v>34.25</v>
      </c>
      <c r="Q3481" s="6" t="str">
        <f t="shared" si="325"/>
        <v>theater</v>
      </c>
      <c r="R3481" s="6" t="str">
        <f t="shared" si="326"/>
        <v>plays</v>
      </c>
      <c r="S3481" s="9">
        <f t="shared" si="327"/>
        <v>41781.855092592596</v>
      </c>
      <c r="T3481" s="9">
        <f t="shared" si="328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9"/>
        <v>164.61538461538461</v>
      </c>
      <c r="Q3482" s="6" t="str">
        <f t="shared" si="325"/>
        <v>theater</v>
      </c>
      <c r="R3482" s="6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9"/>
        <v>125.05263157894737</v>
      </c>
      <c r="Q3483" s="6" t="str">
        <f t="shared" si="325"/>
        <v>theater</v>
      </c>
      <c r="R3483" s="6" t="str">
        <f t="shared" si="326"/>
        <v>plays</v>
      </c>
      <c r="S3483" s="9">
        <f t="shared" si="327"/>
        <v>41989.247546296298</v>
      </c>
      <c r="T3483" s="9">
        <f t="shared" si="328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9"/>
        <v>51.875</v>
      </c>
      <c r="Q3484" s="6" t="str">
        <f t="shared" si="325"/>
        <v>theater</v>
      </c>
      <c r="R3484" s="6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9"/>
        <v>40.285714285714285</v>
      </c>
      <c r="Q3485" s="6" t="str">
        <f t="shared" si="325"/>
        <v>theater</v>
      </c>
      <c r="R3485" s="6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9"/>
        <v>64.909090909090907</v>
      </c>
      <c r="Q3486" s="6" t="str">
        <f t="shared" si="325"/>
        <v>theater</v>
      </c>
      <c r="R3486" s="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9"/>
        <v>55.333333333333336</v>
      </c>
      <c r="Q3487" s="6" t="str">
        <f t="shared" si="325"/>
        <v>theater</v>
      </c>
      <c r="R3487" s="6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9"/>
        <v>83.142857142857139</v>
      </c>
      <c r="Q3488" s="6" t="str">
        <f t="shared" si="325"/>
        <v>theater</v>
      </c>
      <c r="R3488" s="6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9"/>
        <v>38.712121212121211</v>
      </c>
      <c r="Q3489" s="6" t="str">
        <f t="shared" si="325"/>
        <v>theater</v>
      </c>
      <c r="R3489" s="6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9"/>
        <v>125.37931034482759</v>
      </c>
      <c r="Q3490" s="6" t="str">
        <f t="shared" si="325"/>
        <v>theater</v>
      </c>
      <c r="R3490" s="6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9"/>
        <v>78.263888888888886</v>
      </c>
      <c r="Q3491" s="6" t="str">
        <f t="shared" si="325"/>
        <v>theater</v>
      </c>
      <c r="R3491" s="6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9"/>
        <v>47.222222222222221</v>
      </c>
      <c r="Q3492" s="6" t="str">
        <f t="shared" si="325"/>
        <v>theater</v>
      </c>
      <c r="R3492" s="6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9"/>
        <v>79.099999999999994</v>
      </c>
      <c r="Q3493" s="6" t="str">
        <f t="shared" si="325"/>
        <v>theater</v>
      </c>
      <c r="R3493" s="6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9"/>
        <v>114.29199999999999</v>
      </c>
      <c r="Q3494" s="6" t="str">
        <f t="shared" si="325"/>
        <v>theater</v>
      </c>
      <c r="R3494" s="6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9"/>
        <v>51.724137931034484</v>
      </c>
      <c r="Q3495" s="6" t="str">
        <f t="shared" si="325"/>
        <v>theater</v>
      </c>
      <c r="R3495" s="6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9"/>
        <v>30.76923076923077</v>
      </c>
      <c r="Q3496" s="6" t="str">
        <f t="shared" si="325"/>
        <v>theater</v>
      </c>
      <c r="R3496" s="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9"/>
        <v>74.208333333333329</v>
      </c>
      <c r="Q3497" s="6" t="str">
        <f t="shared" si="325"/>
        <v>theater</v>
      </c>
      <c r="R3497" s="6" t="str">
        <f t="shared" si="326"/>
        <v>plays</v>
      </c>
      <c r="S3497" s="9">
        <f t="shared" si="327"/>
        <v>41915.762835648144</v>
      </c>
      <c r="T3497" s="9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9"/>
        <v>47.846153846153847</v>
      </c>
      <c r="Q3498" s="6" t="str">
        <f t="shared" si="325"/>
        <v>theater</v>
      </c>
      <c r="R3498" s="6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9"/>
        <v>34.408163265306122</v>
      </c>
      <c r="Q3499" s="6" t="str">
        <f t="shared" si="325"/>
        <v>theater</v>
      </c>
      <c r="R3499" s="6" t="str">
        <f t="shared" si="326"/>
        <v>plays</v>
      </c>
      <c r="S3499" s="9">
        <f t="shared" si="327"/>
        <v>42511.741944444446</v>
      </c>
      <c r="T3499" s="9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9"/>
        <v>40.238095238095241</v>
      </c>
      <c r="Q3500" s="6" t="str">
        <f t="shared" si="325"/>
        <v>theater</v>
      </c>
      <c r="R3500" s="6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9"/>
        <v>60.285714285714285</v>
      </c>
      <c r="Q3501" s="6" t="str">
        <f t="shared" si="325"/>
        <v>theater</v>
      </c>
      <c r="R3501" s="6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9"/>
        <v>25.30952380952381</v>
      </c>
      <c r="Q3502" s="6" t="str">
        <f t="shared" si="325"/>
        <v>theater</v>
      </c>
      <c r="R3502" s="6" t="str">
        <f t="shared" si="326"/>
        <v>plays</v>
      </c>
      <c r="S3502" s="9">
        <f t="shared" si="327"/>
        <v>42419.919421296298</v>
      </c>
      <c r="T3502" s="9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9"/>
        <v>35.952380952380949</v>
      </c>
      <c r="Q3503" s="6" t="str">
        <f t="shared" si="325"/>
        <v>theater</v>
      </c>
      <c r="R3503" s="6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9"/>
        <v>136</v>
      </c>
      <c r="Q3504" s="6" t="str">
        <f t="shared" si="325"/>
        <v>theater</v>
      </c>
      <c r="R3504" s="6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9"/>
        <v>70.763157894736835</v>
      </c>
      <c r="Q3505" s="6" t="str">
        <f t="shared" si="325"/>
        <v>theater</v>
      </c>
      <c r="R3505" s="6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9"/>
        <v>125</v>
      </c>
      <c r="Q3506" s="6" t="str">
        <f t="shared" si="325"/>
        <v>theater</v>
      </c>
      <c r="R3506" s="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9"/>
        <v>66.512820512820511</v>
      </c>
      <c r="Q3507" s="6" t="str">
        <f t="shared" si="325"/>
        <v>theater</v>
      </c>
      <c r="R3507" s="6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9"/>
        <v>105</v>
      </c>
      <c r="Q3508" s="6" t="str">
        <f t="shared" si="325"/>
        <v>theater</v>
      </c>
      <c r="R3508" s="6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9"/>
        <v>145</v>
      </c>
      <c r="Q3509" s="6" t="str">
        <f t="shared" si="325"/>
        <v>theater</v>
      </c>
      <c r="R3509" s="6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9"/>
        <v>12</v>
      </c>
      <c r="Q3510" s="6" t="str">
        <f t="shared" si="325"/>
        <v>theater</v>
      </c>
      <c r="R3510" s="6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9"/>
        <v>96.666666666666671</v>
      </c>
      <c r="Q3511" s="6" t="str">
        <f t="shared" si="325"/>
        <v>theater</v>
      </c>
      <c r="R3511" s="6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9"/>
        <v>60.333333333333336</v>
      </c>
      <c r="Q3512" s="6" t="str">
        <f t="shared" si="325"/>
        <v>theater</v>
      </c>
      <c r="R3512" s="6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9"/>
        <v>79.89473684210526</v>
      </c>
      <c r="Q3513" s="6" t="str">
        <f t="shared" si="325"/>
        <v>theater</v>
      </c>
      <c r="R3513" s="6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9"/>
        <v>58.823529411764703</v>
      </c>
      <c r="Q3514" s="6" t="str">
        <f t="shared" si="325"/>
        <v>theater</v>
      </c>
      <c r="R3514" s="6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9"/>
        <v>75.340909090909093</v>
      </c>
      <c r="Q3515" s="6" t="str">
        <f t="shared" si="325"/>
        <v>theater</v>
      </c>
      <c r="R3515" s="6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9"/>
        <v>55</v>
      </c>
      <c r="Q3516" s="6" t="str">
        <f t="shared" si="325"/>
        <v>theater</v>
      </c>
      <c r="R3516" s="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9"/>
        <v>66.956521739130437</v>
      </c>
      <c r="Q3517" s="6" t="str">
        <f t="shared" si="325"/>
        <v>theater</v>
      </c>
      <c r="R3517" s="6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9"/>
        <v>227.27272727272728</v>
      </c>
      <c r="Q3518" s="6" t="str">
        <f t="shared" si="325"/>
        <v>theater</v>
      </c>
      <c r="R3518" s="6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9"/>
        <v>307.69230769230768</v>
      </c>
      <c r="Q3519" s="6" t="str">
        <f t="shared" si="325"/>
        <v>theater</v>
      </c>
      <c r="R3519" s="6" t="str">
        <f t="shared" si="326"/>
        <v>plays</v>
      </c>
      <c r="S3519" s="9">
        <f t="shared" si="327"/>
        <v>41794.817523148144</v>
      </c>
      <c r="T3519" s="9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9"/>
        <v>50.020909090909093</v>
      </c>
      <c r="Q3520" s="6" t="str">
        <f t="shared" si="325"/>
        <v>theater</v>
      </c>
      <c r="R3520" s="6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9"/>
        <v>72.392857142857139</v>
      </c>
      <c r="Q3521" s="6" t="str">
        <f t="shared" si="325"/>
        <v>theater</v>
      </c>
      <c r="R3521" s="6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9"/>
        <v>95.952380952380949</v>
      </c>
      <c r="Q3522" s="6" t="str">
        <f t="shared" si="325"/>
        <v>theater</v>
      </c>
      <c r="R3522" s="6" t="str">
        <f t="shared" si="326"/>
        <v>plays</v>
      </c>
      <c r="S3522" s="9">
        <f t="shared" si="327"/>
        <v>42227.824212962965</v>
      </c>
      <c r="T3522" s="9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>
        <f t="shared" si="329"/>
        <v>45.615384615384613</v>
      </c>
      <c r="Q3523" s="6" t="str">
        <f t="shared" ref="Q3523:Q3586" si="331">LEFT(N3523, FIND("/", N3523)-1)</f>
        <v>theater</v>
      </c>
      <c r="R3523" s="6" t="str">
        <f t="shared" ref="R3523:R3586" si="332">RIGHT(N3523, LEN(N3523) - FIND("/", N3523))</f>
        <v>plays</v>
      </c>
      <c r="S3523" s="9">
        <f t="shared" ref="S3523:S3586" si="333">(J3523/86400) + DATE(1970, 1, 1)</f>
        <v>41881.361342592594</v>
      </c>
      <c r="T3523" s="9">
        <f t="shared" ref="T3523:T3586" si="334">(I3523/86400) + 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ref="P3524:P3587" si="335">E3524/L3524</f>
        <v>41.029411764705884</v>
      </c>
      <c r="Q3524" s="6" t="str">
        <f t="shared" si="331"/>
        <v>theater</v>
      </c>
      <c r="R3524" s="6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5"/>
        <v>56.825000000000003</v>
      </c>
      <c r="Q3525" s="6" t="str">
        <f t="shared" si="331"/>
        <v>theater</v>
      </c>
      <c r="R3525" s="6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5"/>
        <v>137.24324324324326</v>
      </c>
      <c r="Q3526" s="6" t="str">
        <f t="shared" si="331"/>
        <v>theater</v>
      </c>
      <c r="R3526" s="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5"/>
        <v>75.714285714285708</v>
      </c>
      <c r="Q3527" s="6" t="str">
        <f t="shared" si="331"/>
        <v>theater</v>
      </c>
      <c r="R3527" s="6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5"/>
        <v>99</v>
      </c>
      <c r="Q3528" s="6" t="str">
        <f t="shared" si="331"/>
        <v>theater</v>
      </c>
      <c r="R3528" s="6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5"/>
        <v>81.569767441860463</v>
      </c>
      <c r="Q3529" s="6" t="str">
        <f t="shared" si="331"/>
        <v>theater</v>
      </c>
      <c r="R3529" s="6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5"/>
        <v>45.108108108108105</v>
      </c>
      <c r="Q3530" s="6" t="str">
        <f t="shared" si="331"/>
        <v>theater</v>
      </c>
      <c r="R3530" s="6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5"/>
        <v>36.666666666666664</v>
      </c>
      <c r="Q3531" s="6" t="str">
        <f t="shared" si="331"/>
        <v>theater</v>
      </c>
      <c r="R3531" s="6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5"/>
        <v>125</v>
      </c>
      <c r="Q3532" s="6" t="str">
        <f t="shared" si="331"/>
        <v>theater</v>
      </c>
      <c r="R3532" s="6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5"/>
        <v>49.230769230769234</v>
      </c>
      <c r="Q3533" s="6" t="str">
        <f t="shared" si="331"/>
        <v>theater</v>
      </c>
      <c r="R3533" s="6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5"/>
        <v>42.296296296296298</v>
      </c>
      <c r="Q3534" s="6" t="str">
        <f t="shared" si="331"/>
        <v>theater</v>
      </c>
      <c r="R3534" s="6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5"/>
        <v>78.875</v>
      </c>
      <c r="Q3535" s="6" t="str">
        <f t="shared" si="331"/>
        <v>theater</v>
      </c>
      <c r="R3535" s="6" t="str">
        <f t="shared" si="332"/>
        <v>plays</v>
      </c>
      <c r="S3535" s="9">
        <f t="shared" si="333"/>
        <v>42289.761192129634</v>
      </c>
      <c r="T3535" s="9">
        <f t="shared" si="334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5"/>
        <v>38.284313725490193</v>
      </c>
      <c r="Q3536" s="6" t="str">
        <f t="shared" si="331"/>
        <v>theater</v>
      </c>
      <c r="R3536" s="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5"/>
        <v>44.847826086956523</v>
      </c>
      <c r="Q3537" s="6" t="str">
        <f t="shared" si="331"/>
        <v>theater</v>
      </c>
      <c r="R3537" s="6" t="str">
        <f t="shared" si="332"/>
        <v>plays</v>
      </c>
      <c r="S3537" s="9">
        <f t="shared" si="333"/>
        <v>42248.640162037038</v>
      </c>
      <c r="T3537" s="9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5"/>
        <v>13.529411764705882</v>
      </c>
      <c r="Q3538" s="6" t="str">
        <f t="shared" si="331"/>
        <v>theater</v>
      </c>
      <c r="R3538" s="6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5"/>
        <v>43.5</v>
      </c>
      <c r="Q3539" s="6" t="str">
        <f t="shared" si="331"/>
        <v>theater</v>
      </c>
      <c r="R3539" s="6" t="str">
        <f t="shared" si="332"/>
        <v>plays</v>
      </c>
      <c r="S3539" s="9">
        <f t="shared" si="333"/>
        <v>41923.354351851856</v>
      </c>
      <c r="T3539" s="9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5"/>
        <v>30.951807228915662</v>
      </c>
      <c r="Q3540" s="6" t="str">
        <f t="shared" si="331"/>
        <v>theater</v>
      </c>
      <c r="R3540" s="6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5"/>
        <v>55.230769230769234</v>
      </c>
      <c r="Q3541" s="6" t="str">
        <f t="shared" si="331"/>
        <v>theater</v>
      </c>
      <c r="R3541" s="6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5"/>
        <v>46.125</v>
      </c>
      <c r="Q3542" s="6" t="str">
        <f t="shared" si="331"/>
        <v>theater</v>
      </c>
      <c r="R3542" s="6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5"/>
        <v>39.375</v>
      </c>
      <c r="Q3543" s="6" t="str">
        <f t="shared" si="331"/>
        <v>theater</v>
      </c>
      <c r="R3543" s="6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5"/>
        <v>66.152941176470591</v>
      </c>
      <c r="Q3544" s="6" t="str">
        <f t="shared" si="331"/>
        <v>theater</v>
      </c>
      <c r="R3544" s="6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5"/>
        <v>54.137931034482762</v>
      </c>
      <c r="Q3545" s="6" t="str">
        <f t="shared" si="331"/>
        <v>theater</v>
      </c>
      <c r="R3545" s="6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5"/>
        <v>104.16666666666667</v>
      </c>
      <c r="Q3546" s="6" t="str">
        <f t="shared" si="331"/>
        <v>theater</v>
      </c>
      <c r="R3546" s="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5"/>
        <v>31.375</v>
      </c>
      <c r="Q3547" s="6" t="str">
        <f t="shared" si="331"/>
        <v>theater</v>
      </c>
      <c r="R3547" s="6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5"/>
        <v>59.210526315789473</v>
      </c>
      <c r="Q3548" s="6" t="str">
        <f t="shared" si="331"/>
        <v>theater</v>
      </c>
      <c r="R3548" s="6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5"/>
        <v>119.17633928571429</v>
      </c>
      <c r="Q3549" s="6" t="str">
        <f t="shared" si="331"/>
        <v>theater</v>
      </c>
      <c r="R3549" s="6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5"/>
        <v>164.61538461538461</v>
      </c>
      <c r="Q3550" s="6" t="str">
        <f t="shared" si="331"/>
        <v>theater</v>
      </c>
      <c r="R3550" s="6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5"/>
        <v>24.285714285714285</v>
      </c>
      <c r="Q3551" s="6" t="str">
        <f t="shared" si="331"/>
        <v>theater</v>
      </c>
      <c r="R3551" s="6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5"/>
        <v>40.9375</v>
      </c>
      <c r="Q3552" s="6" t="str">
        <f t="shared" si="331"/>
        <v>theater</v>
      </c>
      <c r="R3552" s="6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5"/>
        <v>61.1</v>
      </c>
      <c r="Q3553" s="6" t="str">
        <f t="shared" si="331"/>
        <v>theater</v>
      </c>
      <c r="R3553" s="6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5"/>
        <v>38.65</v>
      </c>
      <c r="Q3554" s="6" t="str">
        <f t="shared" si="331"/>
        <v>theater</v>
      </c>
      <c r="R3554" s="6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5"/>
        <v>56.20192307692308</v>
      </c>
      <c r="Q3555" s="6" t="str">
        <f t="shared" si="331"/>
        <v>theater</v>
      </c>
      <c r="R3555" s="6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5"/>
        <v>107.00207547169811</v>
      </c>
      <c r="Q3556" s="6" t="str">
        <f t="shared" si="331"/>
        <v>theater</v>
      </c>
      <c r="R3556" s="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5"/>
        <v>171.42857142857142</v>
      </c>
      <c r="Q3557" s="6" t="str">
        <f t="shared" si="331"/>
        <v>theater</v>
      </c>
      <c r="R3557" s="6" t="str">
        <f t="shared" si="332"/>
        <v>plays</v>
      </c>
      <c r="S3557" s="9">
        <f t="shared" si="333"/>
        <v>42661.442060185189</v>
      </c>
      <c r="T3557" s="9">
        <f t="shared" si="334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5"/>
        <v>110.5</v>
      </c>
      <c r="Q3558" s="6" t="str">
        <f t="shared" si="331"/>
        <v>theater</v>
      </c>
      <c r="R3558" s="6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5"/>
        <v>179.27598566308242</v>
      </c>
      <c r="Q3559" s="6" t="str">
        <f t="shared" si="331"/>
        <v>theater</v>
      </c>
      <c r="R3559" s="6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5"/>
        <v>22.90909090909091</v>
      </c>
      <c r="Q3560" s="6" t="str">
        <f t="shared" si="331"/>
        <v>theater</v>
      </c>
      <c r="R3560" s="6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5"/>
        <v>43.125</v>
      </c>
      <c r="Q3561" s="6" t="str">
        <f t="shared" si="331"/>
        <v>theater</v>
      </c>
      <c r="R3561" s="6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5"/>
        <v>46.891891891891895</v>
      </c>
      <c r="Q3562" s="6" t="str">
        <f t="shared" si="331"/>
        <v>theater</v>
      </c>
      <c r="R3562" s="6" t="str">
        <f t="shared" si="332"/>
        <v>plays</v>
      </c>
      <c r="S3562" s="9">
        <f t="shared" si="333"/>
        <v>42115.889652777776</v>
      </c>
      <c r="T3562" s="9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5"/>
        <v>47.407407407407405</v>
      </c>
      <c r="Q3563" s="6" t="str">
        <f t="shared" si="331"/>
        <v>theater</v>
      </c>
      <c r="R3563" s="6" t="str">
        <f t="shared" si="332"/>
        <v>plays</v>
      </c>
      <c r="S3563" s="9">
        <f t="shared" si="333"/>
        <v>42203.680300925931</v>
      </c>
      <c r="T3563" s="9">
        <f t="shared" si="334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5"/>
        <v>15.129032258064516</v>
      </c>
      <c r="Q3564" s="6" t="str">
        <f t="shared" si="331"/>
        <v>theater</v>
      </c>
      <c r="R3564" s="6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5"/>
        <v>21.098000000000003</v>
      </c>
      <c r="Q3565" s="6" t="str">
        <f t="shared" si="331"/>
        <v>theater</v>
      </c>
      <c r="R3565" s="6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5"/>
        <v>59.117647058823529</v>
      </c>
      <c r="Q3566" s="6" t="str">
        <f t="shared" si="331"/>
        <v>theater</v>
      </c>
      <c r="R3566" s="6" t="str">
        <f t="shared" si="332"/>
        <v>plays</v>
      </c>
      <c r="S3566" s="9">
        <f t="shared" si="333"/>
        <v>42236.623252314814</v>
      </c>
      <c r="T3566" s="9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5"/>
        <v>97.916666666666671</v>
      </c>
      <c r="Q3567" s="6" t="str">
        <f t="shared" si="331"/>
        <v>theater</v>
      </c>
      <c r="R3567" s="6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5"/>
        <v>55.131578947368418</v>
      </c>
      <c r="Q3568" s="6" t="str">
        <f t="shared" si="331"/>
        <v>theater</v>
      </c>
      <c r="R3568" s="6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5"/>
        <v>26.536585365853657</v>
      </c>
      <c r="Q3569" s="6" t="str">
        <f t="shared" si="331"/>
        <v>theater</v>
      </c>
      <c r="R3569" s="6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5"/>
        <v>58.421052631578945</v>
      </c>
      <c r="Q3570" s="6" t="str">
        <f t="shared" si="331"/>
        <v>theater</v>
      </c>
      <c r="R3570" s="6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5"/>
        <v>122.53658536585365</v>
      </c>
      <c r="Q3571" s="6" t="str">
        <f t="shared" si="331"/>
        <v>theater</v>
      </c>
      <c r="R3571" s="6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5"/>
        <v>87.961538461538467</v>
      </c>
      <c r="Q3572" s="6" t="str">
        <f t="shared" si="331"/>
        <v>theater</v>
      </c>
      <c r="R3572" s="6" t="str">
        <f t="shared" si="332"/>
        <v>plays</v>
      </c>
      <c r="S3572" s="9">
        <f t="shared" si="333"/>
        <v>41976.331979166665</v>
      </c>
      <c r="T3572" s="9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5"/>
        <v>73.239999999999995</v>
      </c>
      <c r="Q3573" s="6" t="str">
        <f t="shared" si="331"/>
        <v>theater</v>
      </c>
      <c r="R3573" s="6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5"/>
        <v>55.555555555555557</v>
      </c>
      <c r="Q3574" s="6" t="str">
        <f t="shared" si="331"/>
        <v>theater</v>
      </c>
      <c r="R3574" s="6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5"/>
        <v>39.53846153846154</v>
      </c>
      <c r="Q3575" s="6" t="str">
        <f t="shared" si="331"/>
        <v>theater</v>
      </c>
      <c r="R3575" s="6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5"/>
        <v>136.77777777777777</v>
      </c>
      <c r="Q3576" s="6" t="str">
        <f t="shared" si="331"/>
        <v>theater</v>
      </c>
      <c r="R3576" s="6" t="str">
        <f t="shared" si="332"/>
        <v>plays</v>
      </c>
      <c r="S3576" s="9">
        <f t="shared" si="333"/>
        <v>41926.942685185189</v>
      </c>
      <c r="T3576" s="9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5"/>
        <v>99.343137254901961</v>
      </c>
      <c r="Q3577" s="6" t="str">
        <f t="shared" si="331"/>
        <v>theater</v>
      </c>
      <c r="R3577" s="6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5"/>
        <v>20</v>
      </c>
      <c r="Q3578" s="6" t="str">
        <f t="shared" si="331"/>
        <v>theater</v>
      </c>
      <c r="R3578" s="6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5"/>
        <v>28.888888888888889</v>
      </c>
      <c r="Q3579" s="6" t="str">
        <f t="shared" si="331"/>
        <v>theater</v>
      </c>
      <c r="R3579" s="6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5"/>
        <v>40.545945945945945</v>
      </c>
      <c r="Q3580" s="6" t="str">
        <f t="shared" si="331"/>
        <v>theater</v>
      </c>
      <c r="R3580" s="6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5"/>
        <v>35.714285714285715</v>
      </c>
      <c r="Q3581" s="6" t="str">
        <f t="shared" si="331"/>
        <v>theater</v>
      </c>
      <c r="R3581" s="6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5"/>
        <v>37.962962962962962</v>
      </c>
      <c r="Q3582" s="6" t="str">
        <f t="shared" si="331"/>
        <v>theater</v>
      </c>
      <c r="R3582" s="6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5"/>
        <v>33.333333333333336</v>
      </c>
      <c r="Q3583" s="6" t="str">
        <f t="shared" si="331"/>
        <v>theater</v>
      </c>
      <c r="R3583" s="6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5"/>
        <v>58.571428571428569</v>
      </c>
      <c r="Q3584" s="6" t="str">
        <f t="shared" si="331"/>
        <v>theater</v>
      </c>
      <c r="R3584" s="6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5"/>
        <v>135.625</v>
      </c>
      <c r="Q3585" s="6" t="str">
        <f t="shared" si="331"/>
        <v>theater</v>
      </c>
      <c r="R3585" s="6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5"/>
        <v>30.9375</v>
      </c>
      <c r="Q3586" s="6" t="str">
        <f t="shared" si="331"/>
        <v>theater</v>
      </c>
      <c r="R3586" s="6" t="str">
        <f t="shared" si="332"/>
        <v>plays</v>
      </c>
      <c r="S3586" s="9">
        <f t="shared" si="333"/>
        <v>42168.316481481481</v>
      </c>
      <c r="T3586" s="9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>
        <f t="shared" si="335"/>
        <v>176.08695652173913</v>
      </c>
      <c r="Q3587" s="6" t="str">
        <f t="shared" ref="Q3587:Q3650" si="337">LEFT(N3587, FIND("/", N3587)-1)</f>
        <v>theater</v>
      </c>
      <c r="R3587" s="6" t="str">
        <f t="shared" ref="R3587:R3650" si="338">RIGHT(N3587, LEN(N3587) - FIND("/", N3587))</f>
        <v>plays</v>
      </c>
      <c r="S3587" s="9">
        <f t="shared" ref="S3587:S3650" si="339">(J3587/86400) + DATE(1970, 1, 1)</f>
        <v>41964.716319444444</v>
      </c>
      <c r="T3587" s="9">
        <f t="shared" ref="T3587:T3650" si="340">(I3587/86400) + 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ref="P3588:P3651" si="341">E3588/L3588</f>
        <v>151.9814814814815</v>
      </c>
      <c r="Q3588" s="6" t="str">
        <f t="shared" si="337"/>
        <v>theater</v>
      </c>
      <c r="R3588" s="6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41"/>
        <v>22.607142857142858</v>
      </c>
      <c r="Q3589" s="6" t="str">
        <f t="shared" si="337"/>
        <v>theater</v>
      </c>
      <c r="R3589" s="6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41"/>
        <v>18.272727272727273</v>
      </c>
      <c r="Q3590" s="6" t="str">
        <f t="shared" si="337"/>
        <v>theater</v>
      </c>
      <c r="R3590" s="6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41"/>
        <v>82.258064516129039</v>
      </c>
      <c r="Q3591" s="6" t="str">
        <f t="shared" si="337"/>
        <v>theater</v>
      </c>
      <c r="R3591" s="6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41"/>
        <v>68.534246575342465</v>
      </c>
      <c r="Q3592" s="6" t="str">
        <f t="shared" si="337"/>
        <v>theater</v>
      </c>
      <c r="R3592" s="6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41"/>
        <v>68.055555555555557</v>
      </c>
      <c r="Q3593" s="6" t="str">
        <f t="shared" si="337"/>
        <v>theater</v>
      </c>
      <c r="R3593" s="6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41"/>
        <v>72.714285714285708</v>
      </c>
      <c r="Q3594" s="6" t="str">
        <f t="shared" si="337"/>
        <v>theater</v>
      </c>
      <c r="R3594" s="6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41"/>
        <v>77.186046511627907</v>
      </c>
      <c r="Q3595" s="6" t="str">
        <f t="shared" si="337"/>
        <v>theater</v>
      </c>
      <c r="R3595" s="6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41"/>
        <v>55.972222222222221</v>
      </c>
      <c r="Q3596" s="6" t="str">
        <f t="shared" si="337"/>
        <v>theater</v>
      </c>
      <c r="R3596" s="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41"/>
        <v>49.693548387096776</v>
      </c>
      <c r="Q3597" s="6" t="str">
        <f t="shared" si="337"/>
        <v>theater</v>
      </c>
      <c r="R3597" s="6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41"/>
        <v>79</v>
      </c>
      <c r="Q3598" s="6" t="str">
        <f t="shared" si="337"/>
        <v>theater</v>
      </c>
      <c r="R3598" s="6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41"/>
        <v>77.727272727272734</v>
      </c>
      <c r="Q3599" s="6" t="str">
        <f t="shared" si="337"/>
        <v>theater</v>
      </c>
      <c r="R3599" s="6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41"/>
        <v>40.777777777777779</v>
      </c>
      <c r="Q3600" s="6" t="str">
        <f t="shared" si="337"/>
        <v>theater</v>
      </c>
      <c r="R3600" s="6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41"/>
        <v>59.411764705882355</v>
      </c>
      <c r="Q3601" s="6" t="str">
        <f t="shared" si="337"/>
        <v>theater</v>
      </c>
      <c r="R3601" s="6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41"/>
        <v>3.25</v>
      </c>
      <c r="Q3602" s="6" t="str">
        <f t="shared" si="337"/>
        <v>theater</v>
      </c>
      <c r="R3602" s="6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41"/>
        <v>39.377358490566039</v>
      </c>
      <c r="Q3603" s="6" t="str">
        <f t="shared" si="337"/>
        <v>theater</v>
      </c>
      <c r="R3603" s="6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41"/>
        <v>81.673469387755105</v>
      </c>
      <c r="Q3604" s="6" t="str">
        <f t="shared" si="337"/>
        <v>theater</v>
      </c>
      <c r="R3604" s="6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41"/>
        <v>44.912280701754383</v>
      </c>
      <c r="Q3605" s="6" t="str">
        <f t="shared" si="337"/>
        <v>theater</v>
      </c>
      <c r="R3605" s="6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41"/>
        <v>49.05797101449275</v>
      </c>
      <c r="Q3606" s="6" t="str">
        <f t="shared" si="337"/>
        <v>theater</v>
      </c>
      <c r="R3606" s="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41"/>
        <v>30.666666666666668</v>
      </c>
      <c r="Q3607" s="6" t="str">
        <f t="shared" si="337"/>
        <v>theater</v>
      </c>
      <c r="R3607" s="6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41"/>
        <v>61.0625</v>
      </c>
      <c r="Q3608" s="6" t="str">
        <f t="shared" si="337"/>
        <v>theater</v>
      </c>
      <c r="R3608" s="6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41"/>
        <v>29</v>
      </c>
      <c r="Q3609" s="6" t="str">
        <f t="shared" si="337"/>
        <v>theater</v>
      </c>
      <c r="R3609" s="6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41"/>
        <v>29.62962962962963</v>
      </c>
      <c r="Q3610" s="6" t="str">
        <f t="shared" si="337"/>
        <v>theater</v>
      </c>
      <c r="R3610" s="6" t="str">
        <f t="shared" si="338"/>
        <v>plays</v>
      </c>
      <c r="S3610" s="9">
        <f t="shared" si="339"/>
        <v>42506.709374999999</v>
      </c>
      <c r="T3610" s="9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41"/>
        <v>143.0952380952381</v>
      </c>
      <c r="Q3611" s="6" t="str">
        <f t="shared" si="337"/>
        <v>theater</v>
      </c>
      <c r="R3611" s="6" t="str">
        <f t="shared" si="338"/>
        <v>plays</v>
      </c>
      <c r="S3611" s="9">
        <f t="shared" si="339"/>
        <v>42429.991724537038</v>
      </c>
      <c r="T3611" s="9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41"/>
        <v>52.354838709677416</v>
      </c>
      <c r="Q3612" s="6" t="str">
        <f t="shared" si="337"/>
        <v>theater</v>
      </c>
      <c r="R3612" s="6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41"/>
        <v>66.666666666666671</v>
      </c>
      <c r="Q3613" s="6" t="str">
        <f t="shared" si="337"/>
        <v>theater</v>
      </c>
      <c r="R3613" s="6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41"/>
        <v>126.66666666666667</v>
      </c>
      <c r="Q3614" s="6" t="str">
        <f t="shared" si="337"/>
        <v>theater</v>
      </c>
      <c r="R3614" s="6" t="str">
        <f t="shared" si="338"/>
        <v>plays</v>
      </c>
      <c r="S3614" s="9">
        <f t="shared" si="339"/>
        <v>41789.726979166662</v>
      </c>
      <c r="T3614" s="9">
        <f t="shared" si="340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41"/>
        <v>62.5</v>
      </c>
      <c r="Q3615" s="6" t="str">
        <f t="shared" si="337"/>
        <v>theater</v>
      </c>
      <c r="R3615" s="6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41"/>
        <v>35.492957746478872</v>
      </c>
      <c r="Q3616" s="6" t="str">
        <f t="shared" si="337"/>
        <v>theater</v>
      </c>
      <c r="R3616" s="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41"/>
        <v>37.083333333333336</v>
      </c>
      <c r="Q3617" s="6" t="str">
        <f t="shared" si="337"/>
        <v>theater</v>
      </c>
      <c r="R3617" s="6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41"/>
        <v>69.333333333333329</v>
      </c>
      <c r="Q3618" s="6" t="str">
        <f t="shared" si="337"/>
        <v>theater</v>
      </c>
      <c r="R3618" s="6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41"/>
        <v>17.254901960784313</v>
      </c>
      <c r="Q3619" s="6" t="str">
        <f t="shared" si="337"/>
        <v>theater</v>
      </c>
      <c r="R3619" s="6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41"/>
        <v>36.071428571428569</v>
      </c>
      <c r="Q3620" s="6" t="str">
        <f t="shared" si="337"/>
        <v>theater</v>
      </c>
      <c r="R3620" s="6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41"/>
        <v>66.470588235294116</v>
      </c>
      <c r="Q3621" s="6" t="str">
        <f t="shared" si="337"/>
        <v>theater</v>
      </c>
      <c r="R3621" s="6" t="str">
        <f t="shared" si="338"/>
        <v>plays</v>
      </c>
      <c r="S3621" s="9">
        <f t="shared" si="339"/>
        <v>42661.132245370369</v>
      </c>
      <c r="T3621" s="9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41"/>
        <v>56.065989847715734</v>
      </c>
      <c r="Q3622" s="6" t="str">
        <f t="shared" si="337"/>
        <v>theater</v>
      </c>
      <c r="R3622" s="6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41"/>
        <v>47.028571428571432</v>
      </c>
      <c r="Q3623" s="6" t="str">
        <f t="shared" si="337"/>
        <v>theater</v>
      </c>
      <c r="R3623" s="6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41"/>
        <v>47.666190476190479</v>
      </c>
      <c r="Q3624" s="6" t="str">
        <f t="shared" si="337"/>
        <v>theater</v>
      </c>
      <c r="R3624" s="6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41"/>
        <v>88.235294117647058</v>
      </c>
      <c r="Q3625" s="6" t="str">
        <f t="shared" si="337"/>
        <v>theater</v>
      </c>
      <c r="R3625" s="6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41"/>
        <v>80.717948717948715</v>
      </c>
      <c r="Q3626" s="6" t="str">
        <f t="shared" si="337"/>
        <v>theater</v>
      </c>
      <c r="R3626" s="6" t="str">
        <f t="shared" si="338"/>
        <v>plays</v>
      </c>
      <c r="S3626" s="9">
        <f t="shared" si="339"/>
        <v>42545.774189814816</v>
      </c>
      <c r="T3626" s="9">
        <f t="shared" si="340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41"/>
        <v>39.487179487179489</v>
      </c>
      <c r="Q3627" s="6" t="str">
        <f t="shared" si="337"/>
        <v>theater</v>
      </c>
      <c r="R3627" s="6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41"/>
        <v>84.854166666666671</v>
      </c>
      <c r="Q3628" s="6" t="str">
        <f t="shared" si="337"/>
        <v>theater</v>
      </c>
      <c r="R3628" s="6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41"/>
        <v>68.965517241379317</v>
      </c>
      <c r="Q3629" s="6" t="str">
        <f t="shared" si="337"/>
        <v>theater</v>
      </c>
      <c r="R3629" s="6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41"/>
        <v>#DIV/0!</v>
      </c>
      <c r="Q3630" s="6" t="str">
        <f t="shared" si="337"/>
        <v>theater</v>
      </c>
      <c r="R3630" s="6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41"/>
        <v>1</v>
      </c>
      <c r="Q3631" s="6" t="str">
        <f t="shared" si="337"/>
        <v>theater</v>
      </c>
      <c r="R3631" s="6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41"/>
        <v>1</v>
      </c>
      <c r="Q3632" s="6" t="str">
        <f t="shared" si="337"/>
        <v>theater</v>
      </c>
      <c r="R3632" s="6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41"/>
        <v>147.88135593220338</v>
      </c>
      <c r="Q3633" s="6" t="str">
        <f t="shared" si="337"/>
        <v>theater</v>
      </c>
      <c r="R3633" s="6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41"/>
        <v>100</v>
      </c>
      <c r="Q3634" s="6" t="str">
        <f t="shared" si="337"/>
        <v>theater</v>
      </c>
      <c r="R3634" s="6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41"/>
        <v>56.838709677419352</v>
      </c>
      <c r="Q3635" s="6" t="str">
        <f t="shared" si="337"/>
        <v>theater</v>
      </c>
      <c r="R3635" s="6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41"/>
        <v>176.94444444444446</v>
      </c>
      <c r="Q3636" s="6" t="str">
        <f t="shared" si="337"/>
        <v>theater</v>
      </c>
      <c r="R3636" s="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41"/>
        <v>127.6</v>
      </c>
      <c r="Q3637" s="6" t="str">
        <f t="shared" si="337"/>
        <v>theater</v>
      </c>
      <c r="R3637" s="6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41"/>
        <v>#DIV/0!</v>
      </c>
      <c r="Q3638" s="6" t="str">
        <f t="shared" si="337"/>
        <v>theater</v>
      </c>
      <c r="R3638" s="6" t="str">
        <f t="shared" si="338"/>
        <v>musical</v>
      </c>
      <c r="S3638" s="9">
        <f t="shared" si="339"/>
        <v>42226.694780092592</v>
      </c>
      <c r="T3638" s="9">
        <f t="shared" si="340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41"/>
        <v>66.142857142857139</v>
      </c>
      <c r="Q3639" s="6" t="str">
        <f t="shared" si="337"/>
        <v>theater</v>
      </c>
      <c r="R3639" s="6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41"/>
        <v>108</v>
      </c>
      <c r="Q3640" s="6" t="str">
        <f t="shared" si="337"/>
        <v>theater</v>
      </c>
      <c r="R3640" s="6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41"/>
        <v>1</v>
      </c>
      <c r="Q3641" s="6" t="str">
        <f t="shared" si="337"/>
        <v>theater</v>
      </c>
      <c r="R3641" s="6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41"/>
        <v>18.333333333333332</v>
      </c>
      <c r="Q3642" s="6" t="str">
        <f t="shared" si="337"/>
        <v>theater</v>
      </c>
      <c r="R3642" s="6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41"/>
        <v>#DIV/0!</v>
      </c>
      <c r="Q3643" s="6" t="str">
        <f t="shared" si="337"/>
        <v>theater</v>
      </c>
      <c r="R3643" s="6" t="str">
        <f t="shared" si="338"/>
        <v>musical</v>
      </c>
      <c r="S3643" s="9">
        <f t="shared" si="339"/>
        <v>41899.627071759256</v>
      </c>
      <c r="T3643" s="9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41"/>
        <v>7.5</v>
      </c>
      <c r="Q3644" s="6" t="str">
        <f t="shared" si="337"/>
        <v>theater</v>
      </c>
      <c r="R3644" s="6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41"/>
        <v>#DIV/0!</v>
      </c>
      <c r="Q3645" s="6" t="str">
        <f t="shared" si="337"/>
        <v>theater</v>
      </c>
      <c r="R3645" s="6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41"/>
        <v>68.416666666666671</v>
      </c>
      <c r="Q3646" s="6" t="str">
        <f t="shared" si="337"/>
        <v>theater</v>
      </c>
      <c r="R3646" s="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41"/>
        <v>1</v>
      </c>
      <c r="Q3647" s="6" t="str">
        <f t="shared" si="337"/>
        <v>theater</v>
      </c>
      <c r="R3647" s="6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41"/>
        <v>60.125</v>
      </c>
      <c r="Q3648" s="6" t="str">
        <f t="shared" si="337"/>
        <v>theater</v>
      </c>
      <c r="R3648" s="6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41"/>
        <v>15</v>
      </c>
      <c r="Q3649" s="6" t="str">
        <f t="shared" si="337"/>
        <v>theater</v>
      </c>
      <c r="R3649" s="6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41"/>
        <v>550.04109589041093</v>
      </c>
      <c r="Q3650" s="6" t="str">
        <f t="shared" si="337"/>
        <v>theater</v>
      </c>
      <c r="R3650" s="6" t="str">
        <f t="shared" si="338"/>
        <v>plays</v>
      </c>
      <c r="S3650" s="9">
        <f t="shared" si="339"/>
        <v>41887.292187500003</v>
      </c>
      <c r="T3650" s="9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>
        <f t="shared" si="341"/>
        <v>97.5</v>
      </c>
      <c r="Q3651" s="6" t="str">
        <f t="shared" ref="Q3651:Q3714" si="343">LEFT(N3651, FIND("/", N3651)-1)</f>
        <v>theater</v>
      </c>
      <c r="R3651" s="6" t="str">
        <f t="shared" ref="R3651:R3714" si="344">RIGHT(N3651, LEN(N3651) - FIND("/", N3651))</f>
        <v>plays</v>
      </c>
      <c r="S3651" s="9">
        <f t="shared" ref="S3651:S3714" si="345">(J3651/86400) + DATE(1970, 1, 1)</f>
        <v>41780.712893518517</v>
      </c>
      <c r="T3651" s="9">
        <f t="shared" ref="T3651:T3714" si="346">(I3651/86400) + 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ref="P3652:P3715" si="347">E3652/L3652</f>
        <v>29.411764705882351</v>
      </c>
      <c r="Q3652" s="6" t="str">
        <f t="shared" si="343"/>
        <v>theater</v>
      </c>
      <c r="R3652" s="6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7"/>
        <v>57.777777777777779</v>
      </c>
      <c r="Q3653" s="6" t="str">
        <f t="shared" si="343"/>
        <v>theater</v>
      </c>
      <c r="R3653" s="6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7"/>
        <v>44.235294117647058</v>
      </c>
      <c r="Q3654" s="6" t="str">
        <f t="shared" si="343"/>
        <v>theater</v>
      </c>
      <c r="R3654" s="6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7"/>
        <v>60.909090909090907</v>
      </c>
      <c r="Q3655" s="6" t="str">
        <f t="shared" si="343"/>
        <v>theater</v>
      </c>
      <c r="R3655" s="6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7"/>
        <v>68.84210526315789</v>
      </c>
      <c r="Q3656" s="6" t="str">
        <f t="shared" si="343"/>
        <v>theater</v>
      </c>
      <c r="R3656" s="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7"/>
        <v>73.582278481012665</v>
      </c>
      <c r="Q3657" s="6" t="str">
        <f t="shared" si="343"/>
        <v>theater</v>
      </c>
      <c r="R3657" s="6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7"/>
        <v>115.02173913043478</v>
      </c>
      <c r="Q3658" s="6" t="str">
        <f t="shared" si="343"/>
        <v>theater</v>
      </c>
      <c r="R3658" s="6" t="str">
        <f t="shared" si="344"/>
        <v>plays</v>
      </c>
      <c r="S3658" s="9">
        <f t="shared" si="345"/>
        <v>42737.910138888888</v>
      </c>
      <c r="T3658" s="9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7"/>
        <v>110.75</v>
      </c>
      <c r="Q3659" s="6" t="str">
        <f t="shared" si="343"/>
        <v>theater</v>
      </c>
      <c r="R3659" s="6" t="str">
        <f t="shared" si="344"/>
        <v>plays</v>
      </c>
      <c r="S3659" s="9">
        <f t="shared" si="345"/>
        <v>42499.629849537036</v>
      </c>
      <c r="T3659" s="9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7"/>
        <v>75.5</v>
      </c>
      <c r="Q3660" s="6" t="str">
        <f t="shared" si="343"/>
        <v>theater</v>
      </c>
      <c r="R3660" s="6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7"/>
        <v>235.46153846153845</v>
      </c>
      <c r="Q3661" s="6" t="str">
        <f t="shared" si="343"/>
        <v>theater</v>
      </c>
      <c r="R3661" s="6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7"/>
        <v>11.363636363636363</v>
      </c>
      <c r="Q3662" s="6" t="str">
        <f t="shared" si="343"/>
        <v>theater</v>
      </c>
      <c r="R3662" s="6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7"/>
        <v>92.5</v>
      </c>
      <c r="Q3663" s="6" t="str">
        <f t="shared" si="343"/>
        <v>theater</v>
      </c>
      <c r="R3663" s="6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7"/>
        <v>202.85</v>
      </c>
      <c r="Q3664" s="6" t="str">
        <f t="shared" si="343"/>
        <v>theater</v>
      </c>
      <c r="R3664" s="6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7"/>
        <v>26</v>
      </c>
      <c r="Q3665" s="6" t="str">
        <f t="shared" si="343"/>
        <v>theater</v>
      </c>
      <c r="R3665" s="6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7"/>
        <v>46.05263157894737</v>
      </c>
      <c r="Q3666" s="6" t="str">
        <f t="shared" si="343"/>
        <v>theater</v>
      </c>
      <c r="R3666" s="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7"/>
        <v>51</v>
      </c>
      <c r="Q3667" s="6" t="str">
        <f t="shared" si="343"/>
        <v>theater</v>
      </c>
      <c r="R3667" s="6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7"/>
        <v>31.578947368421051</v>
      </c>
      <c r="Q3668" s="6" t="str">
        <f t="shared" si="343"/>
        <v>theater</v>
      </c>
      <c r="R3668" s="6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7"/>
        <v>53.363965517241382</v>
      </c>
      <c r="Q3669" s="6" t="str">
        <f t="shared" si="343"/>
        <v>theater</v>
      </c>
      <c r="R3669" s="6" t="str">
        <f t="shared" si="344"/>
        <v>plays</v>
      </c>
      <c r="S3669" s="9">
        <f t="shared" si="345"/>
        <v>42173.970127314809</v>
      </c>
      <c r="T3669" s="9">
        <f t="shared" si="346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7"/>
        <v>36.964285714285715</v>
      </c>
      <c r="Q3670" s="6" t="str">
        <f t="shared" si="343"/>
        <v>theater</v>
      </c>
      <c r="R3670" s="6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7"/>
        <v>81.294117647058826</v>
      </c>
      <c r="Q3671" s="6" t="str">
        <f t="shared" si="343"/>
        <v>theater</v>
      </c>
      <c r="R3671" s="6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7"/>
        <v>20.083333333333332</v>
      </c>
      <c r="Q3672" s="6" t="str">
        <f t="shared" si="343"/>
        <v>theater</v>
      </c>
      <c r="R3672" s="6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7"/>
        <v>88.25</v>
      </c>
      <c r="Q3673" s="6" t="str">
        <f t="shared" si="343"/>
        <v>theater</v>
      </c>
      <c r="R3673" s="6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7"/>
        <v>53.438596491228068</v>
      </c>
      <c r="Q3674" s="6" t="str">
        <f t="shared" si="343"/>
        <v>theater</v>
      </c>
      <c r="R3674" s="6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7"/>
        <v>39.868421052631582</v>
      </c>
      <c r="Q3675" s="6" t="str">
        <f t="shared" si="343"/>
        <v>theater</v>
      </c>
      <c r="R3675" s="6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7"/>
        <v>145.16129032258064</v>
      </c>
      <c r="Q3676" s="6" t="str">
        <f t="shared" si="343"/>
        <v>theater</v>
      </c>
      <c r="R3676" s="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7"/>
        <v>23.333333333333332</v>
      </c>
      <c r="Q3677" s="6" t="str">
        <f t="shared" si="343"/>
        <v>theater</v>
      </c>
      <c r="R3677" s="6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7"/>
        <v>64.375</v>
      </c>
      <c r="Q3678" s="6" t="str">
        <f t="shared" si="343"/>
        <v>theater</v>
      </c>
      <c r="R3678" s="6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7"/>
        <v>62.052763819095475</v>
      </c>
      <c r="Q3679" s="6" t="str">
        <f t="shared" si="343"/>
        <v>theater</v>
      </c>
      <c r="R3679" s="6" t="str">
        <f t="shared" si="344"/>
        <v>plays</v>
      </c>
      <c r="S3679" s="9">
        <f t="shared" si="345"/>
        <v>41802.574282407411</v>
      </c>
      <c r="T3679" s="9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7"/>
        <v>66.129032258064512</v>
      </c>
      <c r="Q3680" s="6" t="str">
        <f t="shared" si="343"/>
        <v>theater</v>
      </c>
      <c r="R3680" s="6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7"/>
        <v>73.400000000000006</v>
      </c>
      <c r="Q3681" s="6" t="str">
        <f t="shared" si="343"/>
        <v>theater</v>
      </c>
      <c r="R3681" s="6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7"/>
        <v>99.5</v>
      </c>
      <c r="Q3682" s="6" t="str">
        <f t="shared" si="343"/>
        <v>theater</v>
      </c>
      <c r="R3682" s="6" t="str">
        <f t="shared" si="344"/>
        <v>plays</v>
      </c>
      <c r="S3682" s="9">
        <f t="shared" si="345"/>
        <v>42627.454097222224</v>
      </c>
      <c r="T3682" s="9">
        <f t="shared" si="346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7"/>
        <v>62.166666666666664</v>
      </c>
      <c r="Q3683" s="6" t="str">
        <f t="shared" si="343"/>
        <v>theater</v>
      </c>
      <c r="R3683" s="6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7"/>
        <v>62.328358208955223</v>
      </c>
      <c r="Q3684" s="6" t="str">
        <f t="shared" si="343"/>
        <v>theater</v>
      </c>
      <c r="R3684" s="6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7"/>
        <v>58.787878787878789</v>
      </c>
      <c r="Q3685" s="6" t="str">
        <f t="shared" si="343"/>
        <v>theater</v>
      </c>
      <c r="R3685" s="6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7"/>
        <v>45.347826086956523</v>
      </c>
      <c r="Q3686" s="6" t="str">
        <f t="shared" si="343"/>
        <v>theater</v>
      </c>
      <c r="R3686" s="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7"/>
        <v>41.944444444444443</v>
      </c>
      <c r="Q3687" s="6" t="str">
        <f t="shared" si="343"/>
        <v>theater</v>
      </c>
      <c r="R3687" s="6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7"/>
        <v>59.166666666666664</v>
      </c>
      <c r="Q3688" s="6" t="str">
        <f t="shared" si="343"/>
        <v>theater</v>
      </c>
      <c r="R3688" s="6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7"/>
        <v>200.49</v>
      </c>
      <c r="Q3689" s="6" t="str">
        <f t="shared" si="343"/>
        <v>theater</v>
      </c>
      <c r="R3689" s="6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7"/>
        <v>83.974358974358978</v>
      </c>
      <c r="Q3690" s="6" t="str">
        <f t="shared" si="343"/>
        <v>theater</v>
      </c>
      <c r="R3690" s="6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7"/>
        <v>57.258064516129032</v>
      </c>
      <c r="Q3691" s="6" t="str">
        <f t="shared" si="343"/>
        <v>theater</v>
      </c>
      <c r="R3691" s="6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7"/>
        <v>58.064516129032256</v>
      </c>
      <c r="Q3692" s="6" t="str">
        <f t="shared" si="343"/>
        <v>theater</v>
      </c>
      <c r="R3692" s="6" t="str">
        <f t="shared" si="344"/>
        <v>plays</v>
      </c>
      <c r="S3692" s="9">
        <f t="shared" si="345"/>
        <v>41940.598182870366</v>
      </c>
      <c r="T3692" s="9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7"/>
        <v>186.80291970802921</v>
      </c>
      <c r="Q3693" s="6" t="str">
        <f t="shared" si="343"/>
        <v>theater</v>
      </c>
      <c r="R3693" s="6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7"/>
        <v>74.117647058823536</v>
      </c>
      <c r="Q3694" s="6" t="str">
        <f t="shared" si="343"/>
        <v>theater</v>
      </c>
      <c r="R3694" s="6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7"/>
        <v>30.714285714285715</v>
      </c>
      <c r="Q3695" s="6" t="str">
        <f t="shared" si="343"/>
        <v>theater</v>
      </c>
      <c r="R3695" s="6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7"/>
        <v>62.666666666666664</v>
      </c>
      <c r="Q3696" s="6" t="str">
        <f t="shared" si="343"/>
        <v>theater</v>
      </c>
      <c r="R3696" s="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7"/>
        <v>121.36363636363636</v>
      </c>
      <c r="Q3697" s="6" t="str">
        <f t="shared" si="343"/>
        <v>theater</v>
      </c>
      <c r="R3697" s="6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7"/>
        <v>39.743589743589745</v>
      </c>
      <c r="Q3698" s="6" t="str">
        <f t="shared" si="343"/>
        <v>theater</v>
      </c>
      <c r="R3698" s="6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7"/>
        <v>72</v>
      </c>
      <c r="Q3699" s="6" t="str">
        <f t="shared" si="343"/>
        <v>theater</v>
      </c>
      <c r="R3699" s="6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7"/>
        <v>40.632352941176471</v>
      </c>
      <c r="Q3700" s="6" t="str">
        <f t="shared" si="343"/>
        <v>theater</v>
      </c>
      <c r="R3700" s="6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7"/>
        <v>63</v>
      </c>
      <c r="Q3701" s="6" t="str">
        <f t="shared" si="343"/>
        <v>theater</v>
      </c>
      <c r="R3701" s="6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7"/>
        <v>33.666666666666664</v>
      </c>
      <c r="Q3702" s="6" t="str">
        <f t="shared" si="343"/>
        <v>theater</v>
      </c>
      <c r="R3702" s="6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7"/>
        <v>38.589743589743591</v>
      </c>
      <c r="Q3703" s="6" t="str">
        <f t="shared" si="343"/>
        <v>theater</v>
      </c>
      <c r="R3703" s="6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7"/>
        <v>155.95238095238096</v>
      </c>
      <c r="Q3704" s="6" t="str">
        <f t="shared" si="343"/>
        <v>theater</v>
      </c>
      <c r="R3704" s="6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7"/>
        <v>43.2</v>
      </c>
      <c r="Q3705" s="6" t="str">
        <f t="shared" si="343"/>
        <v>theater</v>
      </c>
      <c r="R3705" s="6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7"/>
        <v>15.148518518518518</v>
      </c>
      <c r="Q3706" s="6" t="str">
        <f t="shared" si="343"/>
        <v>theater</v>
      </c>
      <c r="R3706" s="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7"/>
        <v>83.571428571428569</v>
      </c>
      <c r="Q3707" s="6" t="str">
        <f t="shared" si="343"/>
        <v>theater</v>
      </c>
      <c r="R3707" s="6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7"/>
        <v>140</v>
      </c>
      <c r="Q3708" s="6" t="str">
        <f t="shared" si="343"/>
        <v>theater</v>
      </c>
      <c r="R3708" s="6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7"/>
        <v>80.869565217391298</v>
      </c>
      <c r="Q3709" s="6" t="str">
        <f t="shared" si="343"/>
        <v>theater</v>
      </c>
      <c r="R3709" s="6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7"/>
        <v>53.846153846153847</v>
      </c>
      <c r="Q3710" s="6" t="str">
        <f t="shared" si="343"/>
        <v>theater</v>
      </c>
      <c r="R3710" s="6" t="str">
        <f t="shared" si="344"/>
        <v>plays</v>
      </c>
      <c r="S3710" s="9">
        <f t="shared" si="345"/>
        <v>41810.142199074078</v>
      </c>
      <c r="T3710" s="9">
        <f t="shared" si="346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7"/>
        <v>30.928571428571427</v>
      </c>
      <c r="Q3711" s="6" t="str">
        <f t="shared" si="343"/>
        <v>theater</v>
      </c>
      <c r="R3711" s="6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7"/>
        <v>67.962962962962962</v>
      </c>
      <c r="Q3712" s="6" t="str">
        <f t="shared" si="343"/>
        <v>theater</v>
      </c>
      <c r="R3712" s="6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7"/>
        <v>27.142857142857142</v>
      </c>
      <c r="Q3713" s="6" t="str">
        <f t="shared" si="343"/>
        <v>theater</v>
      </c>
      <c r="R3713" s="6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7"/>
        <v>110.86538461538461</v>
      </c>
      <c r="Q3714" s="6" t="str">
        <f t="shared" si="343"/>
        <v>theater</v>
      </c>
      <c r="R3714" s="6" t="str">
        <f t="shared" si="344"/>
        <v>plays</v>
      </c>
      <c r="S3714" s="9">
        <f t="shared" si="345"/>
        <v>42134.172071759254</v>
      </c>
      <c r="T3714" s="9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>
        <f t="shared" si="347"/>
        <v>106.84210526315789</v>
      </c>
      <c r="Q3715" s="6" t="str">
        <f t="shared" ref="Q3715:Q3778" si="349">LEFT(N3715, FIND("/", N3715)-1)</f>
        <v>theater</v>
      </c>
      <c r="R3715" s="6" t="str">
        <f t="shared" ref="R3715:R3778" si="350">RIGHT(N3715, LEN(N3715) - FIND("/", N3715))</f>
        <v>plays</v>
      </c>
      <c r="S3715" s="9">
        <f t="shared" ref="S3715:S3778" si="351">(J3715/86400) + DATE(1970, 1, 1)</f>
        <v>42505.738032407404</v>
      </c>
      <c r="T3715" s="9">
        <f t="shared" ref="T3715:T3778" si="352">(I3715/86400) + 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ref="P3716:P3779" si="353">E3716/L3716</f>
        <v>105.51546391752578</v>
      </c>
      <c r="Q3716" s="6" t="str">
        <f t="shared" si="349"/>
        <v>theater</v>
      </c>
      <c r="R3716" s="6" t="str">
        <f t="shared" si="350"/>
        <v>plays</v>
      </c>
      <c r="S3716" s="9">
        <f t="shared" si="351"/>
        <v>42118.556331018517</v>
      </c>
      <c r="T3716" s="9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53"/>
        <v>132.96296296296296</v>
      </c>
      <c r="Q3717" s="6" t="str">
        <f t="shared" si="349"/>
        <v>theater</v>
      </c>
      <c r="R3717" s="6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53"/>
        <v>51.916666666666664</v>
      </c>
      <c r="Q3718" s="6" t="str">
        <f t="shared" si="349"/>
        <v>theater</v>
      </c>
      <c r="R3718" s="6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53"/>
        <v>310</v>
      </c>
      <c r="Q3719" s="6" t="str">
        <f t="shared" si="349"/>
        <v>theater</v>
      </c>
      <c r="R3719" s="6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53"/>
        <v>26.021739130434781</v>
      </c>
      <c r="Q3720" s="6" t="str">
        <f t="shared" si="349"/>
        <v>theater</v>
      </c>
      <c r="R3720" s="6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53"/>
        <v>105</v>
      </c>
      <c r="Q3721" s="6" t="str">
        <f t="shared" si="349"/>
        <v>theater</v>
      </c>
      <c r="R3721" s="6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53"/>
        <v>86.224999999999994</v>
      </c>
      <c r="Q3722" s="6" t="str">
        <f t="shared" si="349"/>
        <v>theater</v>
      </c>
      <c r="R3722" s="6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53"/>
        <v>114.54545454545455</v>
      </c>
      <c r="Q3723" s="6" t="str">
        <f t="shared" si="349"/>
        <v>theater</v>
      </c>
      <c r="R3723" s="6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53"/>
        <v>47.657142857142858</v>
      </c>
      <c r="Q3724" s="6" t="str">
        <f t="shared" si="349"/>
        <v>theater</v>
      </c>
      <c r="R3724" s="6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53"/>
        <v>72.888888888888886</v>
      </c>
      <c r="Q3725" s="6" t="str">
        <f t="shared" si="349"/>
        <v>theater</v>
      </c>
      <c r="R3725" s="6" t="str">
        <f t="shared" si="350"/>
        <v>plays</v>
      </c>
      <c r="S3725" s="9">
        <f t="shared" si="351"/>
        <v>41943.753032407403</v>
      </c>
      <c r="T3725" s="9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53"/>
        <v>49.545505617977533</v>
      </c>
      <c r="Q3726" s="6" t="str">
        <f t="shared" si="349"/>
        <v>theater</v>
      </c>
      <c r="R3726" s="6" t="str">
        <f t="shared" si="350"/>
        <v>plays</v>
      </c>
      <c r="S3726" s="9">
        <f t="shared" si="351"/>
        <v>42465.491435185184</v>
      </c>
      <c r="T3726" s="9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53"/>
        <v>25.4</v>
      </c>
      <c r="Q3727" s="6" t="str">
        <f t="shared" si="349"/>
        <v>theater</v>
      </c>
      <c r="R3727" s="6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53"/>
        <v>62.586956521739133</v>
      </c>
      <c r="Q3728" s="6" t="str">
        <f t="shared" si="349"/>
        <v>theater</v>
      </c>
      <c r="R3728" s="6" t="str">
        <f t="shared" si="350"/>
        <v>plays</v>
      </c>
      <c r="S3728" s="9">
        <f t="shared" si="351"/>
        <v>42462.140868055554</v>
      </c>
      <c r="T3728" s="9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53"/>
        <v>61.060606060606062</v>
      </c>
      <c r="Q3729" s="6" t="str">
        <f t="shared" si="349"/>
        <v>theater</v>
      </c>
      <c r="R3729" s="6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53"/>
        <v>60.064516129032256</v>
      </c>
      <c r="Q3730" s="6" t="str">
        <f t="shared" si="349"/>
        <v>theater</v>
      </c>
      <c r="R3730" s="6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53"/>
        <v>72.400000000000006</v>
      </c>
      <c r="Q3731" s="6" t="str">
        <f t="shared" si="349"/>
        <v>theater</v>
      </c>
      <c r="R3731" s="6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53"/>
        <v>100</v>
      </c>
      <c r="Q3732" s="6" t="str">
        <f t="shared" si="349"/>
        <v>theater</v>
      </c>
      <c r="R3732" s="6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53"/>
        <v>51.666666666666664</v>
      </c>
      <c r="Q3733" s="6" t="str">
        <f t="shared" si="349"/>
        <v>theater</v>
      </c>
      <c r="R3733" s="6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53"/>
        <v>32.75</v>
      </c>
      <c r="Q3734" s="6" t="str">
        <f t="shared" si="349"/>
        <v>theater</v>
      </c>
      <c r="R3734" s="6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53"/>
        <v>#DIV/0!</v>
      </c>
      <c r="Q3735" s="6" t="str">
        <f t="shared" si="349"/>
        <v>theater</v>
      </c>
      <c r="R3735" s="6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53"/>
        <v>61</v>
      </c>
      <c r="Q3736" s="6" t="str">
        <f t="shared" si="349"/>
        <v>theater</v>
      </c>
      <c r="R3736" s="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53"/>
        <v>10</v>
      </c>
      <c r="Q3737" s="6" t="str">
        <f t="shared" si="349"/>
        <v>theater</v>
      </c>
      <c r="R3737" s="6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53"/>
        <v>10</v>
      </c>
      <c r="Q3738" s="6" t="str">
        <f t="shared" si="349"/>
        <v>theater</v>
      </c>
      <c r="R3738" s="6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53"/>
        <v>37.5</v>
      </c>
      <c r="Q3739" s="6" t="str">
        <f t="shared" si="349"/>
        <v>theater</v>
      </c>
      <c r="R3739" s="6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53"/>
        <v>45</v>
      </c>
      <c r="Q3740" s="6" t="str">
        <f t="shared" si="349"/>
        <v>theater</v>
      </c>
      <c r="R3740" s="6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53"/>
        <v>100.625</v>
      </c>
      <c r="Q3741" s="6" t="str">
        <f t="shared" si="349"/>
        <v>theater</v>
      </c>
      <c r="R3741" s="6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53"/>
        <v>25.571428571428573</v>
      </c>
      <c r="Q3742" s="6" t="str">
        <f t="shared" si="349"/>
        <v>theater</v>
      </c>
      <c r="R3742" s="6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53"/>
        <v>#DIV/0!</v>
      </c>
      <c r="Q3743" s="6" t="str">
        <f t="shared" si="349"/>
        <v>theater</v>
      </c>
      <c r="R3743" s="6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53"/>
        <v>25</v>
      </c>
      <c r="Q3744" s="6" t="str">
        <f t="shared" si="349"/>
        <v>theater</v>
      </c>
      <c r="R3744" s="6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53"/>
        <v>#DIV/0!</v>
      </c>
      <c r="Q3745" s="6" t="str">
        <f t="shared" si="349"/>
        <v>theater</v>
      </c>
      <c r="R3745" s="6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53"/>
        <v>#DIV/0!</v>
      </c>
      <c r="Q3746" s="6" t="str">
        <f t="shared" si="349"/>
        <v>theater</v>
      </c>
      <c r="R3746" s="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53"/>
        <v>10</v>
      </c>
      <c r="Q3747" s="6" t="str">
        <f t="shared" si="349"/>
        <v>theater</v>
      </c>
      <c r="R3747" s="6" t="str">
        <f t="shared" si="350"/>
        <v>plays</v>
      </c>
      <c r="S3747" s="9">
        <f t="shared" si="351"/>
        <v>41831.697939814811</v>
      </c>
      <c r="T3747" s="9">
        <f t="shared" si="352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53"/>
        <v>202</v>
      </c>
      <c r="Q3748" s="6" t="str">
        <f t="shared" si="349"/>
        <v>theater</v>
      </c>
      <c r="R3748" s="6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53"/>
        <v>25</v>
      </c>
      <c r="Q3749" s="6" t="str">
        <f t="shared" si="349"/>
        <v>theater</v>
      </c>
      <c r="R3749" s="6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53"/>
        <v>99.538461538461533</v>
      </c>
      <c r="Q3750" s="6" t="str">
        <f t="shared" si="349"/>
        <v>theater</v>
      </c>
      <c r="R3750" s="6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53"/>
        <v>75</v>
      </c>
      <c r="Q3751" s="6" t="str">
        <f t="shared" si="349"/>
        <v>theater</v>
      </c>
      <c r="R3751" s="6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53"/>
        <v>215.25</v>
      </c>
      <c r="Q3752" s="6" t="str">
        <f t="shared" si="349"/>
        <v>theater</v>
      </c>
      <c r="R3752" s="6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53"/>
        <v>120.54545454545455</v>
      </c>
      <c r="Q3753" s="6" t="str">
        <f t="shared" si="349"/>
        <v>theater</v>
      </c>
      <c r="R3753" s="6" t="str">
        <f t="shared" si="350"/>
        <v>musical</v>
      </c>
      <c r="S3753" s="9">
        <f t="shared" si="351"/>
        <v>42403.035567129627</v>
      </c>
      <c r="T3753" s="9">
        <f t="shared" si="352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53"/>
        <v>37.666666666666664</v>
      </c>
      <c r="Q3754" s="6" t="str">
        <f t="shared" si="349"/>
        <v>theater</v>
      </c>
      <c r="R3754" s="6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53"/>
        <v>172.23333333333332</v>
      </c>
      <c r="Q3755" s="6" t="str">
        <f t="shared" si="349"/>
        <v>theater</v>
      </c>
      <c r="R3755" s="6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53"/>
        <v>111.11111111111111</v>
      </c>
      <c r="Q3756" s="6" t="str">
        <f t="shared" si="349"/>
        <v>theater</v>
      </c>
      <c r="R3756" s="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53"/>
        <v>25.464285714285715</v>
      </c>
      <c r="Q3757" s="6" t="str">
        <f t="shared" si="349"/>
        <v>theater</v>
      </c>
      <c r="R3757" s="6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53"/>
        <v>267.64705882352939</v>
      </c>
      <c r="Q3758" s="6" t="str">
        <f t="shared" si="349"/>
        <v>theater</v>
      </c>
      <c r="R3758" s="6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53"/>
        <v>75.959999999999994</v>
      </c>
      <c r="Q3759" s="6" t="str">
        <f t="shared" si="349"/>
        <v>theater</v>
      </c>
      <c r="R3759" s="6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53"/>
        <v>59.03846153846154</v>
      </c>
      <c r="Q3760" s="6" t="str">
        <f t="shared" si="349"/>
        <v>theater</v>
      </c>
      <c r="R3760" s="6" t="str">
        <f t="shared" si="350"/>
        <v>musical</v>
      </c>
      <c r="S3760" s="9">
        <f t="shared" si="351"/>
        <v>41747.471504629633</v>
      </c>
      <c r="T3760" s="9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53"/>
        <v>50.111022727272733</v>
      </c>
      <c r="Q3761" s="6" t="str">
        <f t="shared" si="349"/>
        <v>theater</v>
      </c>
      <c r="R3761" s="6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53"/>
        <v>55.502967032967035</v>
      </c>
      <c r="Q3762" s="6" t="str">
        <f t="shared" si="349"/>
        <v>theater</v>
      </c>
      <c r="R3762" s="6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53"/>
        <v>166.66666666666666</v>
      </c>
      <c r="Q3763" s="6" t="str">
        <f t="shared" si="349"/>
        <v>theater</v>
      </c>
      <c r="R3763" s="6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53"/>
        <v>47.428571428571431</v>
      </c>
      <c r="Q3764" s="6" t="str">
        <f t="shared" si="349"/>
        <v>theater</v>
      </c>
      <c r="R3764" s="6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53"/>
        <v>64.935064935064929</v>
      </c>
      <c r="Q3765" s="6" t="str">
        <f t="shared" si="349"/>
        <v>theater</v>
      </c>
      <c r="R3765" s="6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53"/>
        <v>55.555555555555557</v>
      </c>
      <c r="Q3766" s="6" t="str">
        <f t="shared" si="349"/>
        <v>theater</v>
      </c>
      <c r="R3766" s="6" t="str">
        <f t="shared" si="350"/>
        <v>musical</v>
      </c>
      <c r="S3766" s="9">
        <f t="shared" si="351"/>
        <v>42499.842962962968</v>
      </c>
      <c r="T3766" s="9">
        <f t="shared" si="352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53"/>
        <v>74.224299065420567</v>
      </c>
      <c r="Q3767" s="6" t="str">
        <f t="shared" si="349"/>
        <v>theater</v>
      </c>
      <c r="R3767" s="6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53"/>
        <v>106.9271875</v>
      </c>
      <c r="Q3768" s="6" t="str">
        <f t="shared" si="349"/>
        <v>theater</v>
      </c>
      <c r="R3768" s="6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53"/>
        <v>41.696428571428569</v>
      </c>
      <c r="Q3769" s="6" t="str">
        <f t="shared" si="349"/>
        <v>theater</v>
      </c>
      <c r="R3769" s="6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53"/>
        <v>74.243275862068955</v>
      </c>
      <c r="Q3770" s="6" t="str">
        <f t="shared" si="349"/>
        <v>theater</v>
      </c>
      <c r="R3770" s="6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53"/>
        <v>73.333333333333329</v>
      </c>
      <c r="Q3771" s="6" t="str">
        <f t="shared" si="349"/>
        <v>theater</v>
      </c>
      <c r="R3771" s="6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53"/>
        <v>100</v>
      </c>
      <c r="Q3772" s="6" t="str">
        <f t="shared" si="349"/>
        <v>theater</v>
      </c>
      <c r="R3772" s="6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53"/>
        <v>38.421052631578945</v>
      </c>
      <c r="Q3773" s="6" t="str">
        <f t="shared" si="349"/>
        <v>theater</v>
      </c>
      <c r="R3773" s="6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53"/>
        <v>166.96969696969697</v>
      </c>
      <c r="Q3774" s="6" t="str">
        <f t="shared" si="349"/>
        <v>theater</v>
      </c>
      <c r="R3774" s="6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53"/>
        <v>94.912280701754383</v>
      </c>
      <c r="Q3775" s="6" t="str">
        <f t="shared" si="349"/>
        <v>theater</v>
      </c>
      <c r="R3775" s="6" t="str">
        <f t="shared" si="350"/>
        <v>musical</v>
      </c>
      <c r="S3775" s="9">
        <f t="shared" si="351"/>
        <v>42656.005173611113</v>
      </c>
      <c r="T3775" s="9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53"/>
        <v>100</v>
      </c>
      <c r="Q3776" s="6" t="str">
        <f t="shared" si="349"/>
        <v>theater</v>
      </c>
      <c r="R3776" s="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53"/>
        <v>143.21428571428572</v>
      </c>
      <c r="Q3777" s="6" t="str">
        <f t="shared" si="349"/>
        <v>theater</v>
      </c>
      <c r="R3777" s="6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53"/>
        <v>90.819148936170208</v>
      </c>
      <c r="Q3778" s="6" t="str">
        <f t="shared" si="349"/>
        <v>theater</v>
      </c>
      <c r="R3778" s="6" t="str">
        <f t="shared" si="350"/>
        <v>musical</v>
      </c>
      <c r="S3778" s="9">
        <f t="shared" si="351"/>
        <v>41814.367800925924</v>
      </c>
      <c r="T3778" s="9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>
        <f t="shared" si="353"/>
        <v>48.542372881355931</v>
      </c>
      <c r="Q3779" s="6" t="str">
        <f t="shared" ref="Q3779:Q3842" si="355">LEFT(N3779, FIND("/", N3779)-1)</f>
        <v>theater</v>
      </c>
      <c r="R3779" s="6" t="str">
        <f t="shared" ref="R3779:R3842" si="356">RIGHT(N3779, LEN(N3779) - FIND("/", N3779))</f>
        <v>musical</v>
      </c>
      <c r="S3779" s="9">
        <f t="shared" ref="S3779:S3842" si="357">(J3779/86400) + DATE(1970, 1, 1)</f>
        <v>41887.111354166671</v>
      </c>
      <c r="T3779" s="9">
        <f t="shared" ref="T3779:T3842" si="358">(I3779/86400) + 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ref="P3780:P3843" si="359">E3780/L3780</f>
        <v>70.027777777777771</v>
      </c>
      <c r="Q3780" s="6" t="str">
        <f t="shared" si="355"/>
        <v>theater</v>
      </c>
      <c r="R3780" s="6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9"/>
        <v>135.62608695652173</v>
      </c>
      <c r="Q3781" s="6" t="str">
        <f t="shared" si="355"/>
        <v>theater</v>
      </c>
      <c r="R3781" s="6" t="str">
        <f t="shared" si="356"/>
        <v>musical</v>
      </c>
      <c r="S3781" s="9">
        <f t="shared" si="357"/>
        <v>42425.735416666663</v>
      </c>
      <c r="T3781" s="9">
        <f t="shared" si="358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9"/>
        <v>100</v>
      </c>
      <c r="Q3782" s="6" t="str">
        <f t="shared" si="355"/>
        <v>theater</v>
      </c>
      <c r="R3782" s="6" t="str">
        <f t="shared" si="356"/>
        <v>musical</v>
      </c>
      <c r="S3782" s="9">
        <f t="shared" si="357"/>
        <v>42166.219733796301</v>
      </c>
      <c r="T3782" s="9">
        <f t="shared" si="358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9"/>
        <v>94.90384615384616</v>
      </c>
      <c r="Q3783" s="6" t="str">
        <f t="shared" si="355"/>
        <v>theater</v>
      </c>
      <c r="R3783" s="6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9"/>
        <v>75.370370370370367</v>
      </c>
      <c r="Q3784" s="6" t="str">
        <f t="shared" si="355"/>
        <v>theater</v>
      </c>
      <c r="R3784" s="6" t="str">
        <f t="shared" si="356"/>
        <v>musical</v>
      </c>
      <c r="S3784" s="9">
        <f t="shared" si="357"/>
        <v>42546.862233796295</v>
      </c>
      <c r="T3784" s="9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9"/>
        <v>64.458333333333329</v>
      </c>
      <c r="Q3785" s="6" t="str">
        <f t="shared" si="355"/>
        <v>theater</v>
      </c>
      <c r="R3785" s="6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9"/>
        <v>115</v>
      </c>
      <c r="Q3786" s="6" t="str">
        <f t="shared" si="355"/>
        <v>theater</v>
      </c>
      <c r="R3786" s="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9"/>
        <v>100.5</v>
      </c>
      <c r="Q3787" s="6" t="str">
        <f t="shared" si="355"/>
        <v>theater</v>
      </c>
      <c r="R3787" s="6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9"/>
        <v>93.774647887323937</v>
      </c>
      <c r="Q3788" s="6" t="str">
        <f t="shared" si="355"/>
        <v>theater</v>
      </c>
      <c r="R3788" s="6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9"/>
        <v>35.1</v>
      </c>
      <c r="Q3789" s="6" t="str">
        <f t="shared" si="355"/>
        <v>theater</v>
      </c>
      <c r="R3789" s="6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9"/>
        <v>500</v>
      </c>
      <c r="Q3790" s="6" t="str">
        <f t="shared" si="355"/>
        <v>theater</v>
      </c>
      <c r="R3790" s="6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9"/>
        <v>29</v>
      </c>
      <c r="Q3791" s="6" t="str">
        <f t="shared" si="355"/>
        <v>theater</v>
      </c>
      <c r="R3791" s="6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9"/>
        <v>#DIV/0!</v>
      </c>
      <c r="Q3792" s="6" t="str">
        <f t="shared" si="355"/>
        <v>theater</v>
      </c>
      <c r="R3792" s="6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9"/>
        <v>#DIV/0!</v>
      </c>
      <c r="Q3793" s="6" t="str">
        <f t="shared" si="355"/>
        <v>theater</v>
      </c>
      <c r="R3793" s="6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9"/>
        <v>17.5</v>
      </c>
      <c r="Q3794" s="6" t="str">
        <f t="shared" si="355"/>
        <v>theater</v>
      </c>
      <c r="R3794" s="6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9"/>
        <v>174</v>
      </c>
      <c r="Q3795" s="6" t="str">
        <f t="shared" si="355"/>
        <v>theater</v>
      </c>
      <c r="R3795" s="6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9"/>
        <v>50</v>
      </c>
      <c r="Q3796" s="6" t="str">
        <f t="shared" si="355"/>
        <v>theater</v>
      </c>
      <c r="R3796" s="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9"/>
        <v>5</v>
      </c>
      <c r="Q3797" s="6" t="str">
        <f t="shared" si="355"/>
        <v>theater</v>
      </c>
      <c r="R3797" s="6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9"/>
        <v>1</v>
      </c>
      <c r="Q3798" s="6" t="str">
        <f t="shared" si="355"/>
        <v>theater</v>
      </c>
      <c r="R3798" s="6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9"/>
        <v>145.40540540540542</v>
      </c>
      <c r="Q3799" s="6" t="str">
        <f t="shared" si="355"/>
        <v>theater</v>
      </c>
      <c r="R3799" s="6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9"/>
        <v>205</v>
      </c>
      <c r="Q3800" s="6" t="str">
        <f t="shared" si="355"/>
        <v>theater</v>
      </c>
      <c r="R3800" s="6" t="str">
        <f t="shared" si="356"/>
        <v>musical</v>
      </c>
      <c r="S3800" s="9">
        <f t="shared" si="357"/>
        <v>41831.722777777773</v>
      </c>
      <c r="T3800" s="9">
        <f t="shared" si="358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9"/>
        <v>100.5</v>
      </c>
      <c r="Q3801" s="6" t="str">
        <f t="shared" si="355"/>
        <v>theater</v>
      </c>
      <c r="R3801" s="6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9"/>
        <v>55.0625</v>
      </c>
      <c r="Q3802" s="6" t="str">
        <f t="shared" si="355"/>
        <v>theater</v>
      </c>
      <c r="R3802" s="6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9"/>
        <v>47.333333333333336</v>
      </c>
      <c r="Q3803" s="6" t="str">
        <f t="shared" si="355"/>
        <v>theater</v>
      </c>
      <c r="R3803" s="6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9"/>
        <v>#DIV/0!</v>
      </c>
      <c r="Q3804" s="6" t="str">
        <f t="shared" si="355"/>
        <v>theater</v>
      </c>
      <c r="R3804" s="6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9"/>
        <v>58.95</v>
      </c>
      <c r="Q3805" s="6" t="str">
        <f t="shared" si="355"/>
        <v>theater</v>
      </c>
      <c r="R3805" s="6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9"/>
        <v>#DIV/0!</v>
      </c>
      <c r="Q3806" s="6" t="str">
        <f t="shared" si="355"/>
        <v>theater</v>
      </c>
      <c r="R3806" s="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9"/>
        <v>1.5</v>
      </c>
      <c r="Q3807" s="6" t="str">
        <f t="shared" si="355"/>
        <v>theater</v>
      </c>
      <c r="R3807" s="6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9"/>
        <v>5</v>
      </c>
      <c r="Q3808" s="6" t="str">
        <f t="shared" si="355"/>
        <v>theater</v>
      </c>
      <c r="R3808" s="6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9"/>
        <v>50.555555555555557</v>
      </c>
      <c r="Q3809" s="6" t="str">
        <f t="shared" si="355"/>
        <v>theater</v>
      </c>
      <c r="R3809" s="6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9"/>
        <v>41.666666666666664</v>
      </c>
      <c r="Q3810" s="6" t="str">
        <f t="shared" si="355"/>
        <v>theater</v>
      </c>
      <c r="R3810" s="6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9"/>
        <v>53.289473684210527</v>
      </c>
      <c r="Q3811" s="6" t="str">
        <f t="shared" si="355"/>
        <v>theater</v>
      </c>
      <c r="R3811" s="6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9"/>
        <v>70.230769230769226</v>
      </c>
      <c r="Q3812" s="6" t="str">
        <f t="shared" si="355"/>
        <v>theater</v>
      </c>
      <c r="R3812" s="6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9"/>
        <v>43.421052631578945</v>
      </c>
      <c r="Q3813" s="6" t="str">
        <f t="shared" si="355"/>
        <v>theater</v>
      </c>
      <c r="R3813" s="6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9"/>
        <v>199.18181818181819</v>
      </c>
      <c r="Q3814" s="6" t="str">
        <f t="shared" si="355"/>
        <v>theater</v>
      </c>
      <c r="R3814" s="6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9"/>
        <v>78.518148148148143</v>
      </c>
      <c r="Q3815" s="6" t="str">
        <f t="shared" si="355"/>
        <v>theater</v>
      </c>
      <c r="R3815" s="6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9"/>
        <v>61.823529411764703</v>
      </c>
      <c r="Q3816" s="6" t="str">
        <f t="shared" si="355"/>
        <v>theater</v>
      </c>
      <c r="R3816" s="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9"/>
        <v>50.000500000000002</v>
      </c>
      <c r="Q3817" s="6" t="str">
        <f t="shared" si="355"/>
        <v>theater</v>
      </c>
      <c r="R3817" s="6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9"/>
        <v>48.339729729729726</v>
      </c>
      <c r="Q3818" s="6" t="str">
        <f t="shared" si="355"/>
        <v>theater</v>
      </c>
      <c r="R3818" s="6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9"/>
        <v>107.25</v>
      </c>
      <c r="Q3819" s="6" t="str">
        <f t="shared" si="355"/>
        <v>theater</v>
      </c>
      <c r="R3819" s="6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9"/>
        <v>57</v>
      </c>
      <c r="Q3820" s="6" t="str">
        <f t="shared" si="355"/>
        <v>theater</v>
      </c>
      <c r="R3820" s="6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9"/>
        <v>40.92307692307692</v>
      </c>
      <c r="Q3821" s="6" t="str">
        <f t="shared" si="355"/>
        <v>theater</v>
      </c>
      <c r="R3821" s="6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9"/>
        <v>21.5</v>
      </c>
      <c r="Q3822" s="6" t="str">
        <f t="shared" si="355"/>
        <v>theater</v>
      </c>
      <c r="R3822" s="6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9"/>
        <v>79.543478260869563</v>
      </c>
      <c r="Q3823" s="6" t="str">
        <f t="shared" si="355"/>
        <v>theater</v>
      </c>
      <c r="R3823" s="6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9"/>
        <v>72.381578947368425</v>
      </c>
      <c r="Q3824" s="6" t="str">
        <f t="shared" si="355"/>
        <v>theater</v>
      </c>
      <c r="R3824" s="6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9"/>
        <v>64.634146341463421</v>
      </c>
      <c r="Q3825" s="6" t="str">
        <f t="shared" si="355"/>
        <v>theater</v>
      </c>
      <c r="R3825" s="6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9"/>
        <v>38.571428571428569</v>
      </c>
      <c r="Q3826" s="6" t="str">
        <f t="shared" si="355"/>
        <v>theater</v>
      </c>
      <c r="R3826" s="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9"/>
        <v>107.57142857142857</v>
      </c>
      <c r="Q3827" s="6" t="str">
        <f t="shared" si="355"/>
        <v>theater</v>
      </c>
      <c r="R3827" s="6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9"/>
        <v>27.5</v>
      </c>
      <c r="Q3828" s="6" t="str">
        <f t="shared" si="355"/>
        <v>theater</v>
      </c>
      <c r="R3828" s="6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9"/>
        <v>70.461538461538467</v>
      </c>
      <c r="Q3829" s="6" t="str">
        <f t="shared" si="355"/>
        <v>theater</v>
      </c>
      <c r="R3829" s="6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9"/>
        <v>178.57142857142858</v>
      </c>
      <c r="Q3830" s="6" t="str">
        <f t="shared" si="355"/>
        <v>theater</v>
      </c>
      <c r="R3830" s="6" t="str">
        <f t="shared" si="356"/>
        <v>plays</v>
      </c>
      <c r="S3830" s="9">
        <f t="shared" si="357"/>
        <v>41944.527627314819</v>
      </c>
      <c r="T3830" s="9">
        <f t="shared" si="358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9"/>
        <v>62.625</v>
      </c>
      <c r="Q3831" s="6" t="str">
        <f t="shared" si="355"/>
        <v>theater</v>
      </c>
      <c r="R3831" s="6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9"/>
        <v>75</v>
      </c>
      <c r="Q3832" s="6" t="str">
        <f t="shared" si="355"/>
        <v>theater</v>
      </c>
      <c r="R3832" s="6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9"/>
        <v>58.901111111111113</v>
      </c>
      <c r="Q3833" s="6" t="str">
        <f t="shared" si="355"/>
        <v>theater</v>
      </c>
      <c r="R3833" s="6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9"/>
        <v>139.55555555555554</v>
      </c>
      <c r="Q3834" s="6" t="str">
        <f t="shared" si="355"/>
        <v>theater</v>
      </c>
      <c r="R3834" s="6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9"/>
        <v>70</v>
      </c>
      <c r="Q3835" s="6" t="str">
        <f t="shared" si="355"/>
        <v>theater</v>
      </c>
      <c r="R3835" s="6" t="str">
        <f t="shared" si="356"/>
        <v>plays</v>
      </c>
      <c r="S3835" s="9">
        <f t="shared" si="357"/>
        <v>41963.872361111113</v>
      </c>
      <c r="T3835" s="9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9"/>
        <v>57.385964912280699</v>
      </c>
      <c r="Q3836" s="6" t="str">
        <f t="shared" si="355"/>
        <v>theater</v>
      </c>
      <c r="R3836" s="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9"/>
        <v>40</v>
      </c>
      <c r="Q3837" s="6" t="str">
        <f t="shared" si="355"/>
        <v>theater</v>
      </c>
      <c r="R3837" s="6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9"/>
        <v>64.285714285714292</v>
      </c>
      <c r="Q3838" s="6" t="str">
        <f t="shared" si="355"/>
        <v>theater</v>
      </c>
      <c r="R3838" s="6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9"/>
        <v>120.11764705882354</v>
      </c>
      <c r="Q3839" s="6" t="str">
        <f t="shared" si="355"/>
        <v>theater</v>
      </c>
      <c r="R3839" s="6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9"/>
        <v>1008.24</v>
      </c>
      <c r="Q3840" s="6" t="str">
        <f t="shared" si="355"/>
        <v>theater</v>
      </c>
      <c r="R3840" s="6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9"/>
        <v>63.28125</v>
      </c>
      <c r="Q3841" s="6" t="str">
        <f t="shared" si="355"/>
        <v>theater</v>
      </c>
      <c r="R3841" s="6" t="str">
        <f t="shared" si="356"/>
        <v>plays</v>
      </c>
      <c r="S3841" s="9">
        <f t="shared" si="357"/>
        <v>42155.142638888894</v>
      </c>
      <c r="T3841" s="9">
        <f t="shared" si="358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9"/>
        <v>21.666666666666668</v>
      </c>
      <c r="Q3842" s="6" t="str">
        <f t="shared" si="355"/>
        <v>theater</v>
      </c>
      <c r="R3842" s="6" t="str">
        <f t="shared" si="356"/>
        <v>plays</v>
      </c>
      <c r="S3842" s="9">
        <f t="shared" si="357"/>
        <v>42432.701724537037</v>
      </c>
      <c r="T3842" s="9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>
        <f t="shared" si="359"/>
        <v>25.647058823529413</v>
      </c>
      <c r="Q3843" s="6" t="str">
        <f t="shared" ref="Q3843:Q3906" si="361">LEFT(N3843, FIND("/", N3843)-1)</f>
        <v>theater</v>
      </c>
      <c r="R3843" s="6" t="str">
        <f t="shared" ref="R3843:R3906" si="362">RIGHT(N3843, LEN(N3843) - FIND("/", N3843))</f>
        <v>plays</v>
      </c>
      <c r="S3843" s="9">
        <f t="shared" ref="S3843:S3906" si="363">(J3843/86400) + DATE(1970, 1, 1)</f>
        <v>41780.785729166666</v>
      </c>
      <c r="T3843" s="9">
        <f t="shared" ref="T3843:T3906" si="364">(I3843/86400) + 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ref="P3844:P3907" si="365">E3844/L3844</f>
        <v>47.695652173913047</v>
      </c>
      <c r="Q3844" s="6" t="str">
        <f t="shared" si="361"/>
        <v>theater</v>
      </c>
      <c r="R3844" s="6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5"/>
        <v>56.05263157894737</v>
      </c>
      <c r="Q3845" s="6" t="str">
        <f t="shared" si="361"/>
        <v>theater</v>
      </c>
      <c r="R3845" s="6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5"/>
        <v>81.319999999999993</v>
      </c>
      <c r="Q3846" s="6" t="str">
        <f t="shared" si="361"/>
        <v>theater</v>
      </c>
      <c r="R3846" s="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5"/>
        <v>70.166666666666671</v>
      </c>
      <c r="Q3847" s="6" t="str">
        <f t="shared" si="361"/>
        <v>theater</v>
      </c>
      <c r="R3847" s="6" t="str">
        <f t="shared" si="362"/>
        <v>plays</v>
      </c>
      <c r="S3847" s="9">
        <f t="shared" si="363"/>
        <v>42248.627013888894</v>
      </c>
      <c r="T3847" s="9">
        <f t="shared" si="364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5"/>
        <v>23.625</v>
      </c>
      <c r="Q3848" s="6" t="str">
        <f t="shared" si="361"/>
        <v>theater</v>
      </c>
      <c r="R3848" s="6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5"/>
        <v>188.55555555555554</v>
      </c>
      <c r="Q3849" s="6" t="str">
        <f t="shared" si="361"/>
        <v>theater</v>
      </c>
      <c r="R3849" s="6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5"/>
        <v>49.511627906976742</v>
      </c>
      <c r="Q3850" s="6" t="str">
        <f t="shared" si="361"/>
        <v>theater</v>
      </c>
      <c r="R3850" s="6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5"/>
        <v>75.464285714285708</v>
      </c>
      <c r="Q3851" s="6" t="str">
        <f t="shared" si="361"/>
        <v>theater</v>
      </c>
      <c r="R3851" s="6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5"/>
        <v>9.5</v>
      </c>
      <c r="Q3852" s="6" t="str">
        <f t="shared" si="361"/>
        <v>theater</v>
      </c>
      <c r="R3852" s="6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5"/>
        <v>35.5</v>
      </c>
      <c r="Q3853" s="6" t="str">
        <f t="shared" si="361"/>
        <v>theater</v>
      </c>
      <c r="R3853" s="6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5"/>
        <v>10</v>
      </c>
      <c r="Q3854" s="6" t="str">
        <f t="shared" si="361"/>
        <v>theater</v>
      </c>
      <c r="R3854" s="6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5"/>
        <v>13</v>
      </c>
      <c r="Q3855" s="6" t="str">
        <f t="shared" si="361"/>
        <v>theater</v>
      </c>
      <c r="R3855" s="6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5"/>
        <v>89.4</v>
      </c>
      <c r="Q3856" s="6" t="str">
        <f t="shared" si="361"/>
        <v>theater</v>
      </c>
      <c r="R3856" s="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5"/>
        <v>25</v>
      </c>
      <c r="Q3857" s="6" t="str">
        <f t="shared" si="361"/>
        <v>theater</v>
      </c>
      <c r="R3857" s="6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5"/>
        <v>1</v>
      </c>
      <c r="Q3858" s="6" t="str">
        <f t="shared" si="361"/>
        <v>theater</v>
      </c>
      <c r="R3858" s="6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5"/>
        <v>65</v>
      </c>
      <c r="Q3859" s="6" t="str">
        <f t="shared" si="361"/>
        <v>theater</v>
      </c>
      <c r="R3859" s="6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5"/>
        <v>10</v>
      </c>
      <c r="Q3860" s="6" t="str">
        <f t="shared" si="361"/>
        <v>theater</v>
      </c>
      <c r="R3860" s="6" t="str">
        <f t="shared" si="362"/>
        <v>plays</v>
      </c>
      <c r="S3860" s="9">
        <f t="shared" si="363"/>
        <v>42128.431064814809</v>
      </c>
      <c r="T3860" s="9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5"/>
        <v>1</v>
      </c>
      <c r="Q3861" s="6" t="str">
        <f t="shared" si="361"/>
        <v>theater</v>
      </c>
      <c r="R3861" s="6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5"/>
        <v>81.538461538461533</v>
      </c>
      <c r="Q3862" s="6" t="str">
        <f t="shared" si="361"/>
        <v>theater</v>
      </c>
      <c r="R3862" s="6" t="str">
        <f t="shared" si="362"/>
        <v>plays</v>
      </c>
      <c r="S3862" s="9">
        <f t="shared" si="363"/>
        <v>41833.660995370374</v>
      </c>
      <c r="T3862" s="9">
        <f t="shared" si="364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5"/>
        <v>100</v>
      </c>
      <c r="Q3863" s="6" t="str">
        <f t="shared" si="361"/>
        <v>theater</v>
      </c>
      <c r="R3863" s="6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5"/>
        <v>1</v>
      </c>
      <c r="Q3864" s="6" t="str">
        <f t="shared" si="361"/>
        <v>theater</v>
      </c>
      <c r="R3864" s="6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5"/>
        <v>#DIV/0!</v>
      </c>
      <c r="Q3865" s="6" t="str">
        <f t="shared" si="361"/>
        <v>theater</v>
      </c>
      <c r="R3865" s="6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5"/>
        <v>20</v>
      </c>
      <c r="Q3866" s="6" t="str">
        <f t="shared" si="361"/>
        <v>theater</v>
      </c>
      <c r="R3866" s="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5"/>
        <v>46.428571428571431</v>
      </c>
      <c r="Q3867" s="6" t="str">
        <f t="shared" si="361"/>
        <v>theater</v>
      </c>
      <c r="R3867" s="6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5"/>
        <v>5.5</v>
      </c>
      <c r="Q3868" s="6" t="str">
        <f t="shared" si="361"/>
        <v>theater</v>
      </c>
      <c r="R3868" s="6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5"/>
        <v>50.2</v>
      </c>
      <c r="Q3869" s="6" t="str">
        <f t="shared" si="361"/>
        <v>theater</v>
      </c>
      <c r="R3869" s="6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5"/>
        <v>10</v>
      </c>
      <c r="Q3870" s="6" t="str">
        <f t="shared" si="361"/>
        <v>theater</v>
      </c>
      <c r="R3870" s="6" t="str">
        <f t="shared" si="362"/>
        <v>musical</v>
      </c>
      <c r="S3870" s="9">
        <f t="shared" si="363"/>
        <v>41865.659780092596</v>
      </c>
      <c r="T3870" s="9">
        <f t="shared" si="364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5"/>
        <v>30.133333333333333</v>
      </c>
      <c r="Q3871" s="6" t="str">
        <f t="shared" si="361"/>
        <v>theater</v>
      </c>
      <c r="R3871" s="6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5"/>
        <v>150</v>
      </c>
      <c r="Q3872" s="6" t="str">
        <f t="shared" si="361"/>
        <v>theater</v>
      </c>
      <c r="R3872" s="6" t="str">
        <f t="shared" si="362"/>
        <v>musical</v>
      </c>
      <c r="S3872" s="9">
        <f t="shared" si="363"/>
        <v>41793.172199074077</v>
      </c>
      <c r="T3872" s="9">
        <f t="shared" si="364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5"/>
        <v>13.333333333333334</v>
      </c>
      <c r="Q3873" s="6" t="str">
        <f t="shared" si="361"/>
        <v>theater</v>
      </c>
      <c r="R3873" s="6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5"/>
        <v>#DIV/0!</v>
      </c>
      <c r="Q3874" s="6" t="str">
        <f t="shared" si="361"/>
        <v>theater</v>
      </c>
      <c r="R3874" s="6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5"/>
        <v>#DIV/0!</v>
      </c>
      <c r="Q3875" s="6" t="str">
        <f t="shared" si="361"/>
        <v>theater</v>
      </c>
      <c r="R3875" s="6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5"/>
        <v>#DIV/0!</v>
      </c>
      <c r="Q3876" s="6" t="str">
        <f t="shared" si="361"/>
        <v>theater</v>
      </c>
      <c r="R3876" s="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5"/>
        <v>#DIV/0!</v>
      </c>
      <c r="Q3877" s="6" t="str">
        <f t="shared" si="361"/>
        <v>theater</v>
      </c>
      <c r="R3877" s="6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5"/>
        <v>44.760869565217391</v>
      </c>
      <c r="Q3878" s="6" t="str">
        <f t="shared" si="361"/>
        <v>theater</v>
      </c>
      <c r="R3878" s="6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5"/>
        <v>88.642857142857139</v>
      </c>
      <c r="Q3879" s="6" t="str">
        <f t="shared" si="361"/>
        <v>theater</v>
      </c>
      <c r="R3879" s="6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5"/>
        <v>10</v>
      </c>
      <c r="Q3880" s="6" t="str">
        <f t="shared" si="361"/>
        <v>theater</v>
      </c>
      <c r="R3880" s="6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5"/>
        <v>#DIV/0!</v>
      </c>
      <c r="Q3881" s="6" t="str">
        <f t="shared" si="361"/>
        <v>theater</v>
      </c>
      <c r="R3881" s="6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5"/>
        <v>57.647058823529413</v>
      </c>
      <c r="Q3882" s="6" t="str">
        <f t="shared" si="361"/>
        <v>theater</v>
      </c>
      <c r="R3882" s="6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5"/>
        <v>25</v>
      </c>
      <c r="Q3883" s="6" t="str">
        <f t="shared" si="361"/>
        <v>theater</v>
      </c>
      <c r="R3883" s="6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5"/>
        <v>#DIV/0!</v>
      </c>
      <c r="Q3884" s="6" t="str">
        <f t="shared" si="361"/>
        <v>theater</v>
      </c>
      <c r="R3884" s="6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5"/>
        <v>#DIV/0!</v>
      </c>
      <c r="Q3885" s="6" t="str">
        <f t="shared" si="361"/>
        <v>theater</v>
      </c>
      <c r="R3885" s="6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5"/>
        <v>#DIV/0!</v>
      </c>
      <c r="Q3886" s="6" t="str">
        <f t="shared" si="361"/>
        <v>theater</v>
      </c>
      <c r="R3886" s="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5"/>
        <v>#DIV/0!</v>
      </c>
      <c r="Q3887" s="6" t="str">
        <f t="shared" si="361"/>
        <v>theater</v>
      </c>
      <c r="R3887" s="6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5"/>
        <v>#DIV/0!</v>
      </c>
      <c r="Q3888" s="6" t="str">
        <f t="shared" si="361"/>
        <v>theater</v>
      </c>
      <c r="R3888" s="6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5"/>
        <v>17.5</v>
      </c>
      <c r="Q3889" s="6" t="str">
        <f t="shared" si="361"/>
        <v>theater</v>
      </c>
      <c r="R3889" s="6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5"/>
        <v>38.714285714285715</v>
      </c>
      <c r="Q3890" s="6" t="str">
        <f t="shared" si="361"/>
        <v>theater</v>
      </c>
      <c r="R3890" s="6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5"/>
        <v>13.111111111111111</v>
      </c>
      <c r="Q3891" s="6" t="str">
        <f t="shared" si="361"/>
        <v>theater</v>
      </c>
      <c r="R3891" s="6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5"/>
        <v>315.5</v>
      </c>
      <c r="Q3892" s="6" t="str">
        <f t="shared" si="361"/>
        <v>theater</v>
      </c>
      <c r="R3892" s="6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5"/>
        <v>37.142857142857146</v>
      </c>
      <c r="Q3893" s="6" t="str">
        <f t="shared" si="361"/>
        <v>theater</v>
      </c>
      <c r="R3893" s="6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5"/>
        <v>#DIV/0!</v>
      </c>
      <c r="Q3894" s="6" t="str">
        <f t="shared" si="361"/>
        <v>theater</v>
      </c>
      <c r="R3894" s="6" t="str">
        <f t="shared" si="362"/>
        <v>plays</v>
      </c>
      <c r="S3894" s="9">
        <f t="shared" si="363"/>
        <v>41867.652280092589</v>
      </c>
      <c r="T3894" s="9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5"/>
        <v>128.27380952380952</v>
      </c>
      <c r="Q3895" s="6" t="str">
        <f t="shared" si="361"/>
        <v>theater</v>
      </c>
      <c r="R3895" s="6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5"/>
        <v>47.272727272727273</v>
      </c>
      <c r="Q3896" s="6" t="str">
        <f t="shared" si="361"/>
        <v>theater</v>
      </c>
      <c r="R3896" s="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5"/>
        <v>50</v>
      </c>
      <c r="Q3897" s="6" t="str">
        <f t="shared" si="361"/>
        <v>theater</v>
      </c>
      <c r="R3897" s="6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5"/>
        <v>42.5</v>
      </c>
      <c r="Q3898" s="6" t="str">
        <f t="shared" si="361"/>
        <v>theater</v>
      </c>
      <c r="R3898" s="6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5"/>
        <v>44</v>
      </c>
      <c r="Q3899" s="6" t="str">
        <f t="shared" si="361"/>
        <v>theater</v>
      </c>
      <c r="R3899" s="6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5"/>
        <v>50.875</v>
      </c>
      <c r="Q3900" s="6" t="str">
        <f t="shared" si="361"/>
        <v>theater</v>
      </c>
      <c r="R3900" s="6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5"/>
        <v>62.5</v>
      </c>
      <c r="Q3901" s="6" t="str">
        <f t="shared" si="361"/>
        <v>theater</v>
      </c>
      <c r="R3901" s="6" t="str">
        <f t="shared" si="362"/>
        <v>plays</v>
      </c>
      <c r="S3901" s="9">
        <f t="shared" si="363"/>
        <v>41843.775011574078</v>
      </c>
      <c r="T3901" s="9">
        <f t="shared" si="364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5"/>
        <v>27</v>
      </c>
      <c r="Q3902" s="6" t="str">
        <f t="shared" si="361"/>
        <v>theater</v>
      </c>
      <c r="R3902" s="6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5"/>
        <v>25</v>
      </c>
      <c r="Q3903" s="6" t="str">
        <f t="shared" si="361"/>
        <v>theater</v>
      </c>
      <c r="R3903" s="6" t="str">
        <f t="shared" si="362"/>
        <v>plays</v>
      </c>
      <c r="S3903" s="9">
        <f t="shared" si="363"/>
        <v>42317.826377314814</v>
      </c>
      <c r="T3903" s="9">
        <f t="shared" si="364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5"/>
        <v>47.258064516129032</v>
      </c>
      <c r="Q3904" s="6" t="str">
        <f t="shared" si="361"/>
        <v>theater</v>
      </c>
      <c r="R3904" s="6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5"/>
        <v>#DIV/0!</v>
      </c>
      <c r="Q3905" s="6" t="str">
        <f t="shared" si="361"/>
        <v>theater</v>
      </c>
      <c r="R3905" s="6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5"/>
        <v>1.5</v>
      </c>
      <c r="Q3906" s="6" t="str">
        <f t="shared" si="361"/>
        <v>theater</v>
      </c>
      <c r="R3906" s="6" t="str">
        <f t="shared" si="362"/>
        <v>plays</v>
      </c>
      <c r="S3906" s="9">
        <f t="shared" si="363"/>
        <v>42095.229166666672</v>
      </c>
      <c r="T3906" s="9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>
        <f t="shared" si="365"/>
        <v>24.714285714285715</v>
      </c>
      <c r="Q3907" s="6" t="str">
        <f t="shared" ref="Q3907:Q3970" si="367">LEFT(N3907, FIND("/", N3907)-1)</f>
        <v>theater</v>
      </c>
      <c r="R3907" s="6" t="str">
        <f t="shared" ref="R3907:R3970" si="368">RIGHT(N3907, LEN(N3907) - FIND("/", N3907))</f>
        <v>plays</v>
      </c>
      <c r="S3907" s="9">
        <f t="shared" ref="S3907:S3970" si="369">(J3907/86400) + DATE(1970, 1, 1)</f>
        <v>42124.623877314814</v>
      </c>
      <c r="T3907" s="9">
        <f t="shared" ref="T3907:T3970" si="370">(I3907/86400) + 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ref="P3908:P3971" si="371">E3908/L3908</f>
        <v>63.125</v>
      </c>
      <c r="Q3908" s="6" t="str">
        <f t="shared" si="367"/>
        <v>theater</v>
      </c>
      <c r="R3908" s="6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71"/>
        <v>38.25</v>
      </c>
      <c r="Q3909" s="6" t="str">
        <f t="shared" si="367"/>
        <v>theater</v>
      </c>
      <c r="R3909" s="6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71"/>
        <v>16.25</v>
      </c>
      <c r="Q3910" s="6" t="str">
        <f t="shared" si="367"/>
        <v>theater</v>
      </c>
      <c r="R3910" s="6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71"/>
        <v>33.75</v>
      </c>
      <c r="Q3911" s="6" t="str">
        <f t="shared" si="367"/>
        <v>theater</v>
      </c>
      <c r="R3911" s="6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71"/>
        <v>61.666666666666664</v>
      </c>
      <c r="Q3912" s="6" t="str">
        <f t="shared" si="367"/>
        <v>theater</v>
      </c>
      <c r="R3912" s="6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71"/>
        <v>83.138888888888886</v>
      </c>
      <c r="Q3913" s="6" t="str">
        <f t="shared" si="367"/>
        <v>theater</v>
      </c>
      <c r="R3913" s="6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71"/>
        <v>1</v>
      </c>
      <c r="Q3914" s="6" t="str">
        <f t="shared" si="367"/>
        <v>theater</v>
      </c>
      <c r="R3914" s="6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71"/>
        <v>142.85714285714286</v>
      </c>
      <c r="Q3915" s="6" t="str">
        <f t="shared" si="367"/>
        <v>theater</v>
      </c>
      <c r="R3915" s="6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71"/>
        <v>33.666666666666664</v>
      </c>
      <c r="Q3916" s="6" t="str">
        <f t="shared" si="367"/>
        <v>theater</v>
      </c>
      <c r="R3916" s="6" t="str">
        <f t="shared" si="368"/>
        <v>plays</v>
      </c>
      <c r="S3916" s="9">
        <f t="shared" si="369"/>
        <v>42114.818935185191</v>
      </c>
      <c r="T3916" s="9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71"/>
        <v>5</v>
      </c>
      <c r="Q3917" s="6" t="str">
        <f t="shared" si="367"/>
        <v>theater</v>
      </c>
      <c r="R3917" s="6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71"/>
        <v>#DIV/0!</v>
      </c>
      <c r="Q3918" s="6" t="str">
        <f t="shared" si="367"/>
        <v>theater</v>
      </c>
      <c r="R3918" s="6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71"/>
        <v>10</v>
      </c>
      <c r="Q3919" s="6" t="str">
        <f t="shared" si="367"/>
        <v>theater</v>
      </c>
      <c r="R3919" s="6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71"/>
        <v>40</v>
      </c>
      <c r="Q3920" s="6" t="str">
        <f t="shared" si="367"/>
        <v>theater</v>
      </c>
      <c r="R3920" s="6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71"/>
        <v>30</v>
      </c>
      <c r="Q3921" s="6" t="str">
        <f t="shared" si="367"/>
        <v>theater</v>
      </c>
      <c r="R3921" s="6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71"/>
        <v>45</v>
      </c>
      <c r="Q3922" s="6" t="str">
        <f t="shared" si="367"/>
        <v>theater</v>
      </c>
      <c r="R3922" s="6" t="str">
        <f t="shared" si="368"/>
        <v>plays</v>
      </c>
      <c r="S3922" s="9">
        <f t="shared" si="369"/>
        <v>42657.38726851852</v>
      </c>
      <c r="T3922" s="9">
        <f t="shared" si="370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71"/>
        <v>#DIV/0!</v>
      </c>
      <c r="Q3923" s="6" t="str">
        <f t="shared" si="367"/>
        <v>theater</v>
      </c>
      <c r="R3923" s="6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71"/>
        <v>10.166666666666666</v>
      </c>
      <c r="Q3924" s="6" t="str">
        <f t="shared" si="367"/>
        <v>theater</v>
      </c>
      <c r="R3924" s="6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71"/>
        <v>81.411764705882348</v>
      </c>
      <c r="Q3925" s="6" t="str">
        <f t="shared" si="367"/>
        <v>theater</v>
      </c>
      <c r="R3925" s="6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71"/>
        <v>57.25</v>
      </c>
      <c r="Q3926" s="6" t="str">
        <f t="shared" si="367"/>
        <v>theater</v>
      </c>
      <c r="R3926" s="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71"/>
        <v>5</v>
      </c>
      <c r="Q3927" s="6" t="str">
        <f t="shared" si="367"/>
        <v>theater</v>
      </c>
      <c r="R3927" s="6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71"/>
        <v>15</v>
      </c>
      <c r="Q3928" s="6" t="str">
        <f t="shared" si="367"/>
        <v>theater</v>
      </c>
      <c r="R3928" s="6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71"/>
        <v>12.5</v>
      </c>
      <c r="Q3929" s="6" t="str">
        <f t="shared" si="367"/>
        <v>theater</v>
      </c>
      <c r="R3929" s="6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71"/>
        <v>93</v>
      </c>
      <c r="Q3930" s="6" t="str">
        <f t="shared" si="367"/>
        <v>theater</v>
      </c>
      <c r="R3930" s="6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71"/>
        <v>32.357142857142854</v>
      </c>
      <c r="Q3931" s="6" t="str">
        <f t="shared" si="367"/>
        <v>theater</v>
      </c>
      <c r="R3931" s="6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71"/>
        <v>#DIV/0!</v>
      </c>
      <c r="Q3932" s="6" t="str">
        <f t="shared" si="367"/>
        <v>theater</v>
      </c>
      <c r="R3932" s="6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71"/>
        <v>#DIV/0!</v>
      </c>
      <c r="Q3933" s="6" t="str">
        <f t="shared" si="367"/>
        <v>theater</v>
      </c>
      <c r="R3933" s="6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71"/>
        <v>1</v>
      </c>
      <c r="Q3934" s="6" t="str">
        <f t="shared" si="367"/>
        <v>theater</v>
      </c>
      <c r="R3934" s="6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71"/>
        <v>91.833333333333329</v>
      </c>
      <c r="Q3935" s="6" t="str">
        <f t="shared" si="367"/>
        <v>theater</v>
      </c>
      <c r="R3935" s="6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71"/>
        <v>45.833333333333336</v>
      </c>
      <c r="Q3936" s="6" t="str">
        <f t="shared" si="367"/>
        <v>theater</v>
      </c>
      <c r="R3936" s="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71"/>
        <v>57.173913043478258</v>
      </c>
      <c r="Q3937" s="6" t="str">
        <f t="shared" si="367"/>
        <v>theater</v>
      </c>
      <c r="R3937" s="6" t="str">
        <f t="shared" si="368"/>
        <v>plays</v>
      </c>
      <c r="S3937" s="9">
        <f t="shared" si="369"/>
        <v>42221.656782407408</v>
      </c>
      <c r="T3937" s="9">
        <f t="shared" si="370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71"/>
        <v>#DIV/0!</v>
      </c>
      <c r="Q3938" s="6" t="str">
        <f t="shared" si="367"/>
        <v>theater</v>
      </c>
      <c r="R3938" s="6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71"/>
        <v>248.5</v>
      </c>
      <c r="Q3939" s="6" t="str">
        <f t="shared" si="367"/>
        <v>theater</v>
      </c>
      <c r="R3939" s="6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71"/>
        <v>79.400000000000006</v>
      </c>
      <c r="Q3940" s="6" t="str">
        <f t="shared" si="367"/>
        <v>theater</v>
      </c>
      <c r="R3940" s="6" t="str">
        <f t="shared" si="368"/>
        <v>plays</v>
      </c>
      <c r="S3940" s="9">
        <f t="shared" si="369"/>
        <v>42151.905717592592</v>
      </c>
      <c r="T3940" s="9">
        <f t="shared" si="370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71"/>
        <v>5</v>
      </c>
      <c r="Q3941" s="6" t="str">
        <f t="shared" si="367"/>
        <v>theater</v>
      </c>
      <c r="R3941" s="6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71"/>
        <v>5.5</v>
      </c>
      <c r="Q3942" s="6" t="str">
        <f t="shared" si="367"/>
        <v>theater</v>
      </c>
      <c r="R3942" s="6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71"/>
        <v>25</v>
      </c>
      <c r="Q3943" s="6" t="str">
        <f t="shared" si="367"/>
        <v>theater</v>
      </c>
      <c r="R3943" s="6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71"/>
        <v>#DIV/0!</v>
      </c>
      <c r="Q3944" s="6" t="str">
        <f t="shared" si="367"/>
        <v>theater</v>
      </c>
      <c r="R3944" s="6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71"/>
        <v>137.07692307692307</v>
      </c>
      <c r="Q3945" s="6" t="str">
        <f t="shared" si="367"/>
        <v>theater</v>
      </c>
      <c r="R3945" s="6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71"/>
        <v>#DIV/0!</v>
      </c>
      <c r="Q3946" s="6" t="str">
        <f t="shared" si="367"/>
        <v>theater</v>
      </c>
      <c r="R3946" s="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71"/>
        <v>5</v>
      </c>
      <c r="Q3947" s="6" t="str">
        <f t="shared" si="367"/>
        <v>theater</v>
      </c>
      <c r="R3947" s="6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71"/>
        <v>39</v>
      </c>
      <c r="Q3948" s="6" t="str">
        <f t="shared" si="367"/>
        <v>theater</v>
      </c>
      <c r="R3948" s="6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71"/>
        <v>50.5</v>
      </c>
      <c r="Q3949" s="6" t="str">
        <f t="shared" si="367"/>
        <v>theater</v>
      </c>
      <c r="R3949" s="6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71"/>
        <v>#DIV/0!</v>
      </c>
      <c r="Q3950" s="6" t="str">
        <f t="shared" si="367"/>
        <v>theater</v>
      </c>
      <c r="R3950" s="6" t="str">
        <f t="shared" si="368"/>
        <v>plays</v>
      </c>
      <c r="S3950" s="9">
        <f t="shared" si="369"/>
        <v>41829.325497685189</v>
      </c>
      <c r="T3950" s="9">
        <f t="shared" si="370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71"/>
        <v>49.28125</v>
      </c>
      <c r="Q3951" s="6" t="str">
        <f t="shared" si="367"/>
        <v>theater</v>
      </c>
      <c r="R3951" s="6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71"/>
        <v>25</v>
      </c>
      <c r="Q3952" s="6" t="str">
        <f t="shared" si="367"/>
        <v>theater</v>
      </c>
      <c r="R3952" s="6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71"/>
        <v>1</v>
      </c>
      <c r="Q3953" s="6" t="str">
        <f t="shared" si="367"/>
        <v>theater</v>
      </c>
      <c r="R3953" s="6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71"/>
        <v>25</v>
      </c>
      <c r="Q3954" s="6" t="str">
        <f t="shared" si="367"/>
        <v>theater</v>
      </c>
      <c r="R3954" s="6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71"/>
        <v>#DIV/0!</v>
      </c>
      <c r="Q3955" s="6" t="str">
        <f t="shared" si="367"/>
        <v>theater</v>
      </c>
      <c r="R3955" s="6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71"/>
        <v>#DIV/0!</v>
      </c>
      <c r="Q3956" s="6" t="str">
        <f t="shared" si="367"/>
        <v>theater</v>
      </c>
      <c r="R3956" s="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71"/>
        <v>53.125</v>
      </c>
      <c r="Q3957" s="6" t="str">
        <f t="shared" si="367"/>
        <v>theater</v>
      </c>
      <c r="R3957" s="6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71"/>
        <v>#DIV/0!</v>
      </c>
      <c r="Q3958" s="6" t="str">
        <f t="shared" si="367"/>
        <v>theater</v>
      </c>
      <c r="R3958" s="6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71"/>
        <v>7</v>
      </c>
      <c r="Q3959" s="6" t="str">
        <f t="shared" si="367"/>
        <v>theater</v>
      </c>
      <c r="R3959" s="6" t="str">
        <f t="shared" si="368"/>
        <v>plays</v>
      </c>
      <c r="S3959" s="9">
        <f t="shared" si="369"/>
        <v>42513.976319444446</v>
      </c>
      <c r="T3959" s="9">
        <f t="shared" si="370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71"/>
        <v>40.0625</v>
      </c>
      <c r="Q3960" s="6" t="str">
        <f t="shared" si="367"/>
        <v>theater</v>
      </c>
      <c r="R3960" s="6" t="str">
        <f t="shared" si="368"/>
        <v>plays</v>
      </c>
      <c r="S3960" s="9">
        <f t="shared" si="369"/>
        <v>41816.950370370367</v>
      </c>
      <c r="T3960" s="9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71"/>
        <v>24.333333333333332</v>
      </c>
      <c r="Q3961" s="6" t="str">
        <f t="shared" si="367"/>
        <v>theater</v>
      </c>
      <c r="R3961" s="6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71"/>
        <v>11.25</v>
      </c>
      <c r="Q3962" s="6" t="str">
        <f t="shared" si="367"/>
        <v>theater</v>
      </c>
      <c r="R3962" s="6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71"/>
        <v>10.5</v>
      </c>
      <c r="Q3963" s="6" t="str">
        <f t="shared" si="367"/>
        <v>theater</v>
      </c>
      <c r="R3963" s="6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71"/>
        <v>15</v>
      </c>
      <c r="Q3964" s="6" t="str">
        <f t="shared" si="367"/>
        <v>theater</v>
      </c>
      <c r="R3964" s="6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71"/>
        <v>#DIV/0!</v>
      </c>
      <c r="Q3965" s="6" t="str">
        <f t="shared" si="367"/>
        <v>theater</v>
      </c>
      <c r="R3965" s="6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71"/>
        <v>42</v>
      </c>
      <c r="Q3966" s="6" t="str">
        <f t="shared" si="367"/>
        <v>theater</v>
      </c>
      <c r="R3966" s="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71"/>
        <v>71.25</v>
      </c>
      <c r="Q3967" s="6" t="str">
        <f t="shared" si="367"/>
        <v>theater</v>
      </c>
      <c r="R3967" s="6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71"/>
        <v>22.5</v>
      </c>
      <c r="Q3968" s="6" t="str">
        <f t="shared" si="367"/>
        <v>theater</v>
      </c>
      <c r="R3968" s="6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71"/>
        <v>41</v>
      </c>
      <c r="Q3969" s="6" t="str">
        <f t="shared" si="367"/>
        <v>theater</v>
      </c>
      <c r="R3969" s="6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71"/>
        <v>47.909090909090907</v>
      </c>
      <c r="Q3970" s="6" t="str">
        <f t="shared" si="367"/>
        <v>theater</v>
      </c>
      <c r="R3970" s="6" t="str">
        <f t="shared" si="368"/>
        <v>plays</v>
      </c>
      <c r="S3970" s="9">
        <f t="shared" si="369"/>
        <v>42452.815659722226</v>
      </c>
      <c r="T3970" s="9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>
        <f t="shared" si="371"/>
        <v>35.166666666666664</v>
      </c>
      <c r="Q3971" s="6" t="str">
        <f t="shared" ref="Q3971:Q4034" si="373">LEFT(N3971, FIND("/", N3971)-1)</f>
        <v>theater</v>
      </c>
      <c r="R3971" s="6" t="str">
        <f t="shared" ref="R3971:R4034" si="374">RIGHT(N3971, LEN(N3971) - FIND("/", N3971))</f>
        <v>plays</v>
      </c>
      <c r="S3971" s="9">
        <f t="shared" ref="S3971:S4034" si="375">(J3971/86400) + DATE(1970, 1, 1)</f>
        <v>42601.854699074072</v>
      </c>
      <c r="T3971" s="9">
        <f t="shared" ref="T3971:T4034" si="376">(I3971/86400) + 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ref="P3972:P4035" si="377">E3972/L3972</f>
        <v>5.5</v>
      </c>
      <c r="Q3972" s="6" t="str">
        <f t="shared" si="373"/>
        <v>theater</v>
      </c>
      <c r="R3972" s="6" t="str">
        <f t="shared" si="374"/>
        <v>plays</v>
      </c>
      <c r="S3972" s="9">
        <f t="shared" si="375"/>
        <v>42447.863553240742</v>
      </c>
      <c r="T3972" s="9">
        <f t="shared" si="376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7"/>
        <v>22.666666666666668</v>
      </c>
      <c r="Q3973" s="6" t="str">
        <f t="shared" si="373"/>
        <v>theater</v>
      </c>
      <c r="R3973" s="6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7"/>
        <v>26.375</v>
      </c>
      <c r="Q3974" s="6" t="str">
        <f t="shared" si="373"/>
        <v>theater</v>
      </c>
      <c r="R3974" s="6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7"/>
        <v>105.54054054054055</v>
      </c>
      <c r="Q3975" s="6" t="str">
        <f t="shared" si="373"/>
        <v>theater</v>
      </c>
      <c r="R3975" s="6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7"/>
        <v>29.09090909090909</v>
      </c>
      <c r="Q3976" s="6" t="str">
        <f t="shared" si="373"/>
        <v>theater</v>
      </c>
      <c r="R3976" s="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7"/>
        <v>#DIV/0!</v>
      </c>
      <c r="Q3977" s="6" t="str">
        <f t="shared" si="373"/>
        <v>theater</v>
      </c>
      <c r="R3977" s="6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7"/>
        <v>62</v>
      </c>
      <c r="Q3978" s="6" t="str">
        <f t="shared" si="373"/>
        <v>theater</v>
      </c>
      <c r="R3978" s="6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7"/>
        <v>217.5</v>
      </c>
      <c r="Q3979" s="6" t="str">
        <f t="shared" si="373"/>
        <v>theater</v>
      </c>
      <c r="R3979" s="6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7"/>
        <v>26.75</v>
      </c>
      <c r="Q3980" s="6" t="str">
        <f t="shared" si="373"/>
        <v>theater</v>
      </c>
      <c r="R3980" s="6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7"/>
        <v>18.333333333333332</v>
      </c>
      <c r="Q3981" s="6" t="str">
        <f t="shared" si="373"/>
        <v>theater</v>
      </c>
      <c r="R3981" s="6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7"/>
        <v>64.285714285714292</v>
      </c>
      <c r="Q3982" s="6" t="str">
        <f t="shared" si="373"/>
        <v>theater</v>
      </c>
      <c r="R3982" s="6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7"/>
        <v>175</v>
      </c>
      <c r="Q3983" s="6" t="str">
        <f t="shared" si="373"/>
        <v>theater</v>
      </c>
      <c r="R3983" s="6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7"/>
        <v>34</v>
      </c>
      <c r="Q3984" s="6" t="str">
        <f t="shared" si="373"/>
        <v>theater</v>
      </c>
      <c r="R3984" s="6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7"/>
        <v>84.282608695652172</v>
      </c>
      <c r="Q3985" s="6" t="str">
        <f t="shared" si="373"/>
        <v>theater</v>
      </c>
      <c r="R3985" s="6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7"/>
        <v>9.5</v>
      </c>
      <c r="Q3986" s="6" t="str">
        <f t="shared" si="373"/>
        <v>theater</v>
      </c>
      <c r="R3986" s="6" t="str">
        <f t="shared" si="374"/>
        <v>plays</v>
      </c>
      <c r="S3986" s="9">
        <f t="shared" si="375"/>
        <v>41920.963472222225</v>
      </c>
      <c r="T3986" s="9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7"/>
        <v>33.736842105263158</v>
      </c>
      <c r="Q3987" s="6" t="str">
        <f t="shared" si="373"/>
        <v>theater</v>
      </c>
      <c r="R3987" s="6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7"/>
        <v>37.53846153846154</v>
      </c>
      <c r="Q3988" s="6" t="str">
        <f t="shared" si="373"/>
        <v>theater</v>
      </c>
      <c r="R3988" s="6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7"/>
        <v>11.615384615384615</v>
      </c>
      <c r="Q3989" s="6" t="str">
        <f t="shared" si="373"/>
        <v>theater</v>
      </c>
      <c r="R3989" s="6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7"/>
        <v>8</v>
      </c>
      <c r="Q3990" s="6" t="str">
        <f t="shared" si="373"/>
        <v>theater</v>
      </c>
      <c r="R3990" s="6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7"/>
        <v>#DIV/0!</v>
      </c>
      <c r="Q3991" s="6" t="str">
        <f t="shared" si="373"/>
        <v>theater</v>
      </c>
      <c r="R3991" s="6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7"/>
        <v>23</v>
      </c>
      <c r="Q3992" s="6" t="str">
        <f t="shared" si="373"/>
        <v>theater</v>
      </c>
      <c r="R3992" s="6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7"/>
        <v>100</v>
      </c>
      <c r="Q3993" s="6" t="str">
        <f t="shared" si="373"/>
        <v>theater</v>
      </c>
      <c r="R3993" s="6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7"/>
        <v>60.111111111111114</v>
      </c>
      <c r="Q3994" s="6" t="str">
        <f t="shared" si="373"/>
        <v>theater</v>
      </c>
      <c r="R3994" s="6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7"/>
        <v>3</v>
      </c>
      <c r="Q3995" s="6" t="str">
        <f t="shared" si="373"/>
        <v>theater</v>
      </c>
      <c r="R3995" s="6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7"/>
        <v>5</v>
      </c>
      <c r="Q3996" s="6" t="str">
        <f t="shared" si="373"/>
        <v>theater</v>
      </c>
      <c r="R3996" s="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7"/>
        <v>17.5</v>
      </c>
      <c r="Q3997" s="6" t="str">
        <f t="shared" si="373"/>
        <v>theater</v>
      </c>
      <c r="R3997" s="6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7"/>
        <v>29.235294117647058</v>
      </c>
      <c r="Q3998" s="6" t="str">
        <f t="shared" si="373"/>
        <v>theater</v>
      </c>
      <c r="R3998" s="6" t="str">
        <f t="shared" si="374"/>
        <v>plays</v>
      </c>
      <c r="S3998" s="9">
        <f t="shared" si="375"/>
        <v>41950.266944444447</v>
      </c>
      <c r="T3998" s="9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7"/>
        <v>#DIV/0!</v>
      </c>
      <c r="Q3999" s="6" t="str">
        <f t="shared" si="373"/>
        <v>theater</v>
      </c>
      <c r="R3999" s="6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7"/>
        <v>59.583333333333336</v>
      </c>
      <c r="Q4000" s="6" t="str">
        <f t="shared" si="373"/>
        <v>theater</v>
      </c>
      <c r="R4000" s="6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7"/>
        <v>82.571428571428569</v>
      </c>
      <c r="Q4001" s="6" t="str">
        <f t="shared" si="373"/>
        <v>theater</v>
      </c>
      <c r="R4001" s="6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7"/>
        <v>10</v>
      </c>
      <c r="Q4002" s="6" t="str">
        <f t="shared" si="373"/>
        <v>theater</v>
      </c>
      <c r="R4002" s="6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7"/>
        <v>32.357142857142854</v>
      </c>
      <c r="Q4003" s="6" t="str">
        <f t="shared" si="373"/>
        <v>theater</v>
      </c>
      <c r="R4003" s="6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7"/>
        <v>5.75</v>
      </c>
      <c r="Q4004" s="6" t="str">
        <f t="shared" si="373"/>
        <v>theater</v>
      </c>
      <c r="R4004" s="6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7"/>
        <v>100.5</v>
      </c>
      <c r="Q4005" s="6" t="str">
        <f t="shared" si="373"/>
        <v>theater</v>
      </c>
      <c r="R4005" s="6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7"/>
        <v>1</v>
      </c>
      <c r="Q4006" s="6" t="str">
        <f t="shared" si="373"/>
        <v>theater</v>
      </c>
      <c r="R4006" s="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7"/>
        <v>20</v>
      </c>
      <c r="Q4007" s="6" t="str">
        <f t="shared" si="373"/>
        <v>theater</v>
      </c>
      <c r="R4007" s="6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7"/>
        <v>2</v>
      </c>
      <c r="Q4008" s="6" t="str">
        <f t="shared" si="373"/>
        <v>theater</v>
      </c>
      <c r="R4008" s="6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7"/>
        <v>5</v>
      </c>
      <c r="Q4009" s="6" t="str">
        <f t="shared" si="373"/>
        <v>theater</v>
      </c>
      <c r="R4009" s="6" t="str">
        <f t="shared" si="374"/>
        <v>plays</v>
      </c>
      <c r="S4009" s="9">
        <f t="shared" si="375"/>
        <v>41848.772928240738</v>
      </c>
      <c r="T4009" s="9">
        <f t="shared" si="376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7"/>
        <v>15</v>
      </c>
      <c r="Q4010" s="6" t="str">
        <f t="shared" si="373"/>
        <v>theater</v>
      </c>
      <c r="R4010" s="6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7"/>
        <v>25</v>
      </c>
      <c r="Q4011" s="6" t="str">
        <f t="shared" si="373"/>
        <v>theater</v>
      </c>
      <c r="R4011" s="6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7"/>
        <v>45.842105263157897</v>
      </c>
      <c r="Q4012" s="6" t="str">
        <f t="shared" si="373"/>
        <v>theater</v>
      </c>
      <c r="R4012" s="6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7"/>
        <v>4.75</v>
      </c>
      <c r="Q4013" s="6" t="str">
        <f t="shared" si="373"/>
        <v>theater</v>
      </c>
      <c r="R4013" s="6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7"/>
        <v>#DIV/0!</v>
      </c>
      <c r="Q4014" s="6" t="str">
        <f t="shared" si="373"/>
        <v>theater</v>
      </c>
      <c r="R4014" s="6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7"/>
        <v>13</v>
      </c>
      <c r="Q4015" s="6" t="str">
        <f t="shared" si="373"/>
        <v>theater</v>
      </c>
      <c r="R4015" s="6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7"/>
        <v>#DIV/0!</v>
      </c>
      <c r="Q4016" s="6" t="str">
        <f t="shared" si="373"/>
        <v>theater</v>
      </c>
      <c r="R4016" s="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7"/>
        <v>1</v>
      </c>
      <c r="Q4017" s="6" t="str">
        <f t="shared" si="373"/>
        <v>theater</v>
      </c>
      <c r="R4017" s="6" t="str">
        <f t="shared" si="374"/>
        <v>plays</v>
      </c>
      <c r="S4017" s="9">
        <f t="shared" si="375"/>
        <v>42174.780821759261</v>
      </c>
      <c r="T4017" s="9">
        <f t="shared" si="376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7"/>
        <v>10</v>
      </c>
      <c r="Q4018" s="6" t="str">
        <f t="shared" si="373"/>
        <v>theater</v>
      </c>
      <c r="R4018" s="6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7"/>
        <v>52.5</v>
      </c>
      <c r="Q4019" s="6" t="str">
        <f t="shared" si="373"/>
        <v>theater</v>
      </c>
      <c r="R4019" s="6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7"/>
        <v>32.5</v>
      </c>
      <c r="Q4020" s="6" t="str">
        <f t="shared" si="373"/>
        <v>theater</v>
      </c>
      <c r="R4020" s="6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7"/>
        <v>7.25</v>
      </c>
      <c r="Q4021" s="6" t="str">
        <f t="shared" si="373"/>
        <v>theater</v>
      </c>
      <c r="R4021" s="6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7"/>
        <v>33.333333333333336</v>
      </c>
      <c r="Q4022" s="6" t="str">
        <f t="shared" si="373"/>
        <v>theater</v>
      </c>
      <c r="R4022" s="6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7"/>
        <v>62.5</v>
      </c>
      <c r="Q4023" s="6" t="str">
        <f t="shared" si="373"/>
        <v>theater</v>
      </c>
      <c r="R4023" s="6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7"/>
        <v>63.558375634517766</v>
      </c>
      <c r="Q4024" s="6" t="str">
        <f t="shared" si="373"/>
        <v>theater</v>
      </c>
      <c r="R4024" s="6" t="str">
        <f t="shared" si="374"/>
        <v>plays</v>
      </c>
      <c r="S4024" s="9">
        <f t="shared" si="375"/>
        <v>41990.584108796298</v>
      </c>
      <c r="T4024" s="9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7"/>
        <v>#DIV/0!</v>
      </c>
      <c r="Q4025" s="6" t="str">
        <f t="shared" si="373"/>
        <v>theater</v>
      </c>
      <c r="R4025" s="6" t="str">
        <f t="shared" si="374"/>
        <v>plays</v>
      </c>
      <c r="S4025" s="9">
        <f t="shared" si="375"/>
        <v>42408.999571759261</v>
      </c>
      <c r="T4025" s="9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7"/>
        <v>10</v>
      </c>
      <c r="Q4026" s="6" t="str">
        <f t="shared" si="373"/>
        <v>theater</v>
      </c>
      <c r="R4026" s="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7"/>
        <v>62.5</v>
      </c>
      <c r="Q4027" s="6" t="str">
        <f t="shared" si="373"/>
        <v>theater</v>
      </c>
      <c r="R4027" s="6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7"/>
        <v>#DIV/0!</v>
      </c>
      <c r="Q4028" s="6" t="str">
        <f t="shared" si="373"/>
        <v>theater</v>
      </c>
      <c r="R4028" s="6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7"/>
        <v>30.714285714285715</v>
      </c>
      <c r="Q4029" s="6" t="str">
        <f t="shared" si="373"/>
        <v>theater</v>
      </c>
      <c r="R4029" s="6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7"/>
        <v>51</v>
      </c>
      <c r="Q4030" s="6" t="str">
        <f t="shared" si="373"/>
        <v>theater</v>
      </c>
      <c r="R4030" s="6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7"/>
        <v>#DIV/0!</v>
      </c>
      <c r="Q4031" s="6" t="str">
        <f t="shared" si="373"/>
        <v>theater</v>
      </c>
      <c r="R4031" s="6" t="str">
        <f t="shared" si="374"/>
        <v>plays</v>
      </c>
      <c r="S4031" s="9">
        <f t="shared" si="375"/>
        <v>42322.02511574074</v>
      </c>
      <c r="T4031" s="9">
        <f t="shared" si="376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7"/>
        <v>66.666666666666671</v>
      </c>
      <c r="Q4032" s="6" t="str">
        <f t="shared" si="373"/>
        <v>theater</v>
      </c>
      <c r="R4032" s="6" t="str">
        <f t="shared" si="374"/>
        <v>plays</v>
      </c>
      <c r="S4032" s="9">
        <f t="shared" si="375"/>
        <v>42374.655081018514</v>
      </c>
      <c r="T4032" s="9">
        <f t="shared" si="376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7"/>
        <v>#DIV/0!</v>
      </c>
      <c r="Q4033" s="6" t="str">
        <f t="shared" si="373"/>
        <v>theater</v>
      </c>
      <c r="R4033" s="6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7"/>
        <v>59</v>
      </c>
      <c r="Q4034" s="6" t="str">
        <f t="shared" si="373"/>
        <v>theater</v>
      </c>
      <c r="R4034" s="6" t="str">
        <f t="shared" si="374"/>
        <v>plays</v>
      </c>
      <c r="S4034" s="9">
        <f t="shared" si="375"/>
        <v>42293.809212962966</v>
      </c>
      <c r="T4034" s="9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>
        <f t="shared" si="377"/>
        <v>65.340319148936175</v>
      </c>
      <c r="Q4035" s="6" t="str">
        <f t="shared" ref="Q4035:Q4098" si="379">LEFT(N4035, FIND("/", N4035)-1)</f>
        <v>theater</v>
      </c>
      <c r="R4035" s="6" t="str">
        <f t="shared" ref="R4035:R4098" si="380">RIGHT(N4035, LEN(N4035) - FIND("/", N4035))</f>
        <v>plays</v>
      </c>
      <c r="S4035" s="9">
        <f t="shared" ref="S4035:S4098" si="381">(J4035/86400) + DATE(1970, 1, 1)</f>
        <v>42614.268796296295</v>
      </c>
      <c r="T4035" s="9">
        <f t="shared" ref="T4035:T4098" si="382">(I4035/86400) + 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ref="P4036:P4099" si="383">E4036/L4036</f>
        <v>100</v>
      </c>
      <c r="Q4036" s="6" t="str">
        <f t="shared" si="379"/>
        <v>theater</v>
      </c>
      <c r="R4036" s="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83"/>
        <v>147.4</v>
      </c>
      <c r="Q4037" s="6" t="str">
        <f t="shared" si="379"/>
        <v>theater</v>
      </c>
      <c r="R4037" s="6" t="str">
        <f t="shared" si="380"/>
        <v>plays</v>
      </c>
      <c r="S4037" s="9">
        <f t="shared" si="381"/>
        <v>41903.882951388892</v>
      </c>
      <c r="T4037" s="9">
        <f t="shared" si="382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83"/>
        <v>166.05882352941177</v>
      </c>
      <c r="Q4038" s="6" t="str">
        <f t="shared" si="379"/>
        <v>theater</v>
      </c>
      <c r="R4038" s="6" t="str">
        <f t="shared" si="380"/>
        <v>plays</v>
      </c>
      <c r="S4038" s="9">
        <f t="shared" si="381"/>
        <v>41804.937083333338</v>
      </c>
      <c r="T4038" s="9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83"/>
        <v>40</v>
      </c>
      <c r="Q4039" s="6" t="str">
        <f t="shared" si="379"/>
        <v>theater</v>
      </c>
      <c r="R4039" s="6" t="str">
        <f t="shared" si="380"/>
        <v>plays</v>
      </c>
      <c r="S4039" s="9">
        <f t="shared" si="381"/>
        <v>42497.070775462962</v>
      </c>
      <c r="T4039" s="9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83"/>
        <v>75.25</v>
      </c>
      <c r="Q4040" s="6" t="str">
        <f t="shared" si="379"/>
        <v>theater</v>
      </c>
      <c r="R4040" s="6" t="str">
        <f t="shared" si="380"/>
        <v>plays</v>
      </c>
      <c r="S4040" s="9">
        <f t="shared" si="381"/>
        <v>41869.798726851848</v>
      </c>
      <c r="T4040" s="9">
        <f t="shared" si="382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83"/>
        <v>60</v>
      </c>
      <c r="Q4041" s="6" t="str">
        <f t="shared" si="379"/>
        <v>theater</v>
      </c>
      <c r="R4041" s="6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83"/>
        <v>1250</v>
      </c>
      <c r="Q4042" s="6" t="str">
        <f t="shared" si="379"/>
        <v>theater</v>
      </c>
      <c r="R4042" s="6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83"/>
        <v>10.5</v>
      </c>
      <c r="Q4043" s="6" t="str">
        <f t="shared" si="379"/>
        <v>theater</v>
      </c>
      <c r="R4043" s="6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83"/>
        <v>7</v>
      </c>
      <c r="Q4044" s="6" t="str">
        <f t="shared" si="379"/>
        <v>theater</v>
      </c>
      <c r="R4044" s="6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83"/>
        <v>#DIV/0!</v>
      </c>
      <c r="Q4045" s="6" t="str">
        <f t="shared" si="379"/>
        <v>theater</v>
      </c>
      <c r="R4045" s="6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83"/>
        <v>56.25</v>
      </c>
      <c r="Q4046" s="6" t="str">
        <f t="shared" si="379"/>
        <v>theater</v>
      </c>
      <c r="R4046" s="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83"/>
        <v>1</v>
      </c>
      <c r="Q4047" s="6" t="str">
        <f t="shared" si="379"/>
        <v>theater</v>
      </c>
      <c r="R4047" s="6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83"/>
        <v>38.333333333333336</v>
      </c>
      <c r="Q4048" s="6" t="str">
        <f t="shared" si="379"/>
        <v>theater</v>
      </c>
      <c r="R4048" s="6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83"/>
        <v>27.5</v>
      </c>
      <c r="Q4049" s="6" t="str">
        <f t="shared" si="379"/>
        <v>theater</v>
      </c>
      <c r="R4049" s="6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83"/>
        <v>32.978021978021978</v>
      </c>
      <c r="Q4050" s="6" t="str">
        <f t="shared" si="379"/>
        <v>theater</v>
      </c>
      <c r="R4050" s="6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83"/>
        <v>16</v>
      </c>
      <c r="Q4051" s="6" t="str">
        <f t="shared" si="379"/>
        <v>theater</v>
      </c>
      <c r="R4051" s="6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83"/>
        <v>1</v>
      </c>
      <c r="Q4052" s="6" t="str">
        <f t="shared" si="379"/>
        <v>theater</v>
      </c>
      <c r="R4052" s="6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83"/>
        <v>#DIV/0!</v>
      </c>
      <c r="Q4053" s="6" t="str">
        <f t="shared" si="379"/>
        <v>theater</v>
      </c>
      <c r="R4053" s="6" t="str">
        <f t="shared" si="380"/>
        <v>plays</v>
      </c>
      <c r="S4053" s="9">
        <f t="shared" si="381"/>
        <v>41761.810150462959</v>
      </c>
      <c r="T4053" s="9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83"/>
        <v>86.615384615384613</v>
      </c>
      <c r="Q4054" s="6" t="str">
        <f t="shared" si="379"/>
        <v>theater</v>
      </c>
      <c r="R4054" s="6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83"/>
        <v>55</v>
      </c>
      <c r="Q4055" s="6" t="str">
        <f t="shared" si="379"/>
        <v>theater</v>
      </c>
      <c r="R4055" s="6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83"/>
        <v>#DIV/0!</v>
      </c>
      <c r="Q4056" s="6" t="str">
        <f t="shared" si="379"/>
        <v>theater</v>
      </c>
      <c r="R4056" s="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83"/>
        <v>41.952380952380949</v>
      </c>
      <c r="Q4057" s="6" t="str">
        <f t="shared" si="379"/>
        <v>theater</v>
      </c>
      <c r="R4057" s="6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83"/>
        <v>88.333333333333329</v>
      </c>
      <c r="Q4058" s="6" t="str">
        <f t="shared" si="379"/>
        <v>theater</v>
      </c>
      <c r="R4058" s="6" t="str">
        <f t="shared" si="380"/>
        <v>plays</v>
      </c>
      <c r="S4058" s="9">
        <f t="shared" si="381"/>
        <v>42534.933321759258</v>
      </c>
      <c r="T4058" s="9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83"/>
        <v>129.16666666666666</v>
      </c>
      <c r="Q4059" s="6" t="str">
        <f t="shared" si="379"/>
        <v>theater</v>
      </c>
      <c r="R4059" s="6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83"/>
        <v>23.75</v>
      </c>
      <c r="Q4060" s="6" t="str">
        <f t="shared" si="379"/>
        <v>theater</v>
      </c>
      <c r="R4060" s="6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83"/>
        <v>35.714285714285715</v>
      </c>
      <c r="Q4061" s="6" t="str">
        <f t="shared" si="379"/>
        <v>theater</v>
      </c>
      <c r="R4061" s="6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83"/>
        <v>57</v>
      </c>
      <c r="Q4062" s="6" t="str">
        <f t="shared" si="379"/>
        <v>theater</v>
      </c>
      <c r="R4062" s="6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83"/>
        <v>#DIV/0!</v>
      </c>
      <c r="Q4063" s="6" t="str">
        <f t="shared" si="379"/>
        <v>theater</v>
      </c>
      <c r="R4063" s="6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83"/>
        <v>163.33333333333334</v>
      </c>
      <c r="Q4064" s="6" t="str">
        <f t="shared" si="379"/>
        <v>theater</v>
      </c>
      <c r="R4064" s="6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83"/>
        <v>15</v>
      </c>
      <c r="Q4065" s="6" t="str">
        <f t="shared" si="379"/>
        <v>theater</v>
      </c>
      <c r="R4065" s="6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83"/>
        <v>64.166666666666671</v>
      </c>
      <c r="Q4066" s="6" t="str">
        <f t="shared" si="379"/>
        <v>theater</v>
      </c>
      <c r="R4066" s="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83"/>
        <v>6.75</v>
      </c>
      <c r="Q4067" s="6" t="str">
        <f t="shared" si="379"/>
        <v>theater</v>
      </c>
      <c r="R4067" s="6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83"/>
        <v>25</v>
      </c>
      <c r="Q4068" s="6" t="str">
        <f t="shared" si="379"/>
        <v>theater</v>
      </c>
      <c r="R4068" s="6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83"/>
        <v>179.11764705882354</v>
      </c>
      <c r="Q4069" s="6" t="str">
        <f t="shared" si="379"/>
        <v>theater</v>
      </c>
      <c r="R4069" s="6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83"/>
        <v>34.950000000000003</v>
      </c>
      <c r="Q4070" s="6" t="str">
        <f t="shared" si="379"/>
        <v>theater</v>
      </c>
      <c r="R4070" s="6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83"/>
        <v>33.07692307692308</v>
      </c>
      <c r="Q4071" s="6" t="str">
        <f t="shared" si="379"/>
        <v>theater</v>
      </c>
      <c r="R4071" s="6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83"/>
        <v>27.5</v>
      </c>
      <c r="Q4072" s="6" t="str">
        <f t="shared" si="379"/>
        <v>theater</v>
      </c>
      <c r="R4072" s="6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83"/>
        <v>#DIV/0!</v>
      </c>
      <c r="Q4073" s="6" t="str">
        <f t="shared" si="379"/>
        <v>theater</v>
      </c>
      <c r="R4073" s="6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83"/>
        <v>2</v>
      </c>
      <c r="Q4074" s="6" t="str">
        <f t="shared" si="379"/>
        <v>theater</v>
      </c>
      <c r="R4074" s="6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83"/>
        <v>18.5</v>
      </c>
      <c r="Q4075" s="6" t="str">
        <f t="shared" si="379"/>
        <v>theater</v>
      </c>
      <c r="R4075" s="6" t="str">
        <f t="shared" si="380"/>
        <v>plays</v>
      </c>
      <c r="S4075" s="9">
        <f t="shared" si="381"/>
        <v>42078.345208333332</v>
      </c>
      <c r="T4075" s="9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83"/>
        <v>35</v>
      </c>
      <c r="Q4076" s="6" t="str">
        <f t="shared" si="379"/>
        <v>theater</v>
      </c>
      <c r="R4076" s="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83"/>
        <v>44.307692307692307</v>
      </c>
      <c r="Q4077" s="6" t="str">
        <f t="shared" si="379"/>
        <v>theater</v>
      </c>
      <c r="R4077" s="6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83"/>
        <v>#DIV/0!</v>
      </c>
      <c r="Q4078" s="6" t="str">
        <f t="shared" si="379"/>
        <v>theater</v>
      </c>
      <c r="R4078" s="6" t="str">
        <f t="shared" si="380"/>
        <v>plays</v>
      </c>
      <c r="S4078" s="9">
        <f t="shared" si="381"/>
        <v>41905.795706018514</v>
      </c>
      <c r="T4078" s="9">
        <f t="shared" si="382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83"/>
        <v>222.5</v>
      </c>
      <c r="Q4079" s="6" t="str">
        <f t="shared" si="379"/>
        <v>theater</v>
      </c>
      <c r="R4079" s="6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83"/>
        <v>#DIV/0!</v>
      </c>
      <c r="Q4080" s="6" t="str">
        <f t="shared" si="379"/>
        <v>theater</v>
      </c>
      <c r="R4080" s="6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83"/>
        <v>5</v>
      </c>
      <c r="Q4081" s="6" t="str">
        <f t="shared" si="379"/>
        <v>theater</v>
      </c>
      <c r="R4081" s="6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83"/>
        <v>#DIV/0!</v>
      </c>
      <c r="Q4082" s="6" t="str">
        <f t="shared" si="379"/>
        <v>theater</v>
      </c>
      <c r="R4082" s="6" t="str">
        <f t="shared" si="380"/>
        <v>plays</v>
      </c>
      <c r="S4082" s="9">
        <f t="shared" si="381"/>
        <v>42511.698101851856</v>
      </c>
      <c r="T4082" s="9">
        <f t="shared" si="382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83"/>
        <v>29.166666666666668</v>
      </c>
      <c r="Q4083" s="6" t="str">
        <f t="shared" si="379"/>
        <v>theater</v>
      </c>
      <c r="R4083" s="6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83"/>
        <v>1.5</v>
      </c>
      <c r="Q4084" s="6" t="str">
        <f t="shared" si="379"/>
        <v>theater</v>
      </c>
      <c r="R4084" s="6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83"/>
        <v>126.5</v>
      </c>
      <c r="Q4085" s="6" t="str">
        <f t="shared" si="379"/>
        <v>theater</v>
      </c>
      <c r="R4085" s="6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83"/>
        <v>10</v>
      </c>
      <c r="Q4086" s="6" t="str">
        <f t="shared" si="379"/>
        <v>theater</v>
      </c>
      <c r="R4086" s="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83"/>
        <v>10</v>
      </c>
      <c r="Q4087" s="6" t="str">
        <f t="shared" si="379"/>
        <v>theater</v>
      </c>
      <c r="R4087" s="6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83"/>
        <v>9.4</v>
      </c>
      <c r="Q4088" s="6" t="str">
        <f t="shared" si="379"/>
        <v>theater</v>
      </c>
      <c r="R4088" s="6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83"/>
        <v>#DIV/0!</v>
      </c>
      <c r="Q4089" s="6" t="str">
        <f t="shared" si="379"/>
        <v>theater</v>
      </c>
      <c r="R4089" s="6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83"/>
        <v>72</v>
      </c>
      <c r="Q4090" s="6" t="str">
        <f t="shared" si="379"/>
        <v>theater</v>
      </c>
      <c r="R4090" s="6" t="str">
        <f t="shared" si="380"/>
        <v>plays</v>
      </c>
      <c r="S4090" s="9">
        <f t="shared" si="381"/>
        <v>41990.612546296295</v>
      </c>
      <c r="T4090" s="9">
        <f t="shared" si="382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83"/>
        <v>30</v>
      </c>
      <c r="Q4091" s="6" t="str">
        <f t="shared" si="379"/>
        <v>theater</v>
      </c>
      <c r="R4091" s="6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83"/>
        <v>10.666666666666666</v>
      </c>
      <c r="Q4092" s="6" t="str">
        <f t="shared" si="379"/>
        <v>theater</v>
      </c>
      <c r="R4092" s="6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83"/>
        <v>25.5</v>
      </c>
      <c r="Q4093" s="6" t="str">
        <f t="shared" si="379"/>
        <v>theater</v>
      </c>
      <c r="R4093" s="6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83"/>
        <v>20</v>
      </c>
      <c r="Q4094" s="6" t="str">
        <f t="shared" si="379"/>
        <v>theater</v>
      </c>
      <c r="R4094" s="6" t="str">
        <f t="shared" si="380"/>
        <v>plays</v>
      </c>
      <c r="S4094" s="9">
        <f t="shared" si="381"/>
        <v>42039.194988425923</v>
      </c>
      <c r="T4094" s="9">
        <f t="shared" si="382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83"/>
        <v>15</v>
      </c>
      <c r="Q4095" s="6" t="str">
        <f t="shared" si="379"/>
        <v>theater</v>
      </c>
      <c r="R4095" s="6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83"/>
        <v>91.25</v>
      </c>
      <c r="Q4096" s="6" t="str">
        <f t="shared" si="379"/>
        <v>theater</v>
      </c>
      <c r="R4096" s="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83"/>
        <v>800</v>
      </c>
      <c r="Q4097" s="6" t="str">
        <f t="shared" si="379"/>
        <v>theater</v>
      </c>
      <c r="R4097" s="6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83"/>
        <v>80</v>
      </c>
      <c r="Q4098" s="6" t="str">
        <f t="shared" si="379"/>
        <v>theater</v>
      </c>
      <c r="R4098" s="6" t="str">
        <f t="shared" si="380"/>
        <v>plays</v>
      </c>
      <c r="S4098" s="9">
        <f t="shared" si="381"/>
        <v>42750.530312499999</v>
      </c>
      <c r="T4098" s="9">
        <f t="shared" si="382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t="e">
        <f t="shared" si="383"/>
        <v>#DIV/0!</v>
      </c>
      <c r="Q4099" s="6" t="str">
        <f t="shared" ref="Q4099:Q4115" si="385">LEFT(N4099, FIND("/", N4099)-1)</f>
        <v>theater</v>
      </c>
      <c r="R4099" s="6" t="str">
        <f t="shared" ref="R4099:R4115" si="386">RIGHT(N4099, LEN(N4099) - FIND("/", N4099))</f>
        <v>plays</v>
      </c>
      <c r="S4099" s="9">
        <f t="shared" ref="S4099:S4115" si="387">(J4099/86400) + DATE(1970, 1, 1)</f>
        <v>42344.824502314819</v>
      </c>
      <c r="T4099" s="9">
        <f t="shared" ref="T4099:T4115" si="388">(I4099/86400) + 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ref="P4100:P4115" si="389">E4100/L4100</f>
        <v>#DIV/0!</v>
      </c>
      <c r="Q4100" s="6" t="str">
        <f t="shared" si="385"/>
        <v>theater</v>
      </c>
      <c r="R4100" s="6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9"/>
        <v>50</v>
      </c>
      <c r="Q4101" s="6" t="str">
        <f t="shared" si="385"/>
        <v>theater</v>
      </c>
      <c r="R4101" s="6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9"/>
        <v>#DIV/0!</v>
      </c>
      <c r="Q4102" s="6" t="str">
        <f t="shared" si="385"/>
        <v>theater</v>
      </c>
      <c r="R4102" s="6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9"/>
        <v>#DIV/0!</v>
      </c>
      <c r="Q4103" s="6" t="str">
        <f t="shared" si="385"/>
        <v>theater</v>
      </c>
      <c r="R4103" s="6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9"/>
        <v>22.833333333333332</v>
      </c>
      <c r="Q4104" s="6" t="str">
        <f t="shared" si="385"/>
        <v>theater</v>
      </c>
      <c r="R4104" s="6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9"/>
        <v>16.666666666666668</v>
      </c>
      <c r="Q4105" s="6" t="str">
        <f t="shared" si="385"/>
        <v>theater</v>
      </c>
      <c r="R4105" s="6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9"/>
        <v>45.785714285714285</v>
      </c>
      <c r="Q4106" s="6" t="str">
        <f t="shared" si="385"/>
        <v>theater</v>
      </c>
      <c r="R4106" s="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9"/>
        <v>383.33333333333331</v>
      </c>
      <c r="Q4107" s="6" t="str">
        <f t="shared" si="385"/>
        <v>theater</v>
      </c>
      <c r="R4107" s="6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9"/>
        <v>106.96969696969697</v>
      </c>
      <c r="Q4108" s="6" t="str">
        <f t="shared" si="385"/>
        <v>theater</v>
      </c>
      <c r="R4108" s="6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9"/>
        <v>10.25</v>
      </c>
      <c r="Q4109" s="6" t="str">
        <f t="shared" si="385"/>
        <v>theater</v>
      </c>
      <c r="R4109" s="6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9"/>
        <v>59</v>
      </c>
      <c r="Q4110" s="6" t="str">
        <f t="shared" si="385"/>
        <v>theater</v>
      </c>
      <c r="R4110" s="6" t="str">
        <f t="shared" si="386"/>
        <v>plays</v>
      </c>
      <c r="S4110" s="9">
        <f t="shared" si="387"/>
        <v>42767.031678240739</v>
      </c>
      <c r="T4110" s="9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9"/>
        <v>#DIV/0!</v>
      </c>
      <c r="Q4111" s="6" t="str">
        <f t="shared" si="385"/>
        <v>theater</v>
      </c>
      <c r="R4111" s="6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9"/>
        <v>14.333333333333334</v>
      </c>
      <c r="Q4112" s="6" t="str">
        <f t="shared" si="385"/>
        <v>theater</v>
      </c>
      <c r="R4112" s="6" t="str">
        <f t="shared" si="386"/>
        <v>plays</v>
      </c>
      <c r="S4112" s="9">
        <f t="shared" si="387"/>
        <v>42512.626747685186</v>
      </c>
      <c r="T4112" s="9">
        <f t="shared" si="388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9"/>
        <v>15.666666666666666</v>
      </c>
      <c r="Q4113" s="6" t="str">
        <f t="shared" si="385"/>
        <v>theater</v>
      </c>
      <c r="R4113" s="6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9"/>
        <v>1</v>
      </c>
      <c r="Q4114" s="6" t="str">
        <f t="shared" si="385"/>
        <v>theater</v>
      </c>
      <c r="R4114" s="6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9"/>
        <v>1</v>
      </c>
      <c r="Q4115" s="6" t="str">
        <f t="shared" si="385"/>
        <v>theater</v>
      </c>
      <c r="R4115" s="6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conditionalFormatting sqref="F1:F1048576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"cancelled$M$5"</formula>
    </cfRule>
    <cfRule type="cellIs" dxfId="1" priority="3" operator="equal">
      <formula>"canceled"</formula>
    </cfRule>
    <cfRule type="cellIs" dxfId="0" priority="2" operator="equal">
      <formula>"lived"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C3D42-18E5-B54B-AB80-F828C3CCB2C5}">
  <dimension ref="A1:F14"/>
  <sheetViews>
    <sheetView workbookViewId="0">
      <selection activeCell="C5" sqref="C5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8323</v>
      </c>
      <c r="B3" s="7" t="s">
        <v>8218</v>
      </c>
    </row>
    <row r="4" spans="1:6" x14ac:dyDescent="0.2">
      <c r="A4" s="7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t="s">
        <v>8315</v>
      </c>
      <c r="B8" s="8"/>
      <c r="C8" s="8"/>
      <c r="D8" s="8">
        <v>24</v>
      </c>
      <c r="E8" s="8"/>
      <c r="F8" s="8">
        <v>24</v>
      </c>
    </row>
    <row r="9" spans="1:6" x14ac:dyDescent="0.2">
      <c r="A9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ED860-0012-164B-98D4-46C1DF0AB5AB}">
  <dimension ref="A1:F47"/>
  <sheetViews>
    <sheetView workbookViewId="0">
      <selection activeCell="I8" sqref="I8"/>
    </sheetView>
  </sheetViews>
  <sheetFormatPr baseColWidth="10" defaultRowHeight="15" x14ac:dyDescent="0.2"/>
  <cols>
    <col min="1" max="1" width="14.5" bestFit="1" customWidth="1"/>
    <col min="2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8307</v>
      </c>
      <c r="B2" t="s">
        <v>8310</v>
      </c>
    </row>
    <row r="4" spans="1:6" x14ac:dyDescent="0.2">
      <c r="A4" s="7" t="s">
        <v>8323</v>
      </c>
      <c r="B4" s="7" t="s">
        <v>8218</v>
      </c>
    </row>
    <row r="5" spans="1:6" x14ac:dyDescent="0.2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t="s">
        <v>8325</v>
      </c>
      <c r="B7" s="8"/>
      <c r="C7" s="8"/>
      <c r="D7" s="8">
        <v>20</v>
      </c>
      <c r="E7" s="8"/>
      <c r="F7" s="8">
        <v>20</v>
      </c>
    </row>
    <row r="8" spans="1:6" x14ac:dyDescent="0.2">
      <c r="A8" t="s">
        <v>8326</v>
      </c>
      <c r="B8" s="8"/>
      <c r="C8" s="8"/>
      <c r="D8" s="8">
        <v>24</v>
      </c>
      <c r="E8" s="8"/>
      <c r="F8" s="8">
        <v>24</v>
      </c>
    </row>
    <row r="9" spans="1:6" x14ac:dyDescent="0.2">
      <c r="A9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">
      <c r="A11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">
      <c r="A12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">
      <c r="A14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6D05B-57F4-3B49-AF6E-EEDF64153F4E}">
  <dimension ref="A1:F18"/>
  <sheetViews>
    <sheetView tabSelected="1" workbookViewId="0">
      <selection activeCell="N3" sqref="N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8307</v>
      </c>
      <c r="B1" t="s">
        <v>8310</v>
      </c>
    </row>
    <row r="2" spans="1:6" x14ac:dyDescent="0.2">
      <c r="A2" s="7" t="s">
        <v>8367</v>
      </c>
      <c r="B2" t="s">
        <v>8310</v>
      </c>
    </row>
    <row r="4" spans="1:6" x14ac:dyDescent="0.2">
      <c r="A4" s="7" t="s">
        <v>8323</v>
      </c>
      <c r="B4" s="7" t="s">
        <v>8322</v>
      </c>
    </row>
    <row r="5" spans="1:6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0" t="s">
        <v>8368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">
      <c r="A7" s="10" t="s">
        <v>8369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">
      <c r="A8" s="10" t="s">
        <v>8370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">
      <c r="A9" s="10" t="s">
        <v>8371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">
      <c r="A10" s="10" t="s">
        <v>8372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">
      <c r="A11" s="10" t="s">
        <v>8373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">
      <c r="A12" s="10" t="s">
        <v>8374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">
      <c r="A13" s="10" t="s">
        <v>8375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">
      <c r="A14" s="10" t="s">
        <v>8376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">
      <c r="A15" s="10" t="s">
        <v>8377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">
      <c r="A16" s="10" t="s">
        <v>8378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">
      <c r="A17" s="10" t="s">
        <v>8379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">
      <c r="A18" s="10" t="s">
        <v>8321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731F5-04BC-3748-8A68-C7BD7D23FF37}">
  <dimension ref="A2:H14"/>
  <sheetViews>
    <sheetView topLeftCell="A14" workbookViewId="0">
      <selection activeCell="H25" sqref="H25"/>
    </sheetView>
  </sheetViews>
  <sheetFormatPr baseColWidth="10" defaultRowHeight="15" x14ac:dyDescent="0.2"/>
  <cols>
    <col min="1" max="2" width="17.33203125" customWidth="1"/>
    <col min="3" max="3" width="21.1640625" customWidth="1"/>
    <col min="4" max="4" width="19.1640625" customWidth="1"/>
    <col min="5" max="5" width="14.1640625" customWidth="1"/>
    <col min="6" max="6" width="17.83203125" customWidth="1"/>
    <col min="7" max="7" width="17.6640625" customWidth="1"/>
    <col min="8" max="8" width="18.5" customWidth="1"/>
  </cols>
  <sheetData>
    <row r="2" spans="1:8" s="1" customFormat="1" x14ac:dyDescent="0.2">
      <c r="A2" s="1" t="s">
        <v>8380</v>
      </c>
      <c r="B2" s="1" t="s">
        <v>8381</v>
      </c>
      <c r="C2" s="1" t="s">
        <v>8382</v>
      </c>
      <c r="D2" s="1" t="s">
        <v>8383</v>
      </c>
      <c r="E2" s="1" t="s">
        <v>8384</v>
      </c>
      <c r="F2" s="1" t="s">
        <v>8385</v>
      </c>
      <c r="G2" s="1" t="s">
        <v>8386</v>
      </c>
      <c r="H2" s="1" t="s">
        <v>8387</v>
      </c>
    </row>
    <row r="3" spans="1:8" x14ac:dyDescent="0.2">
      <c r="A3" t="s">
        <v>8388</v>
      </c>
      <c r="B3">
        <f>COUNTIFS(Sheet1!$D:$D,"&lt;1000", Sheet1!$F:$F,"successful")</f>
        <v>322</v>
      </c>
      <c r="C3">
        <f>COUNTIFS(Sheet1!$D:$D,"&lt;1000", Sheet1!$F:$F,"failed")</f>
        <v>113</v>
      </c>
      <c r="D3">
        <f>COUNTIFS(Sheet1!$D:$D,"&lt;1000", Sheet1!$F:$F,"canceled")</f>
        <v>18</v>
      </c>
      <c r="E3">
        <f>COUNTIF(Sheet1!$D:$D,"&lt;1000")</f>
        <v>461</v>
      </c>
      <c r="F3" s="11">
        <f>(B3/E3)</f>
        <v>0.69848156182212584</v>
      </c>
      <c r="G3" s="11">
        <f>(C3/E3)</f>
        <v>0.24511930585683298</v>
      </c>
      <c r="H3" s="11">
        <f>(D3/E3)</f>
        <v>3.9045553145336226E-2</v>
      </c>
    </row>
    <row r="4" spans="1:8" x14ac:dyDescent="0.2">
      <c r="A4" t="s">
        <v>8389</v>
      </c>
      <c r="B4">
        <f>COUNTIFS(Sheet1!$D:$D,"&lt;5000", Sheet1!$F:$F,"successful")-COUNTIFS(Sheet1!$D:$D,"&lt;1000", Sheet1!$F:$F,"successful")</f>
        <v>932</v>
      </c>
      <c r="C4">
        <f>COUNTIFS(Sheet1!$D:$D,"&lt;5000", Sheet1!$F:$F,"failed")-COUNTIFS(Sheet1!$D:$D,"&lt;1000", Sheet1!$F:$F,"failed")</f>
        <v>420</v>
      </c>
      <c r="D4">
        <f>COUNTIFS(Sheet1!$D:$D,"&lt;5000", Sheet1!$F:$F,"canceled")-COUNTIFS(Sheet1!$D:$D,"&lt;1000", Sheet1!$F:$F,"canceled")</f>
        <v>60</v>
      </c>
      <c r="E4">
        <f>COUNTIF(Sheet1!$D:$D,"&lt;5000") - COUNTIF(Sheet1!$D:$D,"&lt;1000")</f>
        <v>1425</v>
      </c>
      <c r="F4" s="11">
        <f t="shared" ref="F4:F14" si="0">(B4/E4)</f>
        <v>0.65403508771929819</v>
      </c>
      <c r="G4" s="11">
        <f t="shared" ref="G4:G14" si="1">(C4/E4)</f>
        <v>0.29473684210526313</v>
      </c>
      <c r="H4" s="11">
        <f t="shared" ref="H4:H14" si="2">(D4/E4)</f>
        <v>4.2105263157894736E-2</v>
      </c>
    </row>
    <row r="5" spans="1:8" x14ac:dyDescent="0.2">
      <c r="A5" t="s">
        <v>8390</v>
      </c>
      <c r="B5">
        <f>COUNTIFS(Sheet1!$D:$D,"&lt;10000", Sheet1!$F:$F,"successful")-COUNTIFS(Sheet1!$D:$D,"&lt;5000", Sheet1!$F:$F,"successful")</f>
        <v>381</v>
      </c>
      <c r="C5">
        <f>COUNTIFS(Sheet1!$D:$D,"&lt;10000", Sheet1!$F:$F,"failed")-COUNTIFS(Sheet1!$D:$D,"&lt;5000", Sheet1!$F:$F,"failed")</f>
        <v>283</v>
      </c>
      <c r="D5">
        <f>COUNTIFS(Sheet1!$D:$D,"&lt;10000", Sheet1!$F:$F,"canceled")-COUNTIFS(Sheet1!$D:$D,"&lt;5000", Sheet1!$F:$F,"canceled")</f>
        <v>52</v>
      </c>
      <c r="E5">
        <f>COUNTIF(Sheet1!$D:$D,"&lt;10000") - COUNTIF(Sheet1!$D:$D,"&lt;5000")</f>
        <v>722</v>
      </c>
      <c r="F5" s="11">
        <f t="shared" si="0"/>
        <v>0.52770083102493071</v>
      </c>
      <c r="G5" s="11">
        <f t="shared" si="1"/>
        <v>0.39196675900277006</v>
      </c>
      <c r="H5" s="11">
        <f t="shared" si="2"/>
        <v>7.2022160664819951E-2</v>
      </c>
    </row>
    <row r="6" spans="1:8" x14ac:dyDescent="0.2">
      <c r="A6" t="s">
        <v>8391</v>
      </c>
      <c r="B6">
        <f>COUNTIFS(Sheet1!$D:$D,"&lt;15000", Sheet1!$F:$F,"successful")-COUNTIFS(Sheet1!$D:$D,"&lt;10000", Sheet1!$F:$F,"successful")</f>
        <v>168</v>
      </c>
      <c r="C6">
        <f>COUNTIFS(Sheet1!$D:$D,"&lt;15000", Sheet1!$F:$F,"failed")-COUNTIFS(Sheet1!$D:$D,"&lt;10000", Sheet1!$F:$F,"failed")</f>
        <v>144</v>
      </c>
      <c r="D6">
        <f>COUNTIFS(Sheet1!$D:$D,"&lt;15000", Sheet1!$F:$F,"canceled")-COUNTIFS(Sheet1!$D:$D,"&lt;10000", Sheet1!$F:$F,"canceled")</f>
        <v>40</v>
      </c>
      <c r="E6">
        <f>COUNTIF(Sheet1!$D:$D,"&lt;15000") - COUNTIF(Sheet1!$D:$D,"&lt;10000")</f>
        <v>361</v>
      </c>
      <c r="F6" s="11">
        <f t="shared" si="0"/>
        <v>0.46537396121883656</v>
      </c>
      <c r="G6" s="11">
        <f t="shared" si="1"/>
        <v>0.39889196675900279</v>
      </c>
      <c r="H6" s="11">
        <f t="shared" si="2"/>
        <v>0.11080332409972299</v>
      </c>
    </row>
    <row r="7" spans="1:8" x14ac:dyDescent="0.2">
      <c r="A7" t="s">
        <v>8392</v>
      </c>
      <c r="B7">
        <f>COUNTIFS(Sheet1!$D:$D,"&lt;20000", Sheet1!$F:$F,"successful")-COUNTIFS(Sheet1!$D:$D,"&lt;15000", Sheet1!$F:$F,"successful")</f>
        <v>94</v>
      </c>
      <c r="C7">
        <f>COUNTIFS(Sheet1!$D:$D,"&lt;20000", Sheet1!$F:$F,"failed")-COUNTIFS(Sheet1!$D:$D,"&lt;15000", Sheet1!$F:$F,"failed")</f>
        <v>90</v>
      </c>
      <c r="D7">
        <f>COUNTIFS(Sheet1!$D:$D,"&lt;20000", Sheet1!$F:$F,"canceled")-COUNTIFS(Sheet1!$D:$D,"&lt;15000", Sheet1!$F:$F,"canceled")</f>
        <v>17</v>
      </c>
      <c r="E7">
        <f>COUNTIF(Sheet1!$D:$D,"&lt;20000") - COUNTIF(Sheet1!$D:$D,"&lt;15000")</f>
        <v>205</v>
      </c>
      <c r="F7" s="11">
        <f t="shared" si="0"/>
        <v>0.45853658536585368</v>
      </c>
      <c r="G7" s="11">
        <f t="shared" si="1"/>
        <v>0.43902439024390244</v>
      </c>
      <c r="H7" s="11">
        <f t="shared" si="2"/>
        <v>8.2926829268292687E-2</v>
      </c>
    </row>
    <row r="8" spans="1:8" x14ac:dyDescent="0.2">
      <c r="A8" t="s">
        <v>8393</v>
      </c>
      <c r="B8">
        <f>COUNTIFS(Sheet1!$D:$D,"&lt;25000", Sheet1!$F:$F,"successful")-COUNTIFS(Sheet1!$D:$D,"&lt;20000", Sheet1!$F:$F,"successful")</f>
        <v>62</v>
      </c>
      <c r="C8">
        <f>COUNTIFS(Sheet1!$D:$D,"&lt;25000", Sheet1!$F:$F,"failed")-COUNTIFS(Sheet1!$D:$D,"&lt;20000", Sheet1!$F:$F,"failed")</f>
        <v>72</v>
      </c>
      <c r="D8">
        <f>COUNTIFS(Sheet1!$D:$D,"&lt;25000", Sheet1!$F:$F,"canceled")-COUNTIFS(Sheet1!$D:$D,"&lt;20000", Sheet1!$F:$F,"canceled")</f>
        <v>14</v>
      </c>
      <c r="E8">
        <f>COUNTIF(Sheet1!$D:$D,"&lt;25000") - COUNTIF(Sheet1!$D:$D,"&lt;20000")</f>
        <v>149</v>
      </c>
      <c r="F8" s="11">
        <f t="shared" si="0"/>
        <v>0.41610738255033558</v>
      </c>
      <c r="G8" s="11">
        <f t="shared" si="1"/>
        <v>0.48322147651006714</v>
      </c>
      <c r="H8" s="11">
        <f t="shared" si="2"/>
        <v>9.3959731543624164E-2</v>
      </c>
    </row>
    <row r="9" spans="1:8" x14ac:dyDescent="0.2">
      <c r="A9" t="s">
        <v>8394</v>
      </c>
      <c r="B9">
        <f>COUNTIFS(Sheet1!$D:$D,"&lt;30000", Sheet1!$F:$F,"successful")-COUNTIFS(Sheet1!$D:$D,"&lt;25000", Sheet1!$F:$F,"successful")</f>
        <v>55</v>
      </c>
      <c r="C9">
        <f>COUNTIFS(Sheet1!$D:$D,"&lt;30000", Sheet1!$F:$F,"failed")-COUNTIFS(Sheet1!$D:$D,"&lt;25000", Sheet1!$F:$F,"failed")</f>
        <v>64</v>
      </c>
      <c r="D9">
        <f>COUNTIFS(Sheet1!$D:$D,"&lt;30000", Sheet1!$F:$F,"canceled")-COUNTIFS(Sheet1!$D:$D,"&lt;25000", Sheet1!$F:$F,"canceled")</f>
        <v>18</v>
      </c>
      <c r="E9">
        <f>COUNTIF(Sheet1!$D:$D,"&lt;30000") - COUNTIF(Sheet1!$D:$D,"&lt;25000")</f>
        <v>138</v>
      </c>
      <c r="F9" s="11">
        <f t="shared" si="0"/>
        <v>0.39855072463768115</v>
      </c>
      <c r="G9" s="11">
        <f t="shared" si="1"/>
        <v>0.46376811594202899</v>
      </c>
      <c r="H9" s="11">
        <f t="shared" si="2"/>
        <v>0.13043478260869565</v>
      </c>
    </row>
    <row r="10" spans="1:8" x14ac:dyDescent="0.2">
      <c r="A10" t="s">
        <v>8395</v>
      </c>
      <c r="B10">
        <f>COUNTIFS(Sheet1!$D:$D,"&lt;35000", Sheet1!$F:$F,"successful")-COUNTIFS(Sheet1!$D:$D,"&lt;30000", Sheet1!$F:$F,"successful")</f>
        <v>32</v>
      </c>
      <c r="C10">
        <f>COUNTIFS(Sheet1!$D:$D,"&lt;35000", Sheet1!$F:$F,"failed")-COUNTIFS(Sheet1!$D:$D,"&lt;30000", Sheet1!$F:$F,"failed")</f>
        <v>37</v>
      </c>
      <c r="D10">
        <f>COUNTIFS(Sheet1!$D:$D,"&lt;35000", Sheet1!$F:$F,"canceled")-COUNTIFS(Sheet1!$D:$D,"&lt;30000", Sheet1!$F:$F,"canceled")</f>
        <v>13</v>
      </c>
      <c r="E10">
        <f>COUNTIF(Sheet1!$D:$D,"&lt;35000") - COUNTIF(Sheet1!$D:$D,"&lt;30000")</f>
        <v>84</v>
      </c>
      <c r="F10" s="11">
        <f t="shared" si="0"/>
        <v>0.38095238095238093</v>
      </c>
      <c r="G10" s="11">
        <f t="shared" si="1"/>
        <v>0.44047619047619047</v>
      </c>
      <c r="H10" s="11">
        <f t="shared" si="2"/>
        <v>0.15476190476190477</v>
      </c>
    </row>
    <row r="11" spans="1:8" x14ac:dyDescent="0.2">
      <c r="A11" t="s">
        <v>8396</v>
      </c>
      <c r="B11">
        <f>COUNTIFS(Sheet1!$D:$D,"&lt;40000", Sheet1!$F:$F,"successful")-COUNTIFS(Sheet1!$D:$D,"&lt;35000", Sheet1!$F:$F,"successful")</f>
        <v>26</v>
      </c>
      <c r="C11">
        <f>COUNTIFS(Sheet1!$D:$D,"&lt;40000", Sheet1!$F:$F,"failed")-COUNTIFS(Sheet1!$D:$D,"&lt;35000", Sheet1!$F:$F,"failed")</f>
        <v>22</v>
      </c>
      <c r="D11">
        <f>COUNTIFS(Sheet1!$D:$D,"&lt;40000", Sheet1!$F:$F,"canceled")-COUNTIFS(Sheet1!$D:$D,"&lt;35000", Sheet1!$F:$F,"canceled")</f>
        <v>7</v>
      </c>
      <c r="E11">
        <f>COUNTIF(Sheet1!$D:$D,"&lt;40000") - COUNTIF(Sheet1!$D:$D,"&lt;35000")</f>
        <v>55</v>
      </c>
      <c r="F11" s="11">
        <f t="shared" si="0"/>
        <v>0.47272727272727272</v>
      </c>
      <c r="G11" s="11">
        <f t="shared" si="1"/>
        <v>0.4</v>
      </c>
      <c r="H11" s="11">
        <f t="shared" si="2"/>
        <v>0.12727272727272726</v>
      </c>
    </row>
    <row r="12" spans="1:8" x14ac:dyDescent="0.2">
      <c r="A12" t="s">
        <v>8397</v>
      </c>
      <c r="B12">
        <f>COUNTIFS(Sheet1!$D:$D,"&lt;45000", Sheet1!$F:$F,"successful")-COUNTIFS(Sheet1!$D:$D,"&lt;40000", Sheet1!$F:$F,"successful")</f>
        <v>21</v>
      </c>
      <c r="C12">
        <f>COUNTIFS(Sheet1!$D:$D,"&lt;45000", Sheet1!$F:$F,"failed")-COUNTIFS(Sheet1!$D:$D,"&lt;40000", Sheet1!$F:$F,"failed")</f>
        <v>16</v>
      </c>
      <c r="D12">
        <f>COUNTIFS(Sheet1!$D:$D,"&lt;45000", Sheet1!$F:$F,"canceled")-COUNTIFS(Sheet1!$D:$D,"&lt;40000", Sheet1!$F:$F,"canceled")</f>
        <v>6</v>
      </c>
      <c r="E12">
        <f>COUNTIF(Sheet1!$D:$D,"&lt;45000") - COUNTIF(Sheet1!$D:$D,"&lt;40000")</f>
        <v>44</v>
      </c>
      <c r="F12" s="11">
        <f t="shared" si="0"/>
        <v>0.47727272727272729</v>
      </c>
      <c r="G12" s="11">
        <f t="shared" si="1"/>
        <v>0.36363636363636365</v>
      </c>
      <c r="H12" s="11">
        <f t="shared" si="2"/>
        <v>0.13636363636363635</v>
      </c>
    </row>
    <row r="13" spans="1:8" x14ac:dyDescent="0.2">
      <c r="A13" t="s">
        <v>8398</v>
      </c>
      <c r="B13">
        <f>COUNTIFS(Sheet1!$D:$D,"&lt;50000", Sheet1!$F:$F,"successful")-COUNTIFS(Sheet1!$D:$D,"&lt;45000", Sheet1!$F:$F,"successful")</f>
        <v>6</v>
      </c>
      <c r="C13">
        <f>COUNTIFS(Sheet1!$D:$D,"&lt;50000", Sheet1!$F:$F,"failed")-COUNTIFS(Sheet1!$D:$D,"&lt;45000", Sheet1!$F:$F,"failed")</f>
        <v>11</v>
      </c>
      <c r="D13">
        <f>COUNTIFS(Sheet1!$D:$D,"&lt;50000", Sheet1!$F:$F,"canceled")-COUNTIFS(Sheet1!$D:$D,"&lt;45000", Sheet1!$F:$F,"canceled")</f>
        <v>4</v>
      </c>
      <c r="E13">
        <f>COUNTIF(Sheet1!$D:$D,"&lt;50000") - COUNTIF(Sheet1!$D:$D,"&lt;45000")</f>
        <v>21</v>
      </c>
      <c r="F13" s="11">
        <f t="shared" si="0"/>
        <v>0.2857142857142857</v>
      </c>
      <c r="G13" s="11">
        <f t="shared" si="1"/>
        <v>0.52380952380952384</v>
      </c>
      <c r="H13" s="11">
        <f t="shared" si="2"/>
        <v>0.19047619047619047</v>
      </c>
    </row>
    <row r="14" spans="1:8" x14ac:dyDescent="0.2">
      <c r="A14" t="s">
        <v>8399</v>
      </c>
      <c r="B14">
        <f>COUNTIFS(Sheet1!$D:$D,"&gt;=50000", Sheet1!$F:$F, "successful")</f>
        <v>86</v>
      </c>
      <c r="C14">
        <f>COUNTIFS(Sheet1!$D:$D,"&gt;=50000", Sheet1!$F:$F, "failed")</f>
        <v>258</v>
      </c>
      <c r="D14">
        <f>COUNTIFS(Sheet1!$D:$D,"&gt;=50000", Sheet1!$F:$F, "canceled")</f>
        <v>100</v>
      </c>
      <c r="E14">
        <f>COUNTIF(Sheet1!$D:$D,"&gt;=50000")</f>
        <v>449</v>
      </c>
      <c r="F14" s="11">
        <f t="shared" si="0"/>
        <v>0.19153674832962139</v>
      </c>
      <c r="G14" s="11">
        <f t="shared" si="1"/>
        <v>0.57461024498886415</v>
      </c>
      <c r="H14" s="11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Yuan Chien</cp:lastModifiedBy>
  <dcterms:created xsi:type="dcterms:W3CDTF">2017-04-20T15:17:24Z</dcterms:created>
  <dcterms:modified xsi:type="dcterms:W3CDTF">2019-04-15T21:06:22Z</dcterms:modified>
</cp:coreProperties>
</file>