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ieg\OneDrive\Documents\THESIS\THESIS\for paper ICER\"/>
    </mc:Choice>
  </mc:AlternateContent>
  <xr:revisionPtr revIDLastSave="659" documentId="13_ncr:1_{5750A38D-F258-4872-9975-886A11E42067}" xr6:coauthVersionLast="43" xr6:coauthVersionMax="43" xr10:uidLastSave="{39767AE7-AC97-4719-AA7C-FCE11C41284A}"/>
  <bookViews>
    <workbookView xWindow="-110" yWindow="-110" windowWidth="19420" windowHeight="11020" xr2:uid="{58BC804E-29B6-4C7F-AF24-DBE7ACB3C72B}"/>
  </bookViews>
  <sheets>
    <sheet name="Undiscounted ICERs" sheetId="1" r:id="rId1"/>
    <sheet name="Discounting calc" sheetId="3" r:id="rId2"/>
    <sheet name="DISCOUNTED ICER CALC" sheetId="2" r:id="rId3"/>
    <sheet name="ICER Disc costs" sheetId="4" r:id="rId4"/>
    <sheet name="6% disc" sheetId="7" r:id="rId5"/>
    <sheet name="6% ICER" sheetId="8" r:id="rId6"/>
  </sheets>
  <definedNames>
    <definedName name="_xlnm.Print_Area" localSheetId="0">'Undiscounted ICERs'!$F$4:$P$11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7" l="1"/>
  <c r="D5" i="7"/>
  <c r="E5" i="7"/>
  <c r="F5" i="7"/>
  <c r="G5" i="7"/>
  <c r="H5" i="7"/>
  <c r="I5" i="7"/>
  <c r="J5" i="7"/>
  <c r="K5" i="7"/>
  <c r="L5" i="7"/>
  <c r="D9" i="8"/>
  <c r="I9" i="8"/>
  <c r="H9" i="8"/>
  <c r="K9" i="8"/>
  <c r="D8" i="8"/>
  <c r="I8" i="8"/>
  <c r="H8" i="8"/>
  <c r="K8" i="8"/>
  <c r="D7" i="8"/>
  <c r="I7" i="8"/>
  <c r="H7" i="8"/>
  <c r="K7" i="8"/>
  <c r="D6" i="8"/>
  <c r="I6" i="8"/>
  <c r="H6" i="8"/>
  <c r="K6" i="8"/>
  <c r="H6" i="2"/>
  <c r="D9" i="2"/>
  <c r="G6" i="1"/>
  <c r="D7" i="4"/>
  <c r="H7" i="4"/>
  <c r="K7" i="4"/>
  <c r="D8" i="4"/>
  <c r="H8" i="4"/>
  <c r="K8" i="4"/>
  <c r="D9" i="4"/>
  <c r="H9" i="4"/>
  <c r="K9" i="4"/>
  <c r="D6" i="4"/>
  <c r="H6" i="4"/>
  <c r="K6" i="4"/>
  <c r="J7" i="4"/>
  <c r="M7" i="4"/>
  <c r="J8" i="4"/>
  <c r="M8" i="4"/>
  <c r="J9" i="4"/>
  <c r="M9" i="4"/>
  <c r="J6" i="4"/>
  <c r="M6" i="4"/>
  <c r="I7" i="4"/>
  <c r="L7" i="4"/>
  <c r="I8" i="4"/>
  <c r="L8" i="4"/>
  <c r="I9" i="4"/>
  <c r="L9" i="4"/>
  <c r="I6" i="4"/>
  <c r="L6" i="4"/>
  <c r="D7" i="2"/>
  <c r="J7" i="2"/>
  <c r="M7" i="2"/>
  <c r="D8" i="2"/>
  <c r="J8" i="2"/>
  <c r="M8" i="2"/>
  <c r="J9" i="2"/>
  <c r="M9" i="2"/>
  <c r="D6" i="2"/>
  <c r="J6" i="2"/>
  <c r="M6" i="2"/>
  <c r="I7" i="2"/>
  <c r="L7" i="2"/>
  <c r="I8" i="2"/>
  <c r="L8" i="2"/>
  <c r="I9" i="2"/>
  <c r="L9" i="2"/>
  <c r="I6" i="2"/>
  <c r="L6" i="2"/>
  <c r="H7" i="2"/>
  <c r="K7" i="2"/>
  <c r="H8" i="2"/>
  <c r="K8" i="2"/>
  <c r="H9" i="2"/>
  <c r="K9" i="2"/>
  <c r="K6" i="2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0" i="3"/>
  <c r="D30" i="3"/>
  <c r="E30" i="3"/>
  <c r="F30" i="3"/>
  <c r="G30" i="3"/>
  <c r="H30" i="3"/>
  <c r="I30" i="3"/>
  <c r="J30" i="3"/>
  <c r="K30" i="3"/>
  <c r="L30" i="3"/>
  <c r="D22" i="3"/>
  <c r="E22" i="3"/>
  <c r="F22" i="3"/>
  <c r="G22" i="3"/>
  <c r="H22" i="3"/>
  <c r="I22" i="3"/>
  <c r="J22" i="3"/>
  <c r="K22" i="3"/>
  <c r="L22" i="3"/>
  <c r="D23" i="3"/>
  <c r="E23" i="3"/>
  <c r="F23" i="3"/>
  <c r="G23" i="3"/>
  <c r="H23" i="3"/>
  <c r="I23" i="3"/>
  <c r="J23" i="3"/>
  <c r="K23" i="3"/>
  <c r="L23" i="3"/>
  <c r="D24" i="3"/>
  <c r="E24" i="3"/>
  <c r="F24" i="3"/>
  <c r="G24" i="3"/>
  <c r="H24" i="3"/>
  <c r="I24" i="3"/>
  <c r="J24" i="3"/>
  <c r="K24" i="3"/>
  <c r="L24" i="3"/>
  <c r="D25" i="3"/>
  <c r="E25" i="3"/>
  <c r="F25" i="3"/>
  <c r="G25" i="3"/>
  <c r="H25" i="3"/>
  <c r="I25" i="3"/>
  <c r="J25" i="3"/>
  <c r="K25" i="3"/>
  <c r="L25" i="3"/>
  <c r="D21" i="3"/>
  <c r="E21" i="3"/>
  <c r="F21" i="3"/>
  <c r="G21" i="3"/>
  <c r="H21" i="3"/>
  <c r="I21" i="3"/>
  <c r="J21" i="3"/>
  <c r="K21" i="3"/>
  <c r="L21" i="3"/>
  <c r="D14" i="3"/>
  <c r="E14" i="3"/>
  <c r="F14" i="3"/>
  <c r="G14" i="3"/>
  <c r="H14" i="3"/>
  <c r="I14" i="3"/>
  <c r="J14" i="3"/>
  <c r="K14" i="3"/>
  <c r="L14" i="3"/>
  <c r="D15" i="3"/>
  <c r="E15" i="3"/>
  <c r="F15" i="3"/>
  <c r="G15" i="3"/>
  <c r="H15" i="3"/>
  <c r="I15" i="3"/>
  <c r="J15" i="3"/>
  <c r="K15" i="3"/>
  <c r="L15" i="3"/>
  <c r="D16" i="3"/>
  <c r="E16" i="3"/>
  <c r="F16" i="3"/>
  <c r="G16" i="3"/>
  <c r="H16" i="3"/>
  <c r="I16" i="3"/>
  <c r="J16" i="3"/>
  <c r="K16" i="3"/>
  <c r="L16" i="3"/>
  <c r="D17" i="3"/>
  <c r="E17" i="3"/>
  <c r="F17" i="3"/>
  <c r="G17" i="3"/>
  <c r="H17" i="3"/>
  <c r="I17" i="3"/>
  <c r="J17" i="3"/>
  <c r="K17" i="3"/>
  <c r="L17" i="3"/>
  <c r="D13" i="3"/>
  <c r="E13" i="3"/>
  <c r="F13" i="3"/>
  <c r="G13" i="3"/>
  <c r="H13" i="3"/>
  <c r="I13" i="3"/>
  <c r="J13" i="3"/>
  <c r="K13" i="3"/>
  <c r="L13" i="3"/>
  <c r="D6" i="3"/>
  <c r="E6" i="3"/>
  <c r="F6" i="3"/>
  <c r="G6" i="3"/>
  <c r="H6" i="3"/>
  <c r="I6" i="3"/>
  <c r="J6" i="3"/>
  <c r="K6" i="3"/>
  <c r="L6" i="3"/>
  <c r="D7" i="3"/>
  <c r="E7" i="3"/>
  <c r="F7" i="3"/>
  <c r="G7" i="3"/>
  <c r="H7" i="3"/>
  <c r="I7" i="3"/>
  <c r="J7" i="3"/>
  <c r="K7" i="3"/>
  <c r="L7" i="3"/>
  <c r="D8" i="3"/>
  <c r="E8" i="3"/>
  <c r="F8" i="3"/>
  <c r="G8" i="3"/>
  <c r="H8" i="3"/>
  <c r="I8" i="3"/>
  <c r="J8" i="3"/>
  <c r="K8" i="3"/>
  <c r="L8" i="3"/>
  <c r="D9" i="3"/>
  <c r="E9" i="3"/>
  <c r="F9" i="3"/>
  <c r="G9" i="3"/>
  <c r="H9" i="3"/>
  <c r="I9" i="3"/>
  <c r="J9" i="3"/>
  <c r="K9" i="3"/>
  <c r="L9" i="3"/>
  <c r="D5" i="3"/>
  <c r="E5" i="3"/>
  <c r="F5" i="3"/>
  <c r="G5" i="3"/>
  <c r="H5" i="3"/>
  <c r="I5" i="3"/>
  <c r="J5" i="3"/>
  <c r="K5" i="3"/>
  <c r="L5" i="3"/>
  <c r="G7" i="1"/>
  <c r="M7" i="1"/>
  <c r="P7" i="1"/>
  <c r="G8" i="1"/>
  <c r="M8" i="1"/>
  <c r="P8" i="1"/>
  <c r="G9" i="1"/>
  <c r="M9" i="1"/>
  <c r="P9" i="1"/>
  <c r="M6" i="1"/>
  <c r="P6" i="1"/>
  <c r="L7" i="1"/>
  <c r="O7" i="1"/>
  <c r="L8" i="1"/>
  <c r="O8" i="1"/>
  <c r="L9" i="1"/>
  <c r="O9" i="1"/>
  <c r="L6" i="1"/>
  <c r="O6" i="1"/>
  <c r="K6" i="1"/>
  <c r="N6" i="1"/>
  <c r="K7" i="1"/>
  <c r="N7" i="1"/>
  <c r="K8" i="1"/>
  <c r="N8" i="1"/>
  <c r="K9" i="1"/>
  <c r="N9" i="1"/>
  <c r="D16" i="7"/>
  <c r="E16" i="7"/>
  <c r="F16" i="7"/>
  <c r="G16" i="7"/>
  <c r="H16" i="7"/>
  <c r="I16" i="7"/>
  <c r="J16" i="7"/>
  <c r="K16" i="7"/>
  <c r="L16" i="7"/>
  <c r="D17" i="7"/>
  <c r="E17" i="7"/>
  <c r="F17" i="7"/>
  <c r="G17" i="7"/>
  <c r="H17" i="7"/>
  <c r="I17" i="7"/>
  <c r="J17" i="7"/>
  <c r="K17" i="7"/>
  <c r="L17" i="7"/>
  <c r="D18" i="7"/>
  <c r="E18" i="7"/>
  <c r="F18" i="7"/>
  <c r="G18" i="7"/>
  <c r="H18" i="7"/>
  <c r="I18" i="7"/>
  <c r="J18" i="7"/>
  <c r="K18" i="7"/>
  <c r="L18" i="7"/>
  <c r="D19" i="7"/>
  <c r="E19" i="7"/>
  <c r="F19" i="7"/>
  <c r="G19" i="7"/>
  <c r="H19" i="7"/>
  <c r="I19" i="7"/>
  <c r="J19" i="7"/>
  <c r="K19" i="7"/>
  <c r="L19" i="7"/>
  <c r="D15" i="7"/>
  <c r="E15" i="7"/>
  <c r="F15" i="7"/>
  <c r="G15" i="7"/>
  <c r="H15" i="7"/>
  <c r="I15" i="7"/>
  <c r="J15" i="7"/>
  <c r="K15" i="7"/>
  <c r="L15" i="7"/>
  <c r="C9" i="7"/>
  <c r="D9" i="7"/>
  <c r="E9" i="7"/>
  <c r="F9" i="7"/>
  <c r="G9" i="7"/>
  <c r="H9" i="7"/>
  <c r="I9" i="7"/>
  <c r="J9" i="7"/>
  <c r="K9" i="7"/>
  <c r="L9" i="7"/>
  <c r="C8" i="7"/>
  <c r="D8" i="7"/>
  <c r="E8" i="7"/>
  <c r="F8" i="7"/>
  <c r="G8" i="7"/>
  <c r="H8" i="7"/>
  <c r="I8" i="7"/>
  <c r="J8" i="7"/>
  <c r="K8" i="7"/>
  <c r="L8" i="7"/>
  <c r="C7" i="7"/>
  <c r="D7" i="7"/>
  <c r="E7" i="7"/>
  <c r="F7" i="7"/>
  <c r="G7" i="7"/>
  <c r="H7" i="7"/>
  <c r="I7" i="7"/>
  <c r="J7" i="7"/>
  <c r="K7" i="7"/>
  <c r="L7" i="7"/>
  <c r="C6" i="7"/>
  <c r="D6" i="7"/>
  <c r="E6" i="7"/>
  <c r="F6" i="7"/>
  <c r="G6" i="7"/>
  <c r="H6" i="7"/>
  <c r="I6" i="7"/>
  <c r="J6" i="7"/>
  <c r="K6" i="7"/>
  <c r="L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Lausdeus Chiegboka</author>
  </authors>
  <commentList>
    <comment ref="N6" authorId="0" shapeId="0" xr:uid="{524EB93B-AFE5-45F0-B002-755FE689F8BE}">
      <text>
        <r>
          <rPr>
            <b/>
            <sz val="9"/>
            <color indexed="81"/>
            <rFont val="Tahoma"/>
            <family val="2"/>
          </rPr>
          <t>Lausdeus Chiegboka:</t>
        </r>
        <r>
          <rPr>
            <sz val="9"/>
            <color indexed="81"/>
            <rFont val="Tahoma"/>
            <family val="2"/>
          </rPr>
          <t xml:space="preserve">
#</t>
        </r>
      </text>
    </comment>
    <comment ref="N7" authorId="0" shapeId="0" xr:uid="{6FC6AF77-3171-44E3-AAC8-A6CEB1D1DEB2}">
      <text>
        <r>
          <rPr>
            <b/>
            <sz val="9"/>
            <color indexed="81"/>
            <rFont val="Tahoma"/>
            <family val="2"/>
          </rPr>
          <t>Lausdeus Chiegboka:</t>
        </r>
        <r>
          <rPr>
            <sz val="9"/>
            <color indexed="81"/>
            <rFont val="Tahoma"/>
            <family val="2"/>
          </rPr>
          <t xml:space="preserve">
#</t>
        </r>
      </text>
    </comment>
    <comment ref="N8" authorId="0" shapeId="0" xr:uid="{49D0DBF3-1DC6-41AF-98AF-0271F3F832AA}">
      <text>
        <r>
          <rPr>
            <b/>
            <sz val="9"/>
            <color indexed="81"/>
            <rFont val="Tahoma"/>
            <family val="2"/>
          </rPr>
          <t>Lausdeus Chiegboka:</t>
        </r>
        <r>
          <rPr>
            <sz val="9"/>
            <color indexed="81"/>
            <rFont val="Tahoma"/>
            <family val="2"/>
          </rPr>
          <t xml:space="preserve">
#</t>
        </r>
      </text>
    </comment>
    <comment ref="F10" authorId="0" shapeId="0" xr:uid="{2AEE048B-97BF-4BEE-B27F-DA0659BC9D9C}">
      <text>
        <r>
          <rPr>
            <b/>
            <sz val="9"/>
            <color indexed="81"/>
            <rFont val="Tahoma"/>
            <family val="2"/>
          </rPr>
          <t>Lausdeus Chiegboka:</t>
        </r>
        <r>
          <rPr>
            <sz val="9"/>
            <color indexed="81"/>
            <rFont val="Tahoma"/>
            <family val="2"/>
          </rPr>
          <t xml:space="preserve">
#-  absolutely dominated</t>
        </r>
      </text>
    </comment>
  </commentList>
</comments>
</file>

<file path=xl/sharedStrings.xml><?xml version="1.0" encoding="utf-8"?>
<sst xmlns="http://schemas.openxmlformats.org/spreadsheetml/2006/main" count="163" uniqueCount="54">
  <si>
    <t>Intervention option</t>
  </si>
  <si>
    <t>Total costs</t>
  </si>
  <si>
    <t>Incremental costs</t>
  </si>
  <si>
    <t>DALYs averted</t>
  </si>
  <si>
    <t>Base</t>
  </si>
  <si>
    <t>LLIN (75%)</t>
  </si>
  <si>
    <t>LLIN(75%)-IRS(50%)</t>
  </si>
  <si>
    <t>LLIN (95%)</t>
  </si>
  <si>
    <t>LLIN(95%)-IRS(50%)</t>
  </si>
  <si>
    <t># - absolutely dominated</t>
  </si>
  <si>
    <t>Total Cases</t>
  </si>
  <si>
    <t>Total Deaths</t>
  </si>
  <si>
    <t>DALYs</t>
  </si>
  <si>
    <t>ICER (per DALY)</t>
  </si>
  <si>
    <t>Cases averted</t>
  </si>
  <si>
    <t>Deaths averted</t>
  </si>
  <si>
    <t>ICER (per case averted)</t>
  </si>
  <si>
    <t>ICER (per death averted)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</si>
  <si>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</si>
  <si>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</si>
  <si>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</si>
  <si>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</si>
  <si>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</si>
  <si>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</si>
  <si>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</si>
  <si>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</si>
  <si>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</si>
  <si>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</si>
  <si>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0</t>
  </si>
  <si>
    <t>TOTAL CASES</t>
  </si>
  <si>
    <t>TOTAL DEATHS</t>
  </si>
  <si>
    <t>TOTAL COSTS</t>
  </si>
  <si>
    <t>DALY burden</t>
  </si>
  <si>
    <t>Discounted Total costs</t>
  </si>
  <si>
    <t>ICER (per DALY averted))</t>
  </si>
  <si>
    <t>3% DISCOUNTED ICER CALCULATION</t>
  </si>
  <si>
    <t>ICER (per DALY averted</t>
  </si>
  <si>
    <t xml:space="preserve">6% DISCOUNTED ICER CALCULATION </t>
  </si>
  <si>
    <t>6% DISCOUNTING CALCULATION intended for sensitivity analysis</t>
  </si>
  <si>
    <t>3% DISCOUNTING CALCULATION</t>
  </si>
  <si>
    <t>ANNEX A TO APPENDIX 3</t>
  </si>
  <si>
    <t>μm</t>
  </si>
  <si>
    <t>σ1</t>
  </si>
  <si>
    <t>ρ</t>
  </si>
  <si>
    <t>amp</t>
  </si>
  <si>
    <t>ω</t>
  </si>
  <si>
    <t>χ</t>
  </si>
  <si>
    <t>δ1</t>
  </si>
  <si>
    <t>v</t>
  </si>
  <si>
    <t>δ2</t>
  </si>
  <si>
    <t>δ3</t>
  </si>
  <si>
    <t>κ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</si>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</sst>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7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5" fillId="0" borderId="0" xfId="0" applyFont="1"/>
    <xf numFmtId="0" fontId="6" fillId="0" borderId="0" xfId="0" applyFont="1"/>
    <xf numFmtId="9" fontId="0" fillId="0" borderId="0" xfId="0" applyNumberFormat="1"/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822475305177126E-2"/>
          <c:y val="4.5314109165808442E-2"/>
          <c:w val="0.87571183515451645"/>
          <c:h val="0.78052142040432382"/>
        </c:manualLayout>
      </c:layout>
      <c:barChart>
        <c:barDir val="bar"/>
        <c:grouping val="clustered"/>
        <c:varyColors val="0"/>
        <c:ser>
          <c:idx val="0"/>
          <c:order val="0"/>
          <c:tx>
            <c:v>-20%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'Undiscounted ICERs'!$E$12:$Q$12</c:f>
              <c:strCache>
                <c:ptCount val="13"/>
                <c:pt idx="0">
                  <c:v>μm</c:v>
                </c:pt>
                <c:pt idx="1">
                  <c:v>σ1</c:v>
                </c:pt>
                <c:pt idx="2">
                  <c:v>ρ</c:v>
                </c:pt>
                <c:pt idx="3">
                  <c:v>amp</c:v>
                </c:pt>
                <c:pt idx="4">
                  <c:v>ω</c:v>
                </c:pt>
                <c:pt idx="5">
                  <c:v>χ</c:v>
                </c:pt>
                <c:pt idx="6">
                  <c:v>δ1</c:v>
                </c:pt>
                <c:pt idx="7">
                  <c:v>v</c:v>
                </c:pt>
                <c:pt idx="8">
                  <c:v>δ2</c:v>
                </c:pt>
                <c:pt idx="9">
                  <c:v>δ3</c:v>
                </c:pt>
                <c:pt idx="10">
                  <c:v>κ</c:v>
                </c:pt>
                <c:pt idx="11">
                  <c:v>a</c:v>
                </c:pt>
                <c:pt idx="12">
                  <c:v>b</c:v>
                </c:pt>
              </c:strCache>
            </c:strRef>
          </c:cat>
          <c:val>
            <c:numRef>
              <c:f>'Undiscounted ICERs'!$E$13:$Q$13</c:f>
              <c:numCache>
                <c:formatCode>General</c:formatCode>
                <c:ptCount val="13"/>
                <c:pt idx="0">
                  <c:v>9.7130654887708889</c:v>
                </c:pt>
                <c:pt idx="1">
                  <c:v>9.5488273373398442</c:v>
                </c:pt>
                <c:pt idx="2">
                  <c:v>9.8212930072059272</c:v>
                </c:pt>
                <c:pt idx="3">
                  <c:v>10.56032363057982</c:v>
                </c:pt>
                <c:pt idx="4">
                  <c:v>9.4693083132249729</c:v>
                </c:pt>
                <c:pt idx="5">
                  <c:v>9.6304386432250038</c:v>
                </c:pt>
                <c:pt idx="6">
                  <c:v>9.5387580278677291</c:v>
                </c:pt>
                <c:pt idx="7">
                  <c:v>7.6585225398840624</c:v>
                </c:pt>
                <c:pt idx="8">
                  <c:v>7.2251404144647653</c:v>
                </c:pt>
                <c:pt idx="9">
                  <c:v>5.3048509658175451</c:v>
                </c:pt>
                <c:pt idx="10">
                  <c:v>20.064735275032387</c:v>
                </c:pt>
                <c:pt idx="11">
                  <c:v>9.8971395260526265</c:v>
                </c:pt>
                <c:pt idx="12">
                  <c:v>62.050781461617639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6-4831-A7E7-F3277405F642}"/>
            </c:ext>
          </c:extLst>
        </c:ser>
        <c:ser>
          <c:idx val="1"/>
          <c:order val="1"/>
          <c:tx>
            <c:v>-10%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'Undiscounted ICERs'!$E$12:$Q$12</c:f>
              <c:strCache>
                <c:ptCount val="13"/>
                <c:pt idx="0">
                  <c:v>μm</c:v>
                </c:pt>
                <c:pt idx="1">
                  <c:v>σ1</c:v>
                </c:pt>
                <c:pt idx="2">
                  <c:v>ρ</c:v>
                </c:pt>
                <c:pt idx="3">
                  <c:v>amp</c:v>
                </c:pt>
                <c:pt idx="4">
                  <c:v>ω</c:v>
                </c:pt>
                <c:pt idx="5">
                  <c:v>χ</c:v>
                </c:pt>
                <c:pt idx="6">
                  <c:v>δ1</c:v>
                </c:pt>
                <c:pt idx="7">
                  <c:v>v</c:v>
                </c:pt>
                <c:pt idx="8">
                  <c:v>δ2</c:v>
                </c:pt>
                <c:pt idx="9">
                  <c:v>δ3</c:v>
                </c:pt>
                <c:pt idx="10">
                  <c:v>κ</c:v>
                </c:pt>
                <c:pt idx="11">
                  <c:v>a</c:v>
                </c:pt>
                <c:pt idx="12">
                  <c:v>b</c:v>
                </c:pt>
              </c:strCache>
            </c:strRef>
          </c:cat>
          <c:val>
            <c:numRef>
              <c:f>'Undiscounted ICERs'!$E$14:$Q$14</c:f>
              <c:numCache>
                <c:formatCode>General</c:formatCode>
                <c:ptCount val="13"/>
                <c:pt idx="0">
                  <c:v>9.7130654887708889</c:v>
                </c:pt>
                <c:pt idx="1">
                  <c:v>9.6398957966941801</c:v>
                </c:pt>
                <c:pt idx="2">
                  <c:v>9.7990723723409747</c:v>
                </c:pt>
                <c:pt idx="3">
                  <c:v>10.134865336697111</c:v>
                </c:pt>
                <c:pt idx="4">
                  <c:v>9.592342038450731</c:v>
                </c:pt>
                <c:pt idx="5">
                  <c:v>9.6716540486649851</c:v>
                </c:pt>
                <c:pt idx="6">
                  <c:v>9.6260095787390725</c:v>
                </c:pt>
                <c:pt idx="7">
                  <c:v>8.6847834528758732</c:v>
                </c:pt>
                <c:pt idx="8">
                  <c:v>8.4667703722770291</c:v>
                </c:pt>
                <c:pt idx="9">
                  <c:v>7.4873516280912398</c:v>
                </c:pt>
                <c:pt idx="10">
                  <c:v>14.789827529542888</c:v>
                </c:pt>
                <c:pt idx="11">
                  <c:v>9.795421002790567</c:v>
                </c:pt>
                <c:pt idx="12">
                  <c:v>30.832966344899557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6-4831-A7E7-F3277405F642}"/>
            </c:ext>
          </c:extLst>
        </c:ser>
        <c:ser>
          <c:idx val="2"/>
          <c:order val="2"/>
          <c:tx>
            <c:v>10%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'Undiscounted ICERs'!$E$12:$Q$12</c:f>
              <c:strCache>
                <c:ptCount val="13"/>
                <c:pt idx="0">
                  <c:v>μm</c:v>
                </c:pt>
                <c:pt idx="1">
                  <c:v>σ1</c:v>
                </c:pt>
                <c:pt idx="2">
                  <c:v>ρ</c:v>
                </c:pt>
                <c:pt idx="3">
                  <c:v>amp</c:v>
                </c:pt>
                <c:pt idx="4">
                  <c:v>ω</c:v>
                </c:pt>
                <c:pt idx="5">
                  <c:v>χ</c:v>
                </c:pt>
                <c:pt idx="6">
                  <c:v>δ1</c:v>
                </c:pt>
                <c:pt idx="7">
                  <c:v>v</c:v>
                </c:pt>
                <c:pt idx="8">
                  <c:v>δ2</c:v>
                </c:pt>
                <c:pt idx="9">
                  <c:v>δ3</c:v>
                </c:pt>
                <c:pt idx="10">
                  <c:v>κ</c:v>
                </c:pt>
                <c:pt idx="11">
                  <c:v>a</c:v>
                </c:pt>
                <c:pt idx="12">
                  <c:v>b</c:v>
                </c:pt>
              </c:strCache>
            </c:strRef>
          </c:cat>
          <c:val>
            <c:numRef>
              <c:f>'Undiscounted ICERs'!$E$16:$Q$16</c:f>
              <c:numCache>
                <c:formatCode>General</c:formatCode>
                <c:ptCount val="13"/>
                <c:pt idx="0">
                  <c:v>9.7130554839936067</c:v>
                </c:pt>
                <c:pt idx="1">
                  <c:v>9.7735174556726214</c:v>
                </c:pt>
                <c:pt idx="2">
                  <c:v>9.6274289729872002</c:v>
                </c:pt>
                <c:pt idx="3">
                  <c:v>9.2949741929101091</c:v>
                </c:pt>
                <c:pt idx="4">
                  <c:v>9.8331514228181476</c:v>
                </c:pt>
                <c:pt idx="5">
                  <c:v>9.7540741056795284</c:v>
                </c:pt>
                <c:pt idx="6">
                  <c:v>9.7998332079873727</c:v>
                </c:pt>
                <c:pt idx="7">
                  <c:v>10.741147147081847</c:v>
                </c:pt>
                <c:pt idx="8">
                  <c:v>10.959853550528937</c:v>
                </c:pt>
                <c:pt idx="9">
                  <c:v>11.953934366993458</c:v>
                </c:pt>
                <c:pt idx="10">
                  <c:v>5.0472016065792085</c:v>
                </c:pt>
                <c:pt idx="11">
                  <c:v>9.6449858871218428</c:v>
                </c:pt>
                <c:pt idx="12">
                  <c:v>-1.2318540843989199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6-4831-A7E7-F3277405F642}"/>
            </c:ext>
          </c:extLst>
        </c:ser>
        <c:ser>
          <c:idx val="3"/>
          <c:order val="3"/>
          <c:tx>
            <c:v>20%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'Undiscounted ICERs'!$E$12:$Q$12</c:f>
              <c:strCache>
                <c:ptCount val="13"/>
                <c:pt idx="0">
                  <c:v>μm</c:v>
                </c:pt>
                <c:pt idx="1">
                  <c:v>σ1</c:v>
                </c:pt>
                <c:pt idx="2">
                  <c:v>ρ</c:v>
                </c:pt>
                <c:pt idx="3">
                  <c:v>amp</c:v>
                </c:pt>
                <c:pt idx="4">
                  <c:v>ω</c:v>
                </c:pt>
                <c:pt idx="5">
                  <c:v>χ</c:v>
                </c:pt>
                <c:pt idx="6">
                  <c:v>δ1</c:v>
                </c:pt>
                <c:pt idx="7">
                  <c:v>v</c:v>
                </c:pt>
                <c:pt idx="8">
                  <c:v>δ2</c:v>
                </c:pt>
                <c:pt idx="9">
                  <c:v>δ3</c:v>
                </c:pt>
                <c:pt idx="10">
                  <c:v>κ</c:v>
                </c:pt>
                <c:pt idx="11">
                  <c:v>a</c:v>
                </c:pt>
                <c:pt idx="12">
                  <c:v>b</c:v>
                </c:pt>
              </c:strCache>
            </c:strRef>
          </c:cat>
          <c:val>
            <c:numRef>
              <c:f>'Undiscounted ICERs'!$E$17:$Q$17</c:f>
              <c:numCache>
                <c:formatCode>General</c:formatCode>
                <c:ptCount val="13"/>
                <c:pt idx="0">
                  <c:v>9.7130654887708889</c:v>
                </c:pt>
                <c:pt idx="1">
                  <c:v>9.8240126533863332</c:v>
                </c:pt>
                <c:pt idx="2">
                  <c:v>9.5415727899742162</c:v>
                </c:pt>
                <c:pt idx="3">
                  <c:v>8.8797818782192142</c:v>
                </c:pt>
                <c:pt idx="4">
                  <c:v>9.9518835764989255</c:v>
                </c:pt>
                <c:pt idx="5">
                  <c:v>9.7946494004941105</c:v>
                </c:pt>
                <c:pt idx="6">
                  <c:v>9.8856535640875993</c:v>
                </c:pt>
                <c:pt idx="7">
                  <c:v>11.76734065031107</c:v>
                </c:pt>
                <c:pt idx="8">
                  <c:v>12.204120054239915</c:v>
                </c:pt>
                <c:pt idx="9">
                  <c:v>14.190196669624321</c:v>
                </c:pt>
                <c:pt idx="10">
                  <c:v>1.210851840743371</c:v>
                </c:pt>
                <c:pt idx="11">
                  <c:v>9.5866339206176381</c:v>
                </c:pt>
                <c:pt idx="12">
                  <c:v>-0.47291014299334377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6-4831-A7E7-F3277405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845732344"/>
        <c:axId val="845733328"/>
      </c:barChart>
      <c:catAx>
        <c:axId val="845732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33328"/>
        <c:crossesAt val="9.7130654889999981"/>
        <c:auto val="1"/>
        <c:lblAlgn val="ctr"/>
        <c:lblOffset val="100"/>
        <c:noMultiLvlLbl val="0"/>
      </c:catAx>
      <c:valAx>
        <c:axId val="845733328"/>
        <c:scaling>
          <c:orientation val="minMax"/>
          <c:max val="6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ICER</a:t>
                </a:r>
                <a:r>
                  <a:rPr lang="en-GB" b="1" baseline="0"/>
                  <a:t> (US$)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44264369685301663"/>
              <c:y val="0.90492211130663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3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345538669758214"/>
          <c:y val="0.17250208811437187"/>
          <c:w val="9.7885818902883642E-2"/>
          <c:h val="0.39907360704525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1190624</xdr:colOff>
      <xdr:row>3</xdr:row>
      <xdr:rowOff>41274</xdr:rowOff>
    </xdr:from>
    <xdr:to>
      <xdr:col>11</xdr:col>
      <xdr:colOff>711199</xdr:colOff>
      <xdr:row>19</xdr:row>
      <xdr:rowOff>177799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386108-AB44-44ED-A05F-B06F3C835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21CD-CAA8-4663-A10E-EDACEE51AAE9}">
  <sheetPr codeName="Sheet1"/>
  <dimension ref="B3:Q17"/>
  <sheetViews>
    <sheetView tabSelected="1" topLeftCell="E1" workbookViewId="0">
      <selection activeCell="K2" sqref="K2"/>
    </sheetView>
  </sheetViews>
  <sheetFormatPr defaultRowHeight="14.5" x14ac:dyDescent="0.35"/>
  <cols>
    <col min="3" max="3" width="5.1796875" customWidth="1"/>
    <col min="4" max="4" width="4.453125" customWidth="1"/>
    <col min="5" max="5" width="20" customWidth="1"/>
    <col min="6" max="6" width="18.26953125" customWidth="1"/>
    <col min="7" max="7" width="20" customWidth="1"/>
    <col min="8" max="8" width="15" customWidth="1"/>
    <col min="9" max="10" width="13.1796875" customWidth="1"/>
    <col min="11" max="11" width="13.7265625" bestFit="1" customWidth="1"/>
    <col min="12" max="12" width="13.7265625" customWidth="1"/>
    <col min="13" max="13" width="14.54296875" bestFit="1" customWidth="1"/>
    <col min="14" max="14" width="14.7265625" bestFit="1" customWidth="1"/>
    <col min="15" max="15" width="21.7265625" bestFit="1" customWidth="1"/>
    <col min="16" max="16" width="23" customWidth="1"/>
    <col min="17" max="17" width="14" customWidth="1"/>
  </cols>
  <sheetData>
    <row r="3" spans="2:17" x14ac:dyDescent="0.35">
      <c r="F3" t="s">
        <v>40</v>
      </c>
    </row>
    <row r="4" spans="2:17" s="2" customFormat="1" x14ac:dyDescent="0.35">
      <c r="E4" s="2" t="s">
        <v>0</v>
      </c>
      <c r="F4" s="2" t="s">
        <v>1</v>
      </c>
      <c r="G4" s="2" t="s">
        <v>2</v>
      </c>
      <c r="H4" s="2" t="s">
        <v>12</v>
      </c>
      <c r="I4" s="2" t="s">
        <v>10</v>
      </c>
      <c r="J4" s="2" t="s">
        <v>11</v>
      </c>
      <c r="K4" s="2" t="s">
        <v>3</v>
      </c>
      <c r="L4" s="2" t="s">
        <v>14</v>
      </c>
      <c r="M4" s="2" t="s">
        <v>15</v>
      </c>
      <c r="N4" s="2" t="s">
        <v>13</v>
      </c>
      <c r="O4" s="2" t="s">
        <v>16</v>
      </c>
      <c r="P4" s="2" t="s">
        <v>17</v>
      </c>
    </row>
    <row r="5" spans="2:17" x14ac:dyDescent="0.35">
      <c r="E5" t="s">
        <v>4</v>
      </c>
      <c r="F5" s="6">
        <v>17505043</v>
      </c>
      <c r="G5">
        <v>0</v>
      </c>
      <c r="H5" s="6">
        <v>6062903</v>
      </c>
      <c r="I5" s="1">
        <v>31050674</v>
      </c>
      <c r="J5" s="1">
        <v>2359851</v>
      </c>
      <c r="K5">
        <v>0</v>
      </c>
    </row>
    <row r="6" spans="2:17" x14ac:dyDescent="0.35">
      <c r="E6" t="s">
        <v>5</v>
      </c>
      <c r="F6" s="6">
        <v>17518099</v>
      </c>
      <c r="G6">
        <f>F6-F5</f>
        <v>13056</v>
      </c>
      <c r="H6" s="6">
        <v>5193358</v>
      </c>
      <c r="I6" s="1">
        <v>4563926</v>
      </c>
      <c r="J6" s="1">
        <v>346858</v>
      </c>
      <c r="K6">
        <f t="shared" ref="K6:M9" si="0">H5-H6</f>
        <v>869545</v>
      </c>
      <c r="L6">
        <f t="shared" si="0"/>
        <v>26486748</v>
      </c>
      <c r="M6">
        <f t="shared" si="0"/>
        <v>2012993</v>
      </c>
      <c r="N6">
        <f>G6/K6</f>
        <v>1.501474909291641E-2</v>
      </c>
      <c r="O6">
        <f>G6/L6</f>
        <v>4.9292574535764069E-4</v>
      </c>
      <c r="P6">
        <f>G6/M6</f>
        <v>6.4858645807511503E-3</v>
      </c>
    </row>
    <row r="7" spans="2:17" x14ac:dyDescent="0.35">
      <c r="E7" t="s">
        <v>6</v>
      </c>
      <c r="F7" s="6">
        <v>24772639</v>
      </c>
      <c r="G7">
        <f>F7-F6</f>
        <v>7254540</v>
      </c>
      <c r="H7" s="6">
        <v>4950645</v>
      </c>
      <c r="I7" s="1">
        <v>2499020</v>
      </c>
      <c r="J7" s="1">
        <v>189926</v>
      </c>
      <c r="K7">
        <f t="shared" si="0"/>
        <v>242713</v>
      </c>
      <c r="L7">
        <f t="shared" si="0"/>
        <v>2064906</v>
      </c>
      <c r="M7">
        <f t="shared" si="0"/>
        <v>156932</v>
      </c>
      <c r="N7">
        <f>G7/K7</f>
        <v>29.889375517586615</v>
      </c>
      <c r="O7">
        <f>G7/L7</f>
        <v>3.5132543563726388</v>
      </c>
      <c r="P7">
        <f>G7/M7</f>
        <v>46.227283154487296</v>
      </c>
    </row>
    <row r="8" spans="2:17" x14ac:dyDescent="0.35">
      <c r="E8" t="s">
        <v>7</v>
      </c>
      <c r="F8" s="6">
        <v>16438204</v>
      </c>
      <c r="G8">
        <f>F8-F7</f>
        <v>-8334435</v>
      </c>
      <c r="H8" s="6">
        <v>4689185</v>
      </c>
      <c r="I8" s="1">
        <v>1822802</v>
      </c>
      <c r="J8" s="1">
        <v>138533</v>
      </c>
      <c r="K8">
        <f t="shared" si="0"/>
        <v>261460</v>
      </c>
      <c r="L8">
        <f t="shared" si="0"/>
        <v>676218</v>
      </c>
      <c r="M8">
        <f t="shared" si="0"/>
        <v>51393</v>
      </c>
      <c r="N8">
        <f>G8/K8</f>
        <v>-31.876520309033886</v>
      </c>
      <c r="O8">
        <f>G8/L8</f>
        <v>-12.325071204848141</v>
      </c>
      <c r="P8">
        <f>G8/M8</f>
        <v>-162.17062634989202</v>
      </c>
    </row>
    <row r="9" spans="2:17" x14ac:dyDescent="0.35">
      <c r="E9" t="s">
        <v>8</v>
      </c>
      <c r="F9" s="6">
        <v>25601367</v>
      </c>
      <c r="G9">
        <f>F9-F8</f>
        <v>9163163</v>
      </c>
      <c r="H9" s="6">
        <v>4541513</v>
      </c>
      <c r="I9" s="1">
        <v>1612909</v>
      </c>
      <c r="J9" s="1">
        <v>122581</v>
      </c>
      <c r="K9">
        <f t="shared" si="0"/>
        <v>147672</v>
      </c>
      <c r="L9">
        <f t="shared" si="0"/>
        <v>209893</v>
      </c>
      <c r="M9">
        <f t="shared" si="0"/>
        <v>15952</v>
      </c>
      <c r="N9">
        <f>G9/K9</f>
        <v>62.050781461617639</v>
      </c>
      <c r="O9">
        <f>G9/L9</f>
        <v>43.6563534753422</v>
      </c>
      <c r="P9">
        <f>G9/M9</f>
        <v>574.42095035105319</v>
      </c>
    </row>
    <row r="10" spans="2:17" x14ac:dyDescent="0.35">
      <c r="F10" t="s">
        <v>9</v>
      </c>
    </row>
    <row r="12" spans="2:17" x14ac:dyDescent="0.35">
      <c r="E12" s="3" t="s">
        <v>41</v>
      </c>
      <c r="F12" s="3" t="s">
        <v>42</v>
      </c>
      <c r="G12" s="3" t="s">
        <v>43</v>
      </c>
      <c r="H12" s="3" t="s">
        <v>44</v>
      </c>
      <c r="I12" s="3" t="s">
        <v>45</v>
      </c>
      <c r="J12" s="3" t="s">
        <v>46</v>
      </c>
      <c r="K12" s="3" t="s">
        <v>47</v>
      </c>
      <c r="L12" s="4" t="s">
        <v>48</v>
      </c>
      <c r="M12" s="3" t="s">
        <v>49</v>
      </c>
      <c r="N12" s="3" t="s">
        <v>50</v>
      </c>
      <c r="O12" s="3" t="s">
        <v>51</v>
      </c>
      <c r="P12" s="4" t="s">
        <v>52</v>
      </c>
      <c r="Q12" s="3" t="s">
        <v>53</v>
      </c>
    </row>
    <row r="13" spans="2:17" x14ac:dyDescent="0.35">
      <c r="B13" s="5">
        <v>-0.2</v>
      </c>
      <c r="E13">
        <v>9.7130654887708889</v>
      </c>
      <c r="F13">
        <v>9.5488273373398442</v>
      </c>
      <c r="G13">
        <v>9.8212930072059272</v>
      </c>
      <c r="H13">
        <v>10.56032363057982</v>
      </c>
      <c r="I13">
        <v>9.4693083132249729</v>
      </c>
      <c r="J13">
        <v>9.6304386432250038</v>
      </c>
      <c r="K13">
        <v>9.5387580278677291</v>
      </c>
      <c r="L13">
        <v>7.6585225398840624</v>
      </c>
      <c r="M13">
        <v>7.2251404144647653</v>
      </c>
      <c r="N13">
        <v>5.3048509658175451</v>
      </c>
      <c r="O13">
        <v>20.064735275032387</v>
      </c>
      <c r="P13">
        <v>9.8971395260526265</v>
      </c>
      <c r="Q13">
        <v>62.050781461617639</v>
      </c>
    </row>
    <row r="14" spans="2:17" x14ac:dyDescent="0.35">
      <c r="B14" s="5">
        <v>-0.1</v>
      </c>
      <c r="E14">
        <v>9.7130654887708889</v>
      </c>
      <c r="F14">
        <v>9.6398957966941801</v>
      </c>
      <c r="G14">
        <v>9.7990723723409747</v>
      </c>
      <c r="H14">
        <v>10.134865336697111</v>
      </c>
      <c r="I14">
        <v>9.592342038450731</v>
      </c>
      <c r="J14">
        <v>9.6716540486649851</v>
      </c>
      <c r="K14">
        <v>9.6260095787390725</v>
      </c>
      <c r="L14">
        <v>8.6847834528758732</v>
      </c>
      <c r="M14">
        <v>8.4667703722770291</v>
      </c>
      <c r="N14">
        <v>7.4873516280912398</v>
      </c>
      <c r="O14">
        <v>14.789827529542888</v>
      </c>
      <c r="P14">
        <v>9.795421002790567</v>
      </c>
      <c r="Q14">
        <v>30.832966344899557</v>
      </c>
    </row>
    <row r="15" spans="2:17" x14ac:dyDescent="0.35">
      <c r="B15">
        <v>0</v>
      </c>
      <c r="E15">
        <v>9.7130654889999999</v>
      </c>
    </row>
    <row r="16" spans="2:17" x14ac:dyDescent="0.35">
      <c r="B16" s="5">
        <v>0.1</v>
      </c>
      <c r="E16">
        <v>9.7130554839936067</v>
      </c>
      <c r="F16">
        <v>9.7735174556726214</v>
      </c>
      <c r="G16">
        <v>9.6274289729872002</v>
      </c>
      <c r="H16">
        <v>9.2949741929101091</v>
      </c>
      <c r="I16">
        <v>9.8331514228181476</v>
      </c>
      <c r="J16">
        <v>9.7540741056795284</v>
      </c>
      <c r="K16">
        <v>9.7998332079873727</v>
      </c>
      <c r="L16">
        <v>10.741147147081847</v>
      </c>
      <c r="M16">
        <v>10.959853550528937</v>
      </c>
      <c r="N16">
        <v>11.953934366993458</v>
      </c>
      <c r="O16">
        <v>5.0472016065792085</v>
      </c>
      <c r="P16">
        <v>9.6449858871218428</v>
      </c>
      <c r="Q16">
        <v>-1.2318540843989199</v>
      </c>
    </row>
    <row r="17" spans="2:17" x14ac:dyDescent="0.35">
      <c r="B17" s="5">
        <v>0.2</v>
      </c>
      <c r="E17">
        <v>9.7130654887708889</v>
      </c>
      <c r="F17">
        <v>9.8240126533863332</v>
      </c>
      <c r="G17">
        <v>9.5415727899742162</v>
      </c>
      <c r="H17">
        <v>8.8797818782192142</v>
      </c>
      <c r="I17">
        <v>9.9518835764989255</v>
      </c>
      <c r="J17">
        <v>9.7946494004941105</v>
      </c>
      <c r="K17">
        <v>9.8856535640875993</v>
      </c>
      <c r="L17">
        <v>11.76734065031107</v>
      </c>
      <c r="M17">
        <v>12.204120054239915</v>
      </c>
      <c r="N17">
        <v>14.190196669624321</v>
      </c>
      <c r="O17">
        <v>1.210851840743371</v>
      </c>
      <c r="P17">
        <v>9.5866339206176381</v>
      </c>
      <c r="Q17">
        <v>-0.47291014299334377</v>
      </c>
    </row>
  </sheetData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EB62-5F2E-48F6-9C91-D94C8634A371}">
  <sheetPr codeName="Sheet2"/>
  <dimension ref="A2:L34"/>
  <sheetViews>
    <sheetView workbookViewId="0">
      <selection activeCell="M3" sqref="M3"/>
    </sheetView>
  </sheetViews>
  <sheetFormatPr defaultRowHeight="14.5" x14ac:dyDescent="0.35"/>
  <cols>
    <col min="1" max="1" width="18.7265625" bestFit="1" customWidth="1"/>
    <col min="2" max="2" width="12.453125" bestFit="1" customWidth="1"/>
    <col min="3" max="3" width="12.54296875" customWidth="1"/>
    <col min="4" max="13" width="12" bestFit="1" customWidth="1"/>
  </cols>
  <sheetData>
    <row r="2" spans="1:12" x14ac:dyDescent="0.35">
      <c r="C2">
        <v>0.03</v>
      </c>
      <c r="E2" t="s">
        <v>39</v>
      </c>
    </row>
    <row r="3" spans="1:12" s="2" customFormat="1" x14ac:dyDescent="0.35">
      <c r="B3" s="2" t="s">
        <v>12</v>
      </c>
    </row>
    <row r="4" spans="1:12" s="2" customFormat="1" x14ac:dyDescent="0.35">
      <c r="A4" s="2" t="s">
        <v>0</v>
      </c>
      <c r="B4" s="2" t="s">
        <v>28</v>
      </c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2" t="s">
        <v>25</v>
      </c>
      <c r="K4" s="2" t="s">
        <v>26</v>
      </c>
      <c r="L4" s="2" t="s">
        <v>27</v>
      </c>
    </row>
    <row r="5" spans="1:12" x14ac:dyDescent="0.35">
      <c r="A5" t="s">
        <v>4</v>
      </c>
      <c r="B5">
        <v>118291114</v>
      </c>
      <c r="C5">
        <v>118291114</v>
      </c>
      <c r="D5">
        <f>ROUND(C5/(1+$C$2),0)</f>
        <v>114845742</v>
      </c>
      <c r="E5">
        <f>ROUND(D5/(1+$C$2),0)</f>
        <v>111500720</v>
      </c>
      <c r="F5">
        <f t="shared" ref="F5:L5" si="0">ROUND(E5/(1+$C$2),0)</f>
        <v>108253126</v>
      </c>
      <c r="G5">
        <f t="shared" si="0"/>
        <v>105100122</v>
      </c>
      <c r="H5">
        <f t="shared" si="0"/>
        <v>102038953</v>
      </c>
      <c r="I5">
        <f t="shared" si="0"/>
        <v>99066945</v>
      </c>
      <c r="J5">
        <f t="shared" si="0"/>
        <v>96181500</v>
      </c>
      <c r="K5">
        <f t="shared" si="0"/>
        <v>93380097</v>
      </c>
      <c r="L5">
        <f t="shared" si="0"/>
        <v>90660288</v>
      </c>
    </row>
    <row r="6" spans="1:12" x14ac:dyDescent="0.35">
      <c r="A6" t="s">
        <v>5</v>
      </c>
      <c r="B6">
        <v>17386784</v>
      </c>
      <c r="C6">
        <v>17386784</v>
      </c>
      <c r="D6">
        <f t="shared" ref="D6:L6" si="1">ROUND(C6/(1+$C$2),0)</f>
        <v>16880373</v>
      </c>
      <c r="E6">
        <f t="shared" si="1"/>
        <v>16388712</v>
      </c>
      <c r="F6">
        <f t="shared" si="1"/>
        <v>15911371</v>
      </c>
      <c r="G6">
        <f t="shared" si="1"/>
        <v>15447933</v>
      </c>
      <c r="H6">
        <f t="shared" si="1"/>
        <v>14997993</v>
      </c>
      <c r="I6">
        <f t="shared" si="1"/>
        <v>14561158</v>
      </c>
      <c r="J6">
        <f t="shared" si="1"/>
        <v>14137047</v>
      </c>
      <c r="K6">
        <f t="shared" si="1"/>
        <v>13725288</v>
      </c>
      <c r="L6">
        <f t="shared" si="1"/>
        <v>13325522</v>
      </c>
    </row>
    <row r="7" spans="1:12" x14ac:dyDescent="0.35">
      <c r="A7" t="s">
        <v>6</v>
      </c>
      <c r="B7">
        <v>9520329</v>
      </c>
      <c r="C7">
        <v>9520329</v>
      </c>
      <c r="D7">
        <f t="shared" ref="D7:L7" si="2">ROUND(C7/(1+$C$2),0)</f>
        <v>9243038</v>
      </c>
      <c r="E7">
        <f t="shared" si="2"/>
        <v>8973823</v>
      </c>
      <c r="F7">
        <f t="shared" si="2"/>
        <v>8712450</v>
      </c>
      <c r="G7">
        <f t="shared" si="2"/>
        <v>8458689</v>
      </c>
      <c r="H7">
        <f t="shared" si="2"/>
        <v>8212319</v>
      </c>
      <c r="I7">
        <f t="shared" si="2"/>
        <v>7973125</v>
      </c>
      <c r="J7">
        <f t="shared" si="2"/>
        <v>7740898</v>
      </c>
      <c r="K7">
        <f t="shared" si="2"/>
        <v>7515435</v>
      </c>
      <c r="L7">
        <f t="shared" si="2"/>
        <v>7296539</v>
      </c>
    </row>
    <row r="8" spans="1:12" x14ac:dyDescent="0.35">
      <c r="A8" t="s">
        <v>7</v>
      </c>
      <c r="B8">
        <v>6944177</v>
      </c>
      <c r="C8">
        <v>6944177</v>
      </c>
      <c r="D8">
        <f t="shared" ref="D8:L8" si="3">ROUND(C8/(1+$C$2),0)</f>
        <v>6741919</v>
      </c>
      <c r="E8">
        <f t="shared" si="3"/>
        <v>6545552</v>
      </c>
      <c r="F8">
        <f t="shared" si="3"/>
        <v>6354905</v>
      </c>
      <c r="G8">
        <f t="shared" si="3"/>
        <v>6169811</v>
      </c>
      <c r="H8">
        <f t="shared" si="3"/>
        <v>5990108</v>
      </c>
      <c r="I8">
        <f t="shared" si="3"/>
        <v>5815639</v>
      </c>
      <c r="J8">
        <f t="shared" si="3"/>
        <v>5646251</v>
      </c>
      <c r="K8">
        <f t="shared" si="3"/>
        <v>5481797</v>
      </c>
      <c r="L8">
        <f t="shared" si="3"/>
        <v>5322133</v>
      </c>
    </row>
    <row r="9" spans="1:12" x14ac:dyDescent="0.35">
      <c r="A9" t="s">
        <v>8</v>
      </c>
      <c r="B9">
        <v>6144559</v>
      </c>
      <c r="C9">
        <v>6144559</v>
      </c>
      <c r="D9">
        <f t="shared" ref="D9:L9" si="4">ROUND(C9/(1+$C$2),0)</f>
        <v>5965591</v>
      </c>
      <c r="E9">
        <f t="shared" si="4"/>
        <v>5791836</v>
      </c>
      <c r="F9">
        <f t="shared" si="4"/>
        <v>5623142</v>
      </c>
      <c r="G9">
        <f t="shared" si="4"/>
        <v>5459361</v>
      </c>
      <c r="H9">
        <f t="shared" si="4"/>
        <v>5300350</v>
      </c>
      <c r="I9">
        <f t="shared" si="4"/>
        <v>5145971</v>
      </c>
      <c r="J9">
        <f t="shared" si="4"/>
        <v>4996088</v>
      </c>
      <c r="K9">
        <f t="shared" si="4"/>
        <v>4850571</v>
      </c>
      <c r="L9">
        <f t="shared" si="4"/>
        <v>4709292</v>
      </c>
    </row>
    <row r="11" spans="1:12" s="2" customFormat="1" x14ac:dyDescent="0.35">
      <c r="B11" s="2" t="s">
        <v>29</v>
      </c>
    </row>
    <row r="12" spans="1:12" x14ac:dyDescent="0.35">
      <c r="A12" s="2" t="s">
        <v>0</v>
      </c>
    </row>
    <row r="13" spans="1:12" x14ac:dyDescent="0.35">
      <c r="A13" t="s">
        <v>4</v>
      </c>
      <c r="B13" s="1">
        <v>31050674</v>
      </c>
      <c r="C13" s="1">
        <v>31050674</v>
      </c>
      <c r="D13">
        <f>ROUND(C13/(1+$C$2),0)</f>
        <v>30146285</v>
      </c>
      <c r="E13">
        <f t="shared" ref="E13:L13" si="5">ROUND(D13/(1+$C$2),0)</f>
        <v>29268238</v>
      </c>
      <c r="F13">
        <f t="shared" si="5"/>
        <v>28415765</v>
      </c>
      <c r="G13">
        <f t="shared" si="5"/>
        <v>27588121</v>
      </c>
      <c r="H13">
        <f t="shared" si="5"/>
        <v>26784583</v>
      </c>
      <c r="I13">
        <f t="shared" si="5"/>
        <v>26004450</v>
      </c>
      <c r="J13">
        <f t="shared" si="5"/>
        <v>25247039</v>
      </c>
      <c r="K13">
        <f t="shared" si="5"/>
        <v>24511688</v>
      </c>
      <c r="L13">
        <f t="shared" si="5"/>
        <v>23797755</v>
      </c>
    </row>
    <row r="14" spans="1:12" x14ac:dyDescent="0.35">
      <c r="A14" t="s">
        <v>5</v>
      </c>
      <c r="B14" s="1">
        <v>4563926</v>
      </c>
      <c r="C14" s="1">
        <v>4563926</v>
      </c>
      <c r="D14">
        <f t="shared" ref="D14:L14" si="6">ROUND(C14/(1+$C$2),0)</f>
        <v>4430996</v>
      </c>
      <c r="E14">
        <f t="shared" si="6"/>
        <v>4301938</v>
      </c>
      <c r="F14">
        <f t="shared" si="6"/>
        <v>4176639</v>
      </c>
      <c r="G14">
        <f t="shared" si="6"/>
        <v>4054989</v>
      </c>
      <c r="H14">
        <f t="shared" si="6"/>
        <v>3936883</v>
      </c>
      <c r="I14">
        <f t="shared" si="6"/>
        <v>3822217</v>
      </c>
      <c r="J14">
        <f t="shared" si="6"/>
        <v>3710890</v>
      </c>
      <c r="K14">
        <f t="shared" si="6"/>
        <v>3602806</v>
      </c>
      <c r="L14">
        <f t="shared" si="6"/>
        <v>3497870</v>
      </c>
    </row>
    <row r="15" spans="1:12" x14ac:dyDescent="0.35">
      <c r="A15" t="s">
        <v>6</v>
      </c>
      <c r="B15" s="1">
        <v>2499020</v>
      </c>
      <c r="C15" s="1">
        <v>2499020</v>
      </c>
      <c r="D15">
        <f t="shared" ref="D15:L15" si="7">ROUND(C15/(1+$C$2),0)</f>
        <v>2426233</v>
      </c>
      <c r="E15">
        <f t="shared" si="7"/>
        <v>2355566</v>
      </c>
      <c r="F15">
        <f t="shared" si="7"/>
        <v>2286957</v>
      </c>
      <c r="G15">
        <f t="shared" si="7"/>
        <v>2220347</v>
      </c>
      <c r="H15">
        <f t="shared" si="7"/>
        <v>2155677</v>
      </c>
      <c r="I15">
        <f t="shared" si="7"/>
        <v>2092890</v>
      </c>
      <c r="J15">
        <f t="shared" si="7"/>
        <v>2031932</v>
      </c>
      <c r="K15">
        <f t="shared" si="7"/>
        <v>1972750</v>
      </c>
      <c r="L15">
        <f t="shared" si="7"/>
        <v>1915291</v>
      </c>
    </row>
    <row r="16" spans="1:12" x14ac:dyDescent="0.35">
      <c r="A16" t="s">
        <v>7</v>
      </c>
      <c r="B16" s="1">
        <v>1822802</v>
      </c>
      <c r="C16" s="1">
        <v>1822802</v>
      </c>
      <c r="D16">
        <f t="shared" ref="D16:L16" si="8">ROUND(C16/(1+$C$2),0)</f>
        <v>1769711</v>
      </c>
      <c r="E16">
        <f t="shared" si="8"/>
        <v>1718166</v>
      </c>
      <c r="F16">
        <f t="shared" si="8"/>
        <v>1668122</v>
      </c>
      <c r="G16">
        <f t="shared" si="8"/>
        <v>1619536</v>
      </c>
      <c r="H16">
        <f t="shared" si="8"/>
        <v>1572365</v>
      </c>
      <c r="I16">
        <f t="shared" si="8"/>
        <v>1526568</v>
      </c>
      <c r="J16">
        <f t="shared" si="8"/>
        <v>1482105</v>
      </c>
      <c r="K16">
        <f t="shared" si="8"/>
        <v>1438937</v>
      </c>
      <c r="L16">
        <f t="shared" si="8"/>
        <v>1397026</v>
      </c>
    </row>
    <row r="17" spans="1:12" x14ac:dyDescent="0.35">
      <c r="A17" t="s">
        <v>8</v>
      </c>
      <c r="B17" s="1">
        <v>1612909</v>
      </c>
      <c r="C17" s="1">
        <v>1612909</v>
      </c>
      <c r="D17">
        <f t="shared" ref="D17:L17" si="9">ROUND(C17/(1+$C$2),0)</f>
        <v>1565931</v>
      </c>
      <c r="E17">
        <f t="shared" si="9"/>
        <v>1520321</v>
      </c>
      <c r="F17">
        <f t="shared" si="9"/>
        <v>1476040</v>
      </c>
      <c r="G17">
        <f t="shared" si="9"/>
        <v>1433049</v>
      </c>
      <c r="H17">
        <f t="shared" si="9"/>
        <v>1391310</v>
      </c>
      <c r="I17">
        <f t="shared" si="9"/>
        <v>1350786</v>
      </c>
      <c r="J17">
        <f t="shared" si="9"/>
        <v>1311443</v>
      </c>
      <c r="K17">
        <f t="shared" si="9"/>
        <v>1273246</v>
      </c>
      <c r="L17">
        <f t="shared" si="9"/>
        <v>1236161</v>
      </c>
    </row>
    <row r="19" spans="1:12" s="2" customFormat="1" x14ac:dyDescent="0.35">
      <c r="B19" s="2" t="s">
        <v>30</v>
      </c>
    </row>
    <row r="20" spans="1:12" x14ac:dyDescent="0.35">
      <c r="A20" s="2" t="s">
        <v>0</v>
      </c>
    </row>
    <row r="21" spans="1:12" x14ac:dyDescent="0.35">
      <c r="A21" t="s">
        <v>4</v>
      </c>
      <c r="B21" s="1">
        <v>2359851</v>
      </c>
      <c r="C21" s="1">
        <v>2359851</v>
      </c>
      <c r="D21">
        <f>ROUND(C21/(1+$C$2),0)</f>
        <v>2291117</v>
      </c>
      <c r="E21">
        <f t="shared" ref="E21:L21" si="10">ROUND(D21/(1+$C$2),0)</f>
        <v>2224385</v>
      </c>
      <c r="F21">
        <f t="shared" si="10"/>
        <v>2159597</v>
      </c>
      <c r="G21">
        <f t="shared" si="10"/>
        <v>2096696</v>
      </c>
      <c r="H21">
        <f t="shared" si="10"/>
        <v>2035627</v>
      </c>
      <c r="I21">
        <f t="shared" si="10"/>
        <v>1976337</v>
      </c>
      <c r="J21">
        <f t="shared" si="10"/>
        <v>1918774</v>
      </c>
      <c r="K21">
        <f t="shared" si="10"/>
        <v>1862887</v>
      </c>
      <c r="L21">
        <f t="shared" si="10"/>
        <v>1808628</v>
      </c>
    </row>
    <row r="22" spans="1:12" x14ac:dyDescent="0.35">
      <c r="A22" t="s">
        <v>5</v>
      </c>
      <c r="B22" s="1">
        <v>346858</v>
      </c>
      <c r="C22" s="1">
        <v>346858</v>
      </c>
      <c r="D22">
        <f t="shared" ref="D22:L22" si="11">ROUND(C22/(1+$C$2),0)</f>
        <v>336755</v>
      </c>
      <c r="E22">
        <f t="shared" si="11"/>
        <v>326947</v>
      </c>
      <c r="F22">
        <f t="shared" si="11"/>
        <v>317424</v>
      </c>
      <c r="G22">
        <f t="shared" si="11"/>
        <v>308179</v>
      </c>
      <c r="H22">
        <f t="shared" si="11"/>
        <v>299203</v>
      </c>
      <c r="I22">
        <f t="shared" si="11"/>
        <v>290488</v>
      </c>
      <c r="J22">
        <f t="shared" si="11"/>
        <v>282027</v>
      </c>
      <c r="K22">
        <f t="shared" si="11"/>
        <v>273813</v>
      </c>
      <c r="L22">
        <f t="shared" si="11"/>
        <v>265838</v>
      </c>
    </row>
    <row r="23" spans="1:12" x14ac:dyDescent="0.35">
      <c r="A23" t="s">
        <v>6</v>
      </c>
      <c r="B23" s="1">
        <v>189926</v>
      </c>
      <c r="C23" s="1">
        <v>189926</v>
      </c>
      <c r="D23">
        <f t="shared" ref="D23:L23" si="12">ROUND(C23/(1+$C$2),0)</f>
        <v>184394</v>
      </c>
      <c r="E23">
        <f t="shared" si="12"/>
        <v>179023</v>
      </c>
      <c r="F23">
        <f t="shared" si="12"/>
        <v>173809</v>
      </c>
      <c r="G23">
        <f t="shared" si="12"/>
        <v>168747</v>
      </c>
      <c r="H23">
        <f t="shared" si="12"/>
        <v>163832</v>
      </c>
      <c r="I23">
        <f t="shared" si="12"/>
        <v>159060</v>
      </c>
      <c r="J23">
        <f t="shared" si="12"/>
        <v>154427</v>
      </c>
      <c r="K23">
        <f t="shared" si="12"/>
        <v>149929</v>
      </c>
      <c r="L23">
        <f t="shared" si="12"/>
        <v>145562</v>
      </c>
    </row>
    <row r="24" spans="1:12" x14ac:dyDescent="0.35">
      <c r="A24" t="s">
        <v>7</v>
      </c>
      <c r="B24" s="1">
        <v>138533</v>
      </c>
      <c r="C24" s="1">
        <v>138533</v>
      </c>
      <c r="D24">
        <f t="shared" ref="D24:L24" si="13">ROUND(C24/(1+$C$2),0)</f>
        <v>134498</v>
      </c>
      <c r="E24">
        <f t="shared" si="13"/>
        <v>130581</v>
      </c>
      <c r="F24">
        <f t="shared" si="13"/>
        <v>126778</v>
      </c>
      <c r="G24">
        <f t="shared" si="13"/>
        <v>123085</v>
      </c>
      <c r="H24">
        <f t="shared" si="13"/>
        <v>119500</v>
      </c>
      <c r="I24">
        <f t="shared" si="13"/>
        <v>116019</v>
      </c>
      <c r="J24">
        <f t="shared" si="13"/>
        <v>112640</v>
      </c>
      <c r="K24">
        <f t="shared" si="13"/>
        <v>109359</v>
      </c>
      <c r="L24">
        <f t="shared" si="13"/>
        <v>106174</v>
      </c>
    </row>
    <row r="25" spans="1:12" x14ac:dyDescent="0.35">
      <c r="A25" t="s">
        <v>8</v>
      </c>
      <c r="B25" s="1">
        <v>122581</v>
      </c>
      <c r="C25" s="1">
        <v>122581</v>
      </c>
      <c r="D25">
        <f t="shared" ref="D25:L25" si="14">ROUND(C25/(1+$C$2),0)</f>
        <v>119011</v>
      </c>
      <c r="E25">
        <f t="shared" si="14"/>
        <v>115545</v>
      </c>
      <c r="F25">
        <f t="shared" si="14"/>
        <v>112180</v>
      </c>
      <c r="G25">
        <f t="shared" si="14"/>
        <v>108913</v>
      </c>
      <c r="H25">
        <f t="shared" si="14"/>
        <v>105741</v>
      </c>
      <c r="I25">
        <f t="shared" si="14"/>
        <v>102661</v>
      </c>
      <c r="J25">
        <f t="shared" si="14"/>
        <v>99671</v>
      </c>
      <c r="K25">
        <f t="shared" si="14"/>
        <v>96768</v>
      </c>
      <c r="L25">
        <f t="shared" si="14"/>
        <v>93950</v>
      </c>
    </row>
    <row r="28" spans="1:12" s="2" customFormat="1" x14ac:dyDescent="0.35">
      <c r="B28" s="2" t="s">
        <v>31</v>
      </c>
    </row>
    <row r="29" spans="1:12" x14ac:dyDescent="0.35">
      <c r="A29" s="2" t="s">
        <v>0</v>
      </c>
    </row>
    <row r="30" spans="1:12" x14ac:dyDescent="0.35">
      <c r="A30" t="s">
        <v>4</v>
      </c>
      <c r="B30">
        <v>257892090</v>
      </c>
      <c r="C30">
        <f>ROUND(B30/(1+$C$2),0)</f>
        <v>250380670</v>
      </c>
      <c r="D30">
        <f t="shared" ref="D30:L30" si="15">ROUND(C30/(1+$C$2),0)</f>
        <v>243088029</v>
      </c>
      <c r="E30">
        <f t="shared" si="15"/>
        <v>236007795</v>
      </c>
      <c r="F30">
        <f t="shared" si="15"/>
        <v>229133782</v>
      </c>
      <c r="G30">
        <f t="shared" si="15"/>
        <v>222459983</v>
      </c>
      <c r="H30">
        <f t="shared" si="15"/>
        <v>215980566</v>
      </c>
      <c r="I30">
        <f t="shared" si="15"/>
        <v>209689870</v>
      </c>
      <c r="J30">
        <f t="shared" si="15"/>
        <v>203582398</v>
      </c>
      <c r="K30">
        <f t="shared" si="15"/>
        <v>197652814</v>
      </c>
      <c r="L30">
        <f t="shared" si="15"/>
        <v>191895936</v>
      </c>
    </row>
    <row r="31" spans="1:12" x14ac:dyDescent="0.35">
      <c r="A31" t="s">
        <v>5</v>
      </c>
      <c r="B31">
        <v>43635868</v>
      </c>
      <c r="C31">
        <f t="shared" ref="C31:L31" si="16">ROUND(B31/(1+$C$2),0)</f>
        <v>42364920</v>
      </c>
      <c r="D31">
        <f t="shared" si="16"/>
        <v>41130990</v>
      </c>
      <c r="E31">
        <f t="shared" si="16"/>
        <v>39933000</v>
      </c>
      <c r="F31">
        <f t="shared" si="16"/>
        <v>38769903</v>
      </c>
      <c r="G31">
        <f t="shared" si="16"/>
        <v>37640683</v>
      </c>
      <c r="H31">
        <f t="shared" si="16"/>
        <v>36544352</v>
      </c>
      <c r="I31">
        <f t="shared" si="16"/>
        <v>35479953</v>
      </c>
      <c r="J31">
        <f t="shared" si="16"/>
        <v>34446556</v>
      </c>
      <c r="K31">
        <f t="shared" si="16"/>
        <v>33443258</v>
      </c>
      <c r="L31">
        <f t="shared" si="16"/>
        <v>32469183</v>
      </c>
    </row>
    <row r="32" spans="1:12" x14ac:dyDescent="0.35">
      <c r="A32" t="s">
        <v>6</v>
      </c>
      <c r="B32">
        <v>34560576</v>
      </c>
      <c r="C32">
        <f t="shared" ref="C32:L32" si="17">ROUND(B32/(1+$C$2),0)</f>
        <v>33553957</v>
      </c>
      <c r="D32">
        <f t="shared" si="17"/>
        <v>32576657</v>
      </c>
      <c r="E32">
        <f t="shared" si="17"/>
        <v>31627822</v>
      </c>
      <c r="F32">
        <f t="shared" si="17"/>
        <v>30706623</v>
      </c>
      <c r="G32">
        <f t="shared" si="17"/>
        <v>29812255</v>
      </c>
      <c r="H32">
        <f t="shared" si="17"/>
        <v>28943937</v>
      </c>
      <c r="I32">
        <f t="shared" si="17"/>
        <v>28100910</v>
      </c>
      <c r="J32">
        <f t="shared" si="17"/>
        <v>27282437</v>
      </c>
      <c r="K32">
        <f t="shared" si="17"/>
        <v>26487803</v>
      </c>
      <c r="L32">
        <f t="shared" si="17"/>
        <v>25716314</v>
      </c>
    </row>
    <row r="33" spans="1:12" x14ac:dyDescent="0.35">
      <c r="A33" t="s">
        <v>7</v>
      </c>
      <c r="B33">
        <v>21268296</v>
      </c>
      <c r="C33">
        <f t="shared" ref="C33:L33" si="18">ROUND(B33/(1+$C$2),0)</f>
        <v>20648831</v>
      </c>
      <c r="D33">
        <f t="shared" si="18"/>
        <v>20047409</v>
      </c>
      <c r="E33">
        <f t="shared" si="18"/>
        <v>19463504</v>
      </c>
      <c r="F33">
        <f t="shared" si="18"/>
        <v>18896606</v>
      </c>
      <c r="G33">
        <f t="shared" si="18"/>
        <v>18346219</v>
      </c>
      <c r="H33">
        <f t="shared" si="18"/>
        <v>17811863</v>
      </c>
      <c r="I33">
        <f t="shared" si="18"/>
        <v>17293071</v>
      </c>
      <c r="J33">
        <f t="shared" si="18"/>
        <v>16789389</v>
      </c>
      <c r="K33">
        <f t="shared" si="18"/>
        <v>16300378</v>
      </c>
      <c r="L33">
        <f t="shared" si="18"/>
        <v>15825610</v>
      </c>
    </row>
    <row r="34" spans="1:12" x14ac:dyDescent="0.35">
      <c r="A34" t="s">
        <v>8</v>
      </c>
      <c r="B34">
        <v>29035038</v>
      </c>
      <c r="C34">
        <f t="shared" ref="C34:L34" si="19">ROUND(B34/(1+$C$2),0)</f>
        <v>28189357</v>
      </c>
      <c r="D34">
        <f t="shared" si="19"/>
        <v>27368308</v>
      </c>
      <c r="E34">
        <f t="shared" si="19"/>
        <v>26571173</v>
      </c>
      <c r="F34">
        <f t="shared" si="19"/>
        <v>25797255</v>
      </c>
      <c r="G34">
        <f t="shared" si="19"/>
        <v>25045879</v>
      </c>
      <c r="H34">
        <f t="shared" si="19"/>
        <v>24316387</v>
      </c>
      <c r="I34">
        <f t="shared" si="19"/>
        <v>23608143</v>
      </c>
      <c r="J34">
        <f t="shared" si="19"/>
        <v>22920527</v>
      </c>
      <c r="K34">
        <f t="shared" si="19"/>
        <v>22252939</v>
      </c>
      <c r="L34">
        <f t="shared" si="19"/>
        <v>21604795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1351-6782-4B98-B143-4FFE4BF2E71E}">
  <sheetPr codeName="Sheet3"/>
  <dimension ref="B2:M9"/>
  <sheetViews>
    <sheetView workbookViewId="0">
      <selection activeCell="D17" sqref="D17"/>
    </sheetView>
  </sheetViews>
  <sheetFormatPr defaultRowHeight="14.5" x14ac:dyDescent="0.35"/>
  <cols>
    <col min="2" max="2" width="18.7265625" bestFit="1" customWidth="1"/>
    <col min="3" max="3" width="10.26953125" bestFit="1" customWidth="1"/>
    <col min="4" max="4" width="16.7265625" bestFit="1" customWidth="1"/>
    <col min="5" max="5" width="16.26953125" customWidth="1"/>
    <col min="6" max="6" width="10.81640625" bestFit="1" customWidth="1"/>
    <col min="7" max="7" width="12" bestFit="1" customWidth="1"/>
    <col min="8" max="8" width="13.81640625" bestFit="1" customWidth="1"/>
    <col min="9" max="9" width="13.453125" bestFit="1" customWidth="1"/>
    <col min="10" max="10" width="14.54296875" bestFit="1" customWidth="1"/>
    <col min="11" max="11" width="14.81640625" bestFit="1" customWidth="1"/>
    <col min="12" max="12" width="21.7265625" bestFit="1" customWidth="1"/>
    <col min="13" max="13" width="23" bestFit="1" customWidth="1"/>
  </cols>
  <sheetData>
    <row r="2" spans="2:13" x14ac:dyDescent="0.35">
      <c r="D2" t="s">
        <v>35</v>
      </c>
    </row>
    <row r="4" spans="2:13" x14ac:dyDescent="0.35">
      <c r="B4" s="2" t="s">
        <v>0</v>
      </c>
      <c r="C4" s="2" t="s">
        <v>1</v>
      </c>
      <c r="D4" s="2" t="s">
        <v>2</v>
      </c>
      <c r="E4" s="2" t="s">
        <v>32</v>
      </c>
      <c r="F4" s="2" t="s">
        <v>10</v>
      </c>
      <c r="G4" s="2" t="s">
        <v>11</v>
      </c>
      <c r="H4" s="2" t="s">
        <v>3</v>
      </c>
      <c r="I4" s="2" t="s">
        <v>14</v>
      </c>
      <c r="J4" s="2" t="s">
        <v>15</v>
      </c>
      <c r="K4" s="2" t="s">
        <v>13</v>
      </c>
      <c r="L4" s="2" t="s">
        <v>16</v>
      </c>
      <c r="M4" s="2" t="s">
        <v>17</v>
      </c>
    </row>
    <row r="5" spans="2:13" x14ac:dyDescent="0.35">
      <c r="B5" t="s">
        <v>4</v>
      </c>
      <c r="C5">
        <v>191895936</v>
      </c>
      <c r="E5">
        <v>90660288</v>
      </c>
      <c r="F5">
        <v>23797755</v>
      </c>
      <c r="G5">
        <v>1808628</v>
      </c>
    </row>
    <row r="6" spans="2:13" x14ac:dyDescent="0.35">
      <c r="B6" t="s">
        <v>5</v>
      </c>
      <c r="C6">
        <v>32469183</v>
      </c>
      <c r="D6">
        <f>C6-C5</f>
        <v>-159426753</v>
      </c>
      <c r="E6">
        <v>13325522</v>
      </c>
      <c r="F6">
        <v>3497870</v>
      </c>
      <c r="G6">
        <v>265838</v>
      </c>
      <c r="H6">
        <f>E5-E6</f>
        <v>77334766</v>
      </c>
      <c r="I6">
        <f t="shared" ref="H6:J9" si="0">F5-F6</f>
        <v>20299885</v>
      </c>
      <c r="J6">
        <f t="shared" si="0"/>
        <v>1542790</v>
      </c>
      <c r="K6">
        <f>ROUND(D6/H6,4)</f>
        <v>-2.0615000000000001</v>
      </c>
      <c r="L6">
        <f>ROUND(D6/I6,4)</f>
        <v>-7.8536000000000001</v>
      </c>
      <c r="M6">
        <f>ROUND(D6/J6,4)</f>
        <v>-103.33669999999999</v>
      </c>
    </row>
    <row r="7" spans="2:13" x14ac:dyDescent="0.35">
      <c r="B7" t="s">
        <v>6</v>
      </c>
      <c r="C7">
        <v>25716314</v>
      </c>
      <c r="D7">
        <f>C7-C6</f>
        <v>-6752869</v>
      </c>
      <c r="E7">
        <v>7296539</v>
      </c>
      <c r="F7">
        <v>1915291</v>
      </c>
      <c r="G7">
        <v>145562</v>
      </c>
      <c r="H7">
        <f t="shared" si="0"/>
        <v>6028983</v>
      </c>
      <c r="I7">
        <f t="shared" si="0"/>
        <v>1582579</v>
      </c>
      <c r="J7">
        <f t="shared" si="0"/>
        <v>120276</v>
      </c>
      <c r="K7">
        <f t="shared" ref="K7:K9" si="1">ROUND(D7/H7,4)</f>
        <v>-1.1201000000000001</v>
      </c>
      <c r="L7">
        <f t="shared" ref="L7:L9" si="2">ROUND(D7/I7,4)</f>
        <v>-4.2670000000000003</v>
      </c>
      <c r="M7">
        <f t="shared" ref="M7:M9" si="3">ROUND(D7/J7,4)</f>
        <v>-56.144799999999996</v>
      </c>
    </row>
    <row r="8" spans="2:13" x14ac:dyDescent="0.35">
      <c r="B8" t="s">
        <v>7</v>
      </c>
      <c r="C8">
        <v>15825610</v>
      </c>
      <c r="D8">
        <f>C8-C7</f>
        <v>-9890704</v>
      </c>
      <c r="E8">
        <v>5322133</v>
      </c>
      <c r="F8">
        <v>1397026</v>
      </c>
      <c r="G8">
        <v>106174</v>
      </c>
      <c r="H8">
        <f t="shared" si="0"/>
        <v>1974406</v>
      </c>
      <c r="I8">
        <f t="shared" si="0"/>
        <v>518265</v>
      </c>
      <c r="J8">
        <f t="shared" si="0"/>
        <v>39388</v>
      </c>
      <c r="K8">
        <f t="shared" si="1"/>
        <v>-5.0095000000000001</v>
      </c>
      <c r="L8">
        <f t="shared" si="2"/>
        <v>-19.084299999999999</v>
      </c>
      <c r="M8">
        <f t="shared" si="3"/>
        <v>-251.1096</v>
      </c>
    </row>
    <row r="9" spans="2:13" x14ac:dyDescent="0.35">
      <c r="B9" t="s">
        <v>8</v>
      </c>
      <c r="C9">
        <v>21604795</v>
      </c>
      <c r="D9">
        <f>C9-C8</f>
        <v>5779185</v>
      </c>
      <c r="E9">
        <v>4709292</v>
      </c>
      <c r="F9">
        <v>1236161</v>
      </c>
      <c r="G9">
        <v>93950</v>
      </c>
      <c r="H9">
        <f t="shared" si="0"/>
        <v>612841</v>
      </c>
      <c r="I9">
        <f t="shared" si="0"/>
        <v>160865</v>
      </c>
      <c r="J9">
        <f t="shared" si="0"/>
        <v>12224</v>
      </c>
      <c r="K9">
        <f t="shared" si="1"/>
        <v>9.4301999999999992</v>
      </c>
      <c r="L9">
        <f t="shared" si="2"/>
        <v>35.925699999999999</v>
      </c>
      <c r="M9">
        <f t="shared" si="3"/>
        <v>472.77359999999999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EE8B-139D-4E19-AFB1-E8D22A769F28}">
  <sheetPr codeName="Sheet4"/>
  <dimension ref="B4:M9"/>
  <sheetViews>
    <sheetView topLeftCell="B1" zoomScaleNormal="100" workbookViewId="0">
      <selection activeCell="D15" sqref="D15"/>
    </sheetView>
  </sheetViews>
  <sheetFormatPr defaultRowHeight="14.5" x14ac:dyDescent="0.35"/>
  <cols>
    <col min="2" max="2" width="18.7265625" bestFit="1" customWidth="1"/>
    <col min="3" max="3" width="21" bestFit="1" customWidth="1"/>
    <col min="4" max="4" width="16.7265625" bestFit="1" customWidth="1"/>
    <col min="5" max="5" width="10" bestFit="1" customWidth="1"/>
    <col min="6" max="6" width="10.81640625" bestFit="1" customWidth="1"/>
    <col min="7" max="7" width="12" bestFit="1" customWidth="1"/>
    <col min="8" max="8" width="13.81640625" bestFit="1" customWidth="1"/>
    <col min="9" max="9" width="13.453125" bestFit="1" customWidth="1"/>
    <col min="10" max="10" width="14.54296875" bestFit="1" customWidth="1"/>
    <col min="11" max="11" width="14.81640625" bestFit="1" customWidth="1"/>
    <col min="12" max="12" width="21.7265625" bestFit="1" customWidth="1"/>
    <col min="13" max="13" width="23" bestFit="1" customWidth="1"/>
  </cols>
  <sheetData>
    <row r="4" spans="2:13" x14ac:dyDescent="0.35">
      <c r="B4" s="2" t="s">
        <v>0</v>
      </c>
      <c r="C4" s="2" t="s">
        <v>33</v>
      </c>
      <c r="D4" s="2" t="s">
        <v>2</v>
      </c>
      <c r="E4" s="2" t="s">
        <v>32</v>
      </c>
      <c r="F4" s="2" t="s">
        <v>10</v>
      </c>
      <c r="G4" s="2" t="s">
        <v>11</v>
      </c>
      <c r="H4" s="2" t="s">
        <v>3</v>
      </c>
      <c r="I4" s="2" t="s">
        <v>14</v>
      </c>
      <c r="J4" s="2" t="s">
        <v>15</v>
      </c>
      <c r="K4" s="2" t="s">
        <v>34</v>
      </c>
      <c r="L4" s="2" t="s">
        <v>16</v>
      </c>
      <c r="M4" s="2" t="s">
        <v>17</v>
      </c>
    </row>
    <row r="5" spans="2:13" x14ac:dyDescent="0.35">
      <c r="B5" t="s">
        <v>4</v>
      </c>
      <c r="C5">
        <v>191895936</v>
      </c>
      <c r="E5">
        <v>118291114</v>
      </c>
      <c r="F5" s="1">
        <v>31050674</v>
      </c>
      <c r="G5" s="1">
        <v>2359851</v>
      </c>
      <c r="H5">
        <v>0</v>
      </c>
    </row>
    <row r="6" spans="2:13" x14ac:dyDescent="0.35">
      <c r="B6" t="s">
        <v>5</v>
      </c>
      <c r="C6">
        <v>32469183</v>
      </c>
      <c r="D6">
        <f>C6-C5</f>
        <v>-159426753</v>
      </c>
      <c r="E6">
        <v>17386784</v>
      </c>
      <c r="F6" s="1">
        <v>4563926</v>
      </c>
      <c r="G6" s="1">
        <v>346858</v>
      </c>
      <c r="H6">
        <f t="shared" ref="H6:J9" si="0">E5-E6</f>
        <v>100904330</v>
      </c>
      <c r="I6">
        <f t="shared" si="0"/>
        <v>26486748</v>
      </c>
      <c r="J6">
        <f t="shared" si="0"/>
        <v>2012993</v>
      </c>
      <c r="K6">
        <f>ROUND(D6/H6,4)</f>
        <v>-1.58</v>
      </c>
      <c r="L6">
        <f>ROUND(D6/I6,4)</f>
        <v>-6.0190999999999999</v>
      </c>
      <c r="M6">
        <f>ROUND(D6/J6,4)</f>
        <v>-79.198899999999995</v>
      </c>
    </row>
    <row r="7" spans="2:13" x14ac:dyDescent="0.35">
      <c r="B7" t="s">
        <v>6</v>
      </c>
      <c r="C7">
        <v>25716314</v>
      </c>
      <c r="D7">
        <f>C7-C6</f>
        <v>-6752869</v>
      </c>
      <c r="E7">
        <v>9520329</v>
      </c>
      <c r="F7" s="1">
        <v>2499020</v>
      </c>
      <c r="G7" s="1">
        <v>189926</v>
      </c>
      <c r="H7">
        <f t="shared" si="0"/>
        <v>7866455</v>
      </c>
      <c r="I7">
        <f t="shared" si="0"/>
        <v>2064906</v>
      </c>
      <c r="J7">
        <f t="shared" si="0"/>
        <v>156932</v>
      </c>
      <c r="K7">
        <f t="shared" ref="K7:K9" si="1">ROUND(D7/H7,4)</f>
        <v>-0.85840000000000005</v>
      </c>
      <c r="L7">
        <f t="shared" ref="L7:L9" si="2">ROUND(D7/I7,4)</f>
        <v>-3.2703000000000002</v>
      </c>
      <c r="M7">
        <f t="shared" ref="M7:M9" si="3">ROUND(D7/J7,4)</f>
        <v>-43.030500000000004</v>
      </c>
    </row>
    <row r="8" spans="2:13" x14ac:dyDescent="0.35">
      <c r="B8" t="s">
        <v>7</v>
      </c>
      <c r="C8">
        <v>15825610</v>
      </c>
      <c r="D8">
        <f>C8-C7</f>
        <v>-9890704</v>
      </c>
      <c r="E8">
        <v>6944177</v>
      </c>
      <c r="F8" s="1">
        <v>1822802</v>
      </c>
      <c r="G8" s="1">
        <v>138533</v>
      </c>
      <c r="H8">
        <f t="shared" si="0"/>
        <v>2576152</v>
      </c>
      <c r="I8">
        <f t="shared" si="0"/>
        <v>676218</v>
      </c>
      <c r="J8">
        <f t="shared" si="0"/>
        <v>51393</v>
      </c>
      <c r="K8">
        <f t="shared" si="1"/>
        <v>-3.8393000000000002</v>
      </c>
      <c r="L8">
        <f t="shared" si="2"/>
        <v>-14.6265</v>
      </c>
      <c r="M8">
        <f t="shared" si="3"/>
        <v>-192.45240000000001</v>
      </c>
    </row>
    <row r="9" spans="2:13" x14ac:dyDescent="0.35">
      <c r="B9" t="s">
        <v>8</v>
      </c>
      <c r="C9">
        <v>21604795</v>
      </c>
      <c r="D9">
        <f>C9-C8</f>
        <v>5779185</v>
      </c>
      <c r="E9">
        <v>6144559</v>
      </c>
      <c r="F9" s="1">
        <v>1612909</v>
      </c>
      <c r="G9" s="1">
        <v>122581</v>
      </c>
      <c r="H9">
        <f t="shared" si="0"/>
        <v>799618</v>
      </c>
      <c r="I9">
        <f t="shared" si="0"/>
        <v>209893</v>
      </c>
      <c r="J9">
        <f t="shared" si="0"/>
        <v>15952</v>
      </c>
      <c r="K9">
        <f t="shared" si="1"/>
        <v>7.2274000000000003</v>
      </c>
      <c r="L9">
        <f t="shared" si="2"/>
        <v>27.533999999999999</v>
      </c>
      <c r="M9">
        <f t="shared" si="3"/>
        <v>362.28590000000003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C19C8-C577-4B87-9E6A-55F89B114B3E}">
  <sheetPr codeName="Sheet5"/>
  <dimension ref="A2:O19"/>
  <sheetViews>
    <sheetView workbookViewId="0">
      <selection activeCell="E3" sqref="E3"/>
    </sheetView>
  </sheetViews>
  <sheetFormatPr defaultRowHeight="14.5" x14ac:dyDescent="0.35"/>
  <cols>
    <col min="2" max="2" width="12.54296875" bestFit="1" customWidth="1"/>
    <col min="3" max="4" width="10" bestFit="1" customWidth="1"/>
    <col min="12" max="12" width="11" bestFit="1" customWidth="1"/>
  </cols>
  <sheetData>
    <row r="2" spans="1:15" x14ac:dyDescent="0.35">
      <c r="B2">
        <v>0.06</v>
      </c>
      <c r="E2" t="s">
        <v>38</v>
      </c>
    </row>
    <row r="3" spans="1:15" x14ac:dyDescent="0.35">
      <c r="B3" t="s">
        <v>31</v>
      </c>
      <c r="O3" t="s">
        <v>36</v>
      </c>
    </row>
    <row r="4" spans="1:15" s="2" customFormat="1" x14ac:dyDescent="0.35">
      <c r="A4" s="2" t="s">
        <v>0</v>
      </c>
      <c r="B4" s="2" t="s">
        <v>28</v>
      </c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2" t="s">
        <v>25</v>
      </c>
      <c r="K4" s="2" t="s">
        <v>26</v>
      </c>
      <c r="L4" s="2" t="s">
        <v>27</v>
      </c>
    </row>
    <row r="5" spans="1:15" x14ac:dyDescent="0.35">
      <c r="A5" t="s">
        <v>4</v>
      </c>
      <c r="B5">
        <v>257892090</v>
      </c>
      <c r="C5">
        <f t="shared" ref="C5:L5" si="0">ROUND(B5/(1+$B$2),0)</f>
        <v>243294425</v>
      </c>
      <c r="D5">
        <f t="shared" si="0"/>
        <v>229523042</v>
      </c>
      <c r="E5">
        <f t="shared" si="0"/>
        <v>216531172</v>
      </c>
      <c r="F5">
        <f t="shared" si="0"/>
        <v>204274691</v>
      </c>
      <c r="G5">
        <f t="shared" si="0"/>
        <v>192711973</v>
      </c>
      <c r="H5">
        <f t="shared" si="0"/>
        <v>181803748</v>
      </c>
      <c r="I5">
        <f t="shared" si="0"/>
        <v>171512970</v>
      </c>
      <c r="J5">
        <f t="shared" si="0"/>
        <v>161804689</v>
      </c>
      <c r="K5">
        <f t="shared" si="0"/>
        <v>152645933</v>
      </c>
      <c r="L5">
        <f t="shared" si="0"/>
        <v>144005597</v>
      </c>
    </row>
    <row r="6" spans="1:15" x14ac:dyDescent="0.35">
      <c r="A6" t="s">
        <v>5</v>
      </c>
      <c r="B6">
        <v>43635868</v>
      </c>
      <c r="C6">
        <f t="shared" ref="C6:L6" si="1">ROUND(B6/(1+$B$2),0)</f>
        <v>41165913</v>
      </c>
      <c r="D6">
        <f t="shared" si="1"/>
        <v>38835767</v>
      </c>
      <c r="E6">
        <f t="shared" si="1"/>
        <v>36637516</v>
      </c>
      <c r="F6">
        <f t="shared" si="1"/>
        <v>34563694</v>
      </c>
      <c r="G6">
        <f t="shared" si="1"/>
        <v>32607258</v>
      </c>
      <c r="H6">
        <f t="shared" si="1"/>
        <v>30761564</v>
      </c>
      <c r="I6">
        <f t="shared" si="1"/>
        <v>29020343</v>
      </c>
      <c r="J6">
        <f t="shared" si="1"/>
        <v>27377682</v>
      </c>
      <c r="K6">
        <f t="shared" si="1"/>
        <v>25828002</v>
      </c>
      <c r="L6">
        <f t="shared" si="1"/>
        <v>24366040</v>
      </c>
    </row>
    <row r="7" spans="1:15" x14ac:dyDescent="0.35">
      <c r="A7" t="s">
        <v>6</v>
      </c>
      <c r="B7">
        <v>34560576</v>
      </c>
      <c r="C7">
        <f t="shared" ref="C7:L7" si="2">ROUND(B7/(1+$B$2),0)</f>
        <v>32604317</v>
      </c>
      <c r="D7">
        <f t="shared" si="2"/>
        <v>30758790</v>
      </c>
      <c r="E7">
        <f t="shared" si="2"/>
        <v>29017726</v>
      </c>
      <c r="F7">
        <f t="shared" si="2"/>
        <v>27375213</v>
      </c>
      <c r="G7">
        <f t="shared" si="2"/>
        <v>25825673</v>
      </c>
      <c r="H7">
        <f t="shared" si="2"/>
        <v>24363842</v>
      </c>
      <c r="I7">
        <f t="shared" si="2"/>
        <v>22984757</v>
      </c>
      <c r="J7">
        <f t="shared" si="2"/>
        <v>21683733</v>
      </c>
      <c r="K7">
        <f t="shared" si="2"/>
        <v>20456352</v>
      </c>
      <c r="L7">
        <f t="shared" si="2"/>
        <v>19298445</v>
      </c>
    </row>
    <row r="8" spans="1:15" x14ac:dyDescent="0.35">
      <c r="A8" t="s">
        <v>7</v>
      </c>
      <c r="B8">
        <v>21268296</v>
      </c>
      <c r="C8">
        <f t="shared" ref="C8:L8" si="3">ROUND(B8/(1+$B$2),0)</f>
        <v>20064430</v>
      </c>
      <c r="D8">
        <f t="shared" si="3"/>
        <v>18928708</v>
      </c>
      <c r="E8">
        <f t="shared" si="3"/>
        <v>17857272</v>
      </c>
      <c r="F8">
        <f t="shared" si="3"/>
        <v>16846483</v>
      </c>
      <c r="G8">
        <f t="shared" si="3"/>
        <v>15892908</v>
      </c>
      <c r="H8">
        <f t="shared" si="3"/>
        <v>14993309</v>
      </c>
      <c r="I8">
        <f t="shared" si="3"/>
        <v>14144631</v>
      </c>
      <c r="J8">
        <f t="shared" si="3"/>
        <v>13343992</v>
      </c>
      <c r="K8">
        <f t="shared" si="3"/>
        <v>12588672</v>
      </c>
      <c r="L8">
        <f t="shared" si="3"/>
        <v>11876106</v>
      </c>
    </row>
    <row r="9" spans="1:15" x14ac:dyDescent="0.35">
      <c r="A9" t="s">
        <v>8</v>
      </c>
      <c r="B9">
        <v>29035038</v>
      </c>
      <c r="C9">
        <f t="shared" ref="C9:L9" si="4">ROUND(B9/(1+$B$2),0)</f>
        <v>27391545</v>
      </c>
      <c r="D9">
        <f t="shared" si="4"/>
        <v>25841080</v>
      </c>
      <c r="E9">
        <f t="shared" si="4"/>
        <v>24378377</v>
      </c>
      <c r="F9">
        <f t="shared" si="4"/>
        <v>22998469</v>
      </c>
      <c r="G9">
        <f t="shared" si="4"/>
        <v>21696669</v>
      </c>
      <c r="H9">
        <f t="shared" si="4"/>
        <v>20468556</v>
      </c>
      <c r="I9">
        <f t="shared" si="4"/>
        <v>19309958</v>
      </c>
      <c r="J9">
        <f t="shared" si="4"/>
        <v>18216942</v>
      </c>
      <c r="K9">
        <f t="shared" si="4"/>
        <v>17185794</v>
      </c>
      <c r="L9">
        <f t="shared" si="4"/>
        <v>16213013</v>
      </c>
    </row>
    <row r="12" spans="1:15" x14ac:dyDescent="0.35">
      <c r="C12">
        <v>0.03</v>
      </c>
    </row>
    <row r="13" spans="1:15" x14ac:dyDescent="0.35">
      <c r="A13" s="2"/>
      <c r="B13" s="2" t="s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5" x14ac:dyDescent="0.35">
      <c r="A14" s="2" t="s">
        <v>0</v>
      </c>
      <c r="B14" s="2" t="s">
        <v>28</v>
      </c>
      <c r="C14" s="2" t="s">
        <v>18</v>
      </c>
      <c r="D14" s="2" t="s">
        <v>19</v>
      </c>
      <c r="E14" s="2" t="s">
        <v>20</v>
      </c>
      <c r="F14" s="2" t="s">
        <v>21</v>
      </c>
      <c r="G14" s="2" t="s">
        <v>22</v>
      </c>
      <c r="H14" s="2" t="s">
        <v>23</v>
      </c>
      <c r="I14" s="2" t="s">
        <v>24</v>
      </c>
      <c r="J14" s="2" t="s">
        <v>25</v>
      </c>
      <c r="K14" s="2" t="s">
        <v>26</v>
      </c>
      <c r="L14" s="2" t="s">
        <v>27</v>
      </c>
    </row>
    <row r="15" spans="1:15" x14ac:dyDescent="0.35">
      <c r="A15" t="s">
        <v>4</v>
      </c>
      <c r="B15">
        <v>118291114</v>
      </c>
      <c r="C15">
        <v>118291114</v>
      </c>
      <c r="D15">
        <f>ROUND(C15/(1+$B$2),0)</f>
        <v>111595391</v>
      </c>
      <c r="E15">
        <f t="shared" ref="E15:L15" si="5">ROUND(D15/(1+$B$2),0)</f>
        <v>105278671</v>
      </c>
      <c r="F15">
        <f t="shared" si="5"/>
        <v>99319501</v>
      </c>
      <c r="G15">
        <f t="shared" si="5"/>
        <v>93697642</v>
      </c>
      <c r="H15">
        <f t="shared" si="5"/>
        <v>88394002</v>
      </c>
      <c r="I15">
        <f t="shared" si="5"/>
        <v>83390568</v>
      </c>
      <c r="J15">
        <f t="shared" si="5"/>
        <v>78670347</v>
      </c>
      <c r="K15">
        <f t="shared" si="5"/>
        <v>74217308</v>
      </c>
      <c r="L15">
        <f t="shared" si="5"/>
        <v>70016328</v>
      </c>
    </row>
    <row r="16" spans="1:15" x14ac:dyDescent="0.35">
      <c r="A16" t="s">
        <v>5</v>
      </c>
      <c r="B16">
        <v>17386784</v>
      </c>
      <c r="C16">
        <v>17386784</v>
      </c>
      <c r="D16">
        <f t="shared" ref="D16:L16" si="6">ROUND(C16/(1+$B$2),0)</f>
        <v>16402626</v>
      </c>
      <c r="E16">
        <f t="shared" si="6"/>
        <v>15474175</v>
      </c>
      <c r="F16">
        <f t="shared" si="6"/>
        <v>14598278</v>
      </c>
      <c r="G16">
        <f t="shared" si="6"/>
        <v>13771960</v>
      </c>
      <c r="H16">
        <f t="shared" si="6"/>
        <v>12992415</v>
      </c>
      <c r="I16">
        <f t="shared" si="6"/>
        <v>12256995</v>
      </c>
      <c r="J16">
        <f t="shared" si="6"/>
        <v>11563203</v>
      </c>
      <c r="K16">
        <f t="shared" si="6"/>
        <v>10908682</v>
      </c>
      <c r="L16">
        <f t="shared" si="6"/>
        <v>10291209</v>
      </c>
    </row>
    <row r="17" spans="1:12" x14ac:dyDescent="0.35">
      <c r="A17" t="s">
        <v>6</v>
      </c>
      <c r="B17">
        <v>9520329</v>
      </c>
      <c r="C17">
        <v>9520329</v>
      </c>
      <c r="D17">
        <f t="shared" ref="D17:L17" si="7">ROUND(C17/(1+$B$2),0)</f>
        <v>8981442</v>
      </c>
      <c r="E17">
        <f t="shared" si="7"/>
        <v>8473058</v>
      </c>
      <c r="F17">
        <f t="shared" si="7"/>
        <v>7993451</v>
      </c>
      <c r="G17">
        <f t="shared" si="7"/>
        <v>7540992</v>
      </c>
      <c r="H17">
        <f t="shared" si="7"/>
        <v>7114143</v>
      </c>
      <c r="I17">
        <f t="shared" si="7"/>
        <v>6711456</v>
      </c>
      <c r="J17">
        <f t="shared" si="7"/>
        <v>6331562</v>
      </c>
      <c r="K17">
        <f t="shared" si="7"/>
        <v>5973172</v>
      </c>
      <c r="L17">
        <f t="shared" si="7"/>
        <v>5635068</v>
      </c>
    </row>
    <row r="18" spans="1:12" x14ac:dyDescent="0.35">
      <c r="A18" t="s">
        <v>7</v>
      </c>
      <c r="B18">
        <v>6944177</v>
      </c>
      <c r="C18">
        <v>6944177</v>
      </c>
      <c r="D18">
        <f t="shared" ref="D18:L18" si="8">ROUND(C18/(1+$B$2),0)</f>
        <v>6551110</v>
      </c>
      <c r="E18">
        <f t="shared" si="8"/>
        <v>6180292</v>
      </c>
      <c r="F18">
        <f t="shared" si="8"/>
        <v>5830464</v>
      </c>
      <c r="G18">
        <f t="shared" si="8"/>
        <v>5500438</v>
      </c>
      <c r="H18">
        <f t="shared" si="8"/>
        <v>5189092</v>
      </c>
      <c r="I18">
        <f t="shared" si="8"/>
        <v>4895370</v>
      </c>
      <c r="J18">
        <f t="shared" si="8"/>
        <v>4618274</v>
      </c>
      <c r="K18">
        <f t="shared" si="8"/>
        <v>4356862</v>
      </c>
      <c r="L18">
        <f t="shared" si="8"/>
        <v>4110247</v>
      </c>
    </row>
    <row r="19" spans="1:12" x14ac:dyDescent="0.35">
      <c r="A19" t="s">
        <v>8</v>
      </c>
      <c r="B19">
        <v>6144559</v>
      </c>
      <c r="C19">
        <v>6144559</v>
      </c>
      <c r="D19">
        <f t="shared" ref="D19:L19" si="9">ROUND(C19/(1+$B$2),0)</f>
        <v>5796754</v>
      </c>
      <c r="E19">
        <f t="shared" si="9"/>
        <v>5468636</v>
      </c>
      <c r="F19">
        <f t="shared" si="9"/>
        <v>5159091</v>
      </c>
      <c r="G19">
        <f t="shared" si="9"/>
        <v>4867067</v>
      </c>
      <c r="H19">
        <f t="shared" si="9"/>
        <v>4591573</v>
      </c>
      <c r="I19">
        <f t="shared" si="9"/>
        <v>4331673</v>
      </c>
      <c r="J19">
        <f t="shared" si="9"/>
        <v>4086484</v>
      </c>
      <c r="K19">
        <f t="shared" si="9"/>
        <v>3855174</v>
      </c>
      <c r="L19">
        <f t="shared" si="9"/>
        <v>3636957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1DBC-010F-4EEF-8314-4E3FEB0087BF}">
  <dimension ref="B2:M9"/>
  <sheetViews>
    <sheetView workbookViewId="0">
      <selection activeCell="D3" sqref="D3"/>
    </sheetView>
  </sheetViews>
  <sheetFormatPr defaultRowHeight="14.5" x14ac:dyDescent="0.35"/>
  <cols>
    <col min="2" max="2" width="18.7265625" bestFit="1" customWidth="1"/>
    <col min="3" max="3" width="10.26953125" bestFit="1" customWidth="1"/>
    <col min="4" max="4" width="16.7265625" bestFit="1" customWidth="1"/>
    <col min="5" max="5" width="16.26953125" customWidth="1"/>
    <col min="6" max="6" width="10.81640625" bestFit="1" customWidth="1"/>
    <col min="7" max="7" width="12" bestFit="1" customWidth="1"/>
    <col min="8" max="8" width="13.81640625" bestFit="1" customWidth="1"/>
    <col min="9" max="9" width="13.453125" bestFit="1" customWidth="1"/>
    <col min="10" max="10" width="14.54296875" bestFit="1" customWidth="1"/>
    <col min="11" max="11" width="14.81640625" bestFit="1" customWidth="1"/>
    <col min="12" max="12" width="21.7265625" bestFit="1" customWidth="1"/>
    <col min="13" max="13" width="23" bestFit="1" customWidth="1"/>
  </cols>
  <sheetData>
    <row r="2" spans="2:13" x14ac:dyDescent="0.35">
      <c r="D2" t="s">
        <v>37</v>
      </c>
    </row>
    <row r="4" spans="2:13" x14ac:dyDescent="0.35">
      <c r="B4" s="2" t="s">
        <v>0</v>
      </c>
      <c r="C4" s="2" t="s">
        <v>1</v>
      </c>
      <c r="D4" s="2" t="s">
        <v>2</v>
      </c>
      <c r="E4" s="2" t="s">
        <v>32</v>
      </c>
      <c r="F4" s="2" t="s">
        <v>10</v>
      </c>
      <c r="G4" s="2" t="s">
        <v>11</v>
      </c>
      <c r="H4" s="2" t="s">
        <v>3</v>
      </c>
      <c r="I4" s="2" t="s">
        <v>14</v>
      </c>
      <c r="J4" s="2" t="s">
        <v>15</v>
      </c>
      <c r="K4" s="2" t="s">
        <v>13</v>
      </c>
      <c r="L4" s="2" t="s">
        <v>16</v>
      </c>
      <c r="M4" s="2" t="s">
        <v>17</v>
      </c>
    </row>
    <row r="5" spans="2:13" x14ac:dyDescent="0.35">
      <c r="B5" t="s">
        <v>4</v>
      </c>
      <c r="C5">
        <v>144005597</v>
      </c>
      <c r="E5">
        <v>70016328</v>
      </c>
    </row>
    <row r="6" spans="2:13" x14ac:dyDescent="0.35">
      <c r="B6" t="s">
        <v>5</v>
      </c>
      <c r="C6">
        <v>24366040</v>
      </c>
      <c r="D6">
        <f>C6-C5</f>
        <v>-119639557</v>
      </c>
      <c r="E6">
        <v>10291209</v>
      </c>
      <c r="H6">
        <f>E5-E6</f>
        <v>59725119</v>
      </c>
      <c r="I6">
        <f t="shared" ref="H6:I9" si="0">F5-F6</f>
        <v>0</v>
      </c>
      <c r="K6">
        <f>ROUND(D6/H6,4)</f>
        <v>-2.0032000000000001</v>
      </c>
    </row>
    <row r="7" spans="2:13" x14ac:dyDescent="0.35">
      <c r="B7" t="s">
        <v>6</v>
      </c>
      <c r="C7">
        <v>19298445</v>
      </c>
      <c r="D7">
        <f>C7-C6</f>
        <v>-5067595</v>
      </c>
      <c r="E7">
        <v>5635068</v>
      </c>
      <c r="H7">
        <f t="shared" si="0"/>
        <v>4656141</v>
      </c>
      <c r="I7">
        <f t="shared" si="0"/>
        <v>0</v>
      </c>
      <c r="K7">
        <f t="shared" ref="K7:K9" si="1">ROUND(D7/H7,4)</f>
        <v>-1.0884</v>
      </c>
    </row>
    <row r="8" spans="2:13" x14ac:dyDescent="0.35">
      <c r="B8" t="s">
        <v>7</v>
      </c>
      <c r="C8">
        <v>11876106</v>
      </c>
      <c r="D8">
        <f>C8-C7</f>
        <v>-7422339</v>
      </c>
      <c r="E8">
        <v>4110247</v>
      </c>
      <c r="H8">
        <f t="shared" si="0"/>
        <v>1524821</v>
      </c>
      <c r="I8">
        <f t="shared" si="0"/>
        <v>0</v>
      </c>
      <c r="K8">
        <f t="shared" si="1"/>
        <v>-4.8677000000000001</v>
      </c>
    </row>
    <row r="9" spans="2:13" x14ac:dyDescent="0.35">
      <c r="B9" t="s">
        <v>8</v>
      </c>
      <c r="C9">
        <v>16213013</v>
      </c>
      <c r="D9">
        <f>C9-C8</f>
        <v>4336907</v>
      </c>
      <c r="E9">
        <v>3636957</v>
      </c>
      <c r="H9">
        <f t="shared" si="0"/>
        <v>473290</v>
      </c>
      <c r="I9">
        <f t="shared" si="0"/>
        <v>0</v>
      </c>
      <c r="K9">
        <f t="shared" si="1"/>
        <v>9.1632999999999996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Undiscounted ICERs</vt:lpstr>
      <vt:lpstr>Discounting calc</vt:lpstr>
      <vt:lpstr>DISCOUNTED ICER CALC</vt:lpstr>
      <vt:lpstr>ICER Disc costs</vt:lpstr>
      <vt:lpstr>6% disc</vt:lpstr>
      <vt:lpstr>6% ICER</vt:lpstr>
      <vt:lpstr>'Undiscounted ICERs'!Print_Area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Lausdeus Chiegboka</dc:creator>
  <cp:lastModifiedBy>LO C</cp:lastModifiedBy>
  <cp:lastPrinted>2018-08-08T20:06:23Z</cp:lastPrinted>
  <dcterms:created xsi:type="dcterms:W3CDTF">2018-08-02T12:12:12Z</dcterms:created>
  <dcterms:modified xsi:type="dcterms:W3CDTF">2019-05-11T20:50:45Z</dcterms:modified>
</cp:coreProperties>
</file>