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4.研究所\4-1.教學\1.人工智慧\期末考\hw100111993\s11163003_許唐銘\"/>
    </mc:Choice>
  </mc:AlternateContent>
  <bookViews>
    <workbookView xWindow="0" yWindow="504" windowWidth="28680" windowHeight="17160" activeTab="1"/>
  </bookViews>
  <sheets>
    <sheet name="1.(50)_神經網路_分類_期末考題目 陽光旅行社" sheetId="2" r:id="rId1"/>
    <sheet name="2.(3５)類神經網路申論題" sheetId="4" r:id="rId2"/>
    <sheet name="3.(15)KNN及類神經網路的不同" sheetId="6" r:id="rId3"/>
    <sheet name="附圖1" sheetId="3" r:id="rId4"/>
    <sheet name="附圖2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" i="2" l="1"/>
  <c r="X18" i="2"/>
  <c r="X19" i="2"/>
  <c r="X20" i="2"/>
  <c r="X21" i="2"/>
  <c r="X22" i="2"/>
  <c r="X23" i="2"/>
  <c r="X24" i="2"/>
  <c r="X25" i="2"/>
  <c r="X26" i="2"/>
  <c r="X27" i="2"/>
  <c r="X28" i="2"/>
  <c r="X17" i="2"/>
  <c r="S18" i="2"/>
  <c r="S19" i="2"/>
  <c r="S20" i="2"/>
  <c r="S21" i="2"/>
  <c r="S22" i="2"/>
  <c r="S23" i="2"/>
  <c r="S24" i="2"/>
  <c r="S25" i="2"/>
  <c r="S26" i="2"/>
  <c r="S27" i="2"/>
  <c r="S28" i="2"/>
  <c r="R18" i="2"/>
  <c r="R19" i="2"/>
  <c r="R20" i="2"/>
  <c r="R21" i="2"/>
  <c r="R22" i="2"/>
  <c r="R23" i="2"/>
  <c r="R24" i="2"/>
  <c r="R25" i="2"/>
  <c r="R26" i="2"/>
  <c r="R27" i="2"/>
  <c r="R28" i="2"/>
  <c r="Q18" i="2"/>
  <c r="Q19" i="2"/>
  <c r="Q20" i="2"/>
  <c r="Q21" i="2"/>
  <c r="Q22" i="2"/>
  <c r="Q23" i="2"/>
  <c r="Q24" i="2"/>
  <c r="Q25" i="2"/>
  <c r="Q26" i="2"/>
  <c r="Q27" i="2"/>
  <c r="Q28" i="2"/>
  <c r="Q17" i="2"/>
  <c r="R17" i="2"/>
  <c r="S17" i="2"/>
  <c r="P18" i="2"/>
  <c r="P19" i="2"/>
  <c r="P20" i="2"/>
  <c r="P21" i="2"/>
  <c r="P22" i="2"/>
  <c r="P23" i="2"/>
  <c r="P24" i="2"/>
  <c r="P25" i="2"/>
  <c r="P26" i="2"/>
  <c r="P27" i="2"/>
  <c r="P28" i="2"/>
  <c r="P17" i="2"/>
  <c r="I19" i="2"/>
  <c r="I18" i="2"/>
  <c r="I4" i="2"/>
  <c r="I17" i="2"/>
  <c r="I20" i="2"/>
  <c r="I21" i="2"/>
  <c r="I22" i="2"/>
  <c r="I23" i="2"/>
  <c r="I24" i="2"/>
  <c r="I25" i="2"/>
  <c r="I26" i="2"/>
  <c r="I27" i="2"/>
  <c r="I28" i="2"/>
  <c r="I3" i="2"/>
  <c r="H18" i="2"/>
  <c r="H19" i="2"/>
  <c r="H20" i="2"/>
  <c r="H21" i="2"/>
  <c r="H22" i="2"/>
  <c r="H23" i="2"/>
  <c r="H24" i="2"/>
  <c r="H25" i="2"/>
  <c r="H26" i="2"/>
  <c r="H27" i="2"/>
  <c r="H28" i="2"/>
  <c r="H17" i="2"/>
  <c r="G18" i="2"/>
  <c r="F18" i="2"/>
  <c r="E18" i="2"/>
  <c r="F17" i="2"/>
  <c r="E17" i="2"/>
  <c r="R5" i="2"/>
  <c r="R3" i="2"/>
  <c r="Q4" i="2"/>
  <c r="Q3" i="2"/>
  <c r="S3" i="2"/>
  <c r="R4" i="2"/>
  <c r="S4" i="2"/>
  <c r="Q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S14" i="2"/>
  <c r="P4" i="2"/>
  <c r="P5" i="2"/>
  <c r="P6" i="2"/>
  <c r="P7" i="2"/>
  <c r="P8" i="2"/>
  <c r="P9" i="2"/>
  <c r="P10" i="2"/>
  <c r="P11" i="2"/>
  <c r="X11" i="2" s="1"/>
  <c r="Z11" i="2" s="1"/>
  <c r="P12" i="2"/>
  <c r="P13" i="2"/>
  <c r="P14" i="2"/>
  <c r="P3" i="2"/>
  <c r="I5" i="2"/>
  <c r="I6" i="2"/>
  <c r="I7" i="2"/>
  <c r="I8" i="2"/>
  <c r="I9" i="2"/>
  <c r="I10" i="2"/>
  <c r="I11" i="2"/>
  <c r="I12" i="2"/>
  <c r="I13" i="2"/>
  <c r="I14" i="2"/>
  <c r="H4" i="2"/>
  <c r="H5" i="2"/>
  <c r="H6" i="2"/>
  <c r="H7" i="2"/>
  <c r="H8" i="2"/>
  <c r="H9" i="2"/>
  <c r="H10" i="2"/>
  <c r="H11" i="2"/>
  <c r="H12" i="2"/>
  <c r="H13" i="2"/>
  <c r="H14" i="2"/>
  <c r="H3" i="2"/>
  <c r="G3" i="2"/>
  <c r="G4" i="2"/>
  <c r="F4" i="2"/>
  <c r="F3" i="2"/>
  <c r="E4" i="2"/>
  <c r="E3" i="2"/>
  <c r="AB24" i="2" l="1"/>
  <c r="Z25" i="2"/>
  <c r="X3" i="2"/>
  <c r="X7" i="2"/>
  <c r="X14" i="2"/>
  <c r="X6" i="2"/>
  <c r="X5" i="2"/>
  <c r="X8" i="2"/>
  <c r="X13" i="2"/>
  <c r="X12" i="2"/>
  <c r="X4" i="2"/>
  <c r="X10" i="2"/>
  <c r="X9" i="2"/>
  <c r="Z13" i="2" l="1"/>
  <c r="Z27" i="2"/>
  <c r="Z4" i="2"/>
  <c r="Z18" i="2"/>
  <c r="Z3" i="2"/>
  <c r="Z17" i="2"/>
  <c r="Z8" i="2"/>
  <c r="Z22" i="2"/>
  <c r="Z5" i="2"/>
  <c r="Z19" i="2"/>
  <c r="Z6" i="2"/>
  <c r="Z20" i="2"/>
  <c r="Z9" i="2"/>
  <c r="Z23" i="2"/>
  <c r="Z14" i="2"/>
  <c r="Z28" i="2"/>
  <c r="Z10" i="2"/>
  <c r="Z24" i="2"/>
  <c r="Z7" i="2"/>
  <c r="Z21" i="2"/>
  <c r="Z12" i="2"/>
  <c r="Z26" i="2"/>
  <c r="AB10" i="2"/>
  <c r="AB3" i="2" l="1"/>
  <c r="AB17" i="2"/>
</calcChain>
</file>

<file path=xl/sharedStrings.xml><?xml version="1.0" encoding="utf-8"?>
<sst xmlns="http://schemas.openxmlformats.org/spreadsheetml/2006/main" count="79" uniqueCount="60">
  <si>
    <t>Age</t>
    <phoneticPr fontId="2" type="noConversion"/>
  </si>
  <si>
    <t>樣本</t>
    <phoneticPr fontId="1" type="noConversion"/>
  </si>
  <si>
    <t>平均值/標準差</t>
    <phoneticPr fontId="1" type="noConversion"/>
  </si>
  <si>
    <t>萃取係數</t>
    <phoneticPr fontId="1" type="noConversion"/>
  </si>
  <si>
    <t>依據萃取系數-(萃)取出每一樣本, 4個角度的特徵值</t>
    <phoneticPr fontId="1" type="noConversion"/>
  </si>
  <si>
    <t>權重</t>
    <phoneticPr fontId="1" type="noConversion"/>
  </si>
  <si>
    <t>Outcome</t>
    <phoneticPr fontId="1" type="noConversion"/>
  </si>
  <si>
    <t>誤判值</t>
    <phoneticPr fontId="1" type="noConversion"/>
  </si>
  <si>
    <t>訓練誤判率</t>
    <phoneticPr fontId="1" type="noConversion"/>
  </si>
  <si>
    <t>Income</t>
    <phoneticPr fontId="2" type="noConversion"/>
  </si>
  <si>
    <t>Income</t>
    <phoneticPr fontId="2" type="noConversion"/>
  </si>
  <si>
    <t>參加否</t>
    <phoneticPr fontId="2" type="noConversion"/>
  </si>
  <si>
    <t>Age</t>
    <phoneticPr fontId="1" type="noConversion"/>
  </si>
  <si>
    <t>Income</t>
    <phoneticPr fontId="1" type="noConversion"/>
  </si>
  <si>
    <t>Age</t>
    <phoneticPr fontId="1" type="noConversion"/>
  </si>
  <si>
    <t>H1</t>
  </si>
  <si>
    <t>H2</t>
  </si>
  <si>
    <t>H3</t>
  </si>
  <si>
    <t>H4</t>
  </si>
  <si>
    <t>average</t>
    <phoneticPr fontId="1" type="noConversion"/>
  </si>
  <si>
    <t>stdev</t>
    <phoneticPr fontId="1" type="noConversion"/>
  </si>
  <si>
    <t>stdev</t>
    <phoneticPr fontId="1" type="noConversion"/>
  </si>
  <si>
    <t>Theta</t>
    <phoneticPr fontId="2" type="noConversion"/>
  </si>
  <si>
    <t>資料正規化</t>
    <phoneticPr fontId="1" type="noConversion"/>
  </si>
  <si>
    <t>萃取係數</t>
    <phoneticPr fontId="1" type="noConversion"/>
  </si>
  <si>
    <t>(萃)取出每一樣本, 4個角度的特徵值</t>
    <phoneticPr fontId="1" type="noConversion"/>
  </si>
  <si>
    <t>Outcome</t>
    <phoneticPr fontId="1" type="noConversion"/>
  </si>
  <si>
    <t>測試誤判率</t>
    <phoneticPr fontId="1" type="noConversion"/>
  </si>
  <si>
    <t>Age</t>
    <phoneticPr fontId="2" type="noConversion"/>
  </si>
  <si>
    <t>Theta</t>
    <phoneticPr fontId="2" type="noConversion"/>
  </si>
  <si>
    <t>預測的分數</t>
    <phoneticPr fontId="2" type="noConversion"/>
  </si>
  <si>
    <t>訓練誤差平方和</t>
  </si>
  <si>
    <t>預測的分數</t>
    <phoneticPr fontId="2" type="noConversion"/>
  </si>
  <si>
    <t xml:space="preserve">註:最近鄰居法分類法(Ｋ-Nearest-Neighbor,KNN) ； 類神經網路(Neural Network, NN) </t>
    <phoneticPr fontId="1" type="noConversion"/>
  </si>
  <si>
    <t xml:space="preserve">      評估:損失函數(Loss)大都使用 Mean Square Error 來計算，而且訓練時大都使用梯度下降法(Gradient Descent)來尋找最佳的參數值以得到最小的損失函數 (Loss) </t>
    <phoneticPr fontId="1" type="noConversion"/>
  </si>
  <si>
    <t>題目1:在類神經網路中，權重W在初始化時都是隨機給予，因此一開始時誤差很大，需要經過多次的訓練調整參數W來減少誤差提高精確率，</t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</si>
  <si>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</si>
  <si>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1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</si>
  <si>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</si>
  <si>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</si>
  <si>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</si>
  <si>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4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</si>
  <si>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3</t>
    </r>
    <phoneticPr fontId="2" type="noConversion"/>
  </si>
  <si>
    <r>
      <t>X</t>
    </r>
    <r>
      <rPr>
        <vertAlign val="subscript"/>
        <sz val="12"/>
        <color rgb="FFC0000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</si>
  <si>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</si>
  <si>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</si>
  <si>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</si>
  <si>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</si>
  <si>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1</t>
    </r>
    <phoneticPr fontId="2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</si>
  <si>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2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</si>
  <si>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3</t>
    </r>
    <phoneticPr fontId="1" type="noConversion"/>
  </si>
  <si>
    <r>
      <t>W</t>
    </r>
    <r>
      <rPr>
        <vertAlign val="subscript"/>
        <sz val="12"/>
        <color rgb="FF00B0F0"/>
        <rFont val="新細明體"/>
        <family val="1"/>
        <charset val="136"/>
        <scheme val="minor"/>
      </rPr>
      <t>4</t>
    </r>
    <phoneticPr fontId="1" type="noConversion"/>
  </si>
  <si>
    <r>
      <t>題目2:如附圖2，在使用梯度下降法時, 假設 L(W)=MSE = 8W</t>
    </r>
    <r>
      <rPr>
        <vertAlign val="superscript"/>
        <sz val="12"/>
        <color rgb="FF0000FF"/>
        <rFont val="標楷體"/>
        <family val="4"/>
        <charset val="136"/>
      </rPr>
      <t xml:space="preserve">2 </t>
    </r>
    <r>
      <rPr>
        <sz val="12"/>
        <color rgb="FF0000FF"/>
        <rFont val="標楷體"/>
        <family val="4"/>
        <charset val="136"/>
      </rPr>
      <t>+ 0.8  、且超參數</t>
    </r>
    <r>
      <rPr>
        <b/>
        <sz val="12"/>
        <color rgb="FFFF0000"/>
        <rFont val="Times New Roman"/>
        <family val="1"/>
      </rPr>
      <t>Ƞ</t>
    </r>
    <r>
      <rPr>
        <sz val="12"/>
        <color rgb="FF0000FF"/>
        <rFont val="標楷體"/>
        <family val="4"/>
        <charset val="136"/>
      </rPr>
      <t xml:space="preserve"> = 0.02</t>
    </r>
    <phoneticPr fontId="1" type="noConversion"/>
  </si>
  <si>
    <r>
      <t>　　　又假設第一次訓練時Ｗ</t>
    </r>
    <r>
      <rPr>
        <vertAlign val="subscript"/>
        <sz val="12"/>
        <color rgb="FF0000FF"/>
        <rFont val="標楷體"/>
        <family val="4"/>
        <charset val="136"/>
      </rPr>
      <t>1</t>
    </r>
    <r>
      <rPr>
        <sz val="12"/>
        <color rgb="FF0000FF"/>
        <rFont val="標楷體"/>
        <family val="4"/>
        <charset val="136"/>
      </rPr>
      <t>＝-2.9，請問要訓練第3次時Ｗ</t>
    </r>
    <r>
      <rPr>
        <vertAlign val="subscript"/>
        <sz val="12"/>
        <color rgb="FF0000FF"/>
        <rFont val="標楷體"/>
        <family val="4"/>
        <charset val="136"/>
      </rPr>
      <t>3</t>
    </r>
    <r>
      <rPr>
        <sz val="12"/>
        <color rgb="FF0000FF"/>
        <rFont val="標楷體"/>
        <family val="4"/>
        <charset val="136"/>
      </rPr>
      <t>等於多少 （需附上：L(W)的曲線圖、計算過程及說明）(15)</t>
    </r>
    <phoneticPr fontId="1" type="noConversion"/>
  </si>
  <si>
    <t>Y</t>
    <phoneticPr fontId="1" type="noConversion"/>
  </si>
  <si>
    <t>KNN的核心是如果一個樣本在特徵空間中的k個最相鄰的樣本中的大多數屬於某一個類別，則該樣本也屬於這個類別，並具有這個類別上樣本的特性</t>
    <phoneticPr fontId="1" type="noConversion"/>
  </si>
  <si>
    <t>CNN的核心是特徵提取層：每個神經元的輸入與前一層的局部接受域相連，並提取該局部的特徵。一旦該局部特徵被提取後，它與其它特徵間的位置關係也隨之確定下來；特徵映射層，網路的每個計算層由多個特徵映射組成，每個特徵映射是一個平面，平面上所有神經元的權值相等。特徵映射結構採用影響函數核小的sigmoid函數作為卷積網絡的激活函數，使得特徵映射具有位移不變性。</t>
    <phoneticPr fontId="1" type="noConversion"/>
  </si>
  <si>
    <t>資料正規化45</t>
    <phoneticPr fontId="1" type="noConversion"/>
  </si>
  <si>
    <t xml:space="preserve">      如附圖１，假設我們只有使用一個權重參數W，請說明為什麼 Loss(W) 跟W的關係是曲線的關係? (20)18</t>
    <phoneticPr fontId="1" type="noConversion"/>
  </si>
  <si>
    <r>
      <t>題目</t>
    </r>
    <r>
      <rPr>
        <sz val="12"/>
        <color rgb="FF0000FF"/>
        <rFont val="標楷體"/>
        <family val="1"/>
      </rPr>
      <t>3: KNN</t>
    </r>
    <r>
      <rPr>
        <sz val="12"/>
        <color rgb="FF0000FF"/>
        <rFont val="標楷體"/>
        <family val="1"/>
        <charset val="136"/>
      </rPr>
      <t>及類神經網路兩種演算法，都是用來作分類，目的都是預測新樣本的值，請說明二者計算原理最大的不同是什麼</t>
    </r>
    <r>
      <rPr>
        <sz val="12"/>
        <color rgb="FF0000FF"/>
        <rFont val="標楷體"/>
        <family val="1"/>
      </rPr>
      <t>? (15) 12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</si>
</sst>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C00000"/>
      <name val="新細明體"/>
      <family val="1"/>
      <charset val="136"/>
    </font>
    <font>
      <sz val="12"/>
      <color rgb="FFC00000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color rgb="FFFF0000"/>
      <name val="新細明體"/>
      <family val="2"/>
      <charset val="136"/>
    </font>
    <font>
      <b/>
      <sz val="12"/>
      <color rgb="FF0000FF"/>
      <name val="新細明體"/>
      <family val="1"/>
      <charset val="136"/>
      <scheme val="minor"/>
    </font>
    <font>
      <sz val="12"/>
      <color rgb="FF0000FF"/>
      <name val="標楷體"/>
      <family val="4"/>
      <charset val="136"/>
    </font>
    <font>
      <vertAlign val="superscript"/>
      <sz val="12"/>
      <color rgb="FF0000FF"/>
      <name val="標楷體"/>
      <family val="4"/>
      <charset val="136"/>
    </font>
    <font>
      <b/>
      <sz val="12"/>
      <color rgb="FFFF0000"/>
      <name val="Times New Roman"/>
      <family val="1"/>
    </font>
    <font>
      <vertAlign val="subscript"/>
      <sz val="12"/>
      <color rgb="FF0000FF"/>
      <name val="標楷體"/>
      <family val="4"/>
      <charset val="136"/>
    </font>
    <font>
      <vertAlign val="subscript"/>
      <sz val="12"/>
      <color rgb="FFC00000"/>
      <name val="新細明體"/>
      <family val="1"/>
      <charset val="136"/>
      <scheme val="minor"/>
    </font>
    <font>
      <vertAlign val="subscript"/>
      <sz val="12"/>
      <color rgb="FF00B0F0"/>
      <name val="新細明體"/>
      <family val="1"/>
      <charset val="136"/>
      <scheme val="minor"/>
    </font>
    <font>
      <sz val="12"/>
      <color rgb="FF0000FF"/>
      <name val="標楷體"/>
      <family val="1"/>
      <charset val="136"/>
    </font>
    <font>
      <sz val="12"/>
      <color rgb="FF0000FF"/>
      <name val="標楷體"/>
      <family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3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0" borderId="0" xfId="1" applyFont="1">
      <alignment vertical="center"/>
    </xf>
    <xf numFmtId="0" fontId="14" fillId="0" borderId="0" xfId="0" applyFont="1">
      <alignment vertical="center"/>
    </xf>
    <xf numFmtId="0" fontId="0" fillId="5" borderId="0" xfId="0" applyFill="1">
      <alignment vertical="center"/>
    </xf>
    <xf numFmtId="0" fontId="8" fillId="0" borderId="1" xfId="0" applyFont="1" applyBorder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0" fontId="14" fillId="0" borderId="1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1" applyFont="1">
      <alignment vertical="center"/>
    </xf>
    <xf numFmtId="0" fontId="0" fillId="4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7" borderId="0" xfId="0" applyFont="1" applyFill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8356600</xdr:colOff>
      <xdr:row>2</xdr:row>
      <xdr:rowOff>63499</xdr:rowOff>
    </xdr:from>
    <xdr:to>
      <xdr:col>0</xdr:col>
      <xdr:colOff>12484100</xdr:colOff>
      <xdr:row>25</xdr:row>
      <xdr:rowOff>119568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159E876-A226-DD48-A207-07899731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6600" y="444499"/>
          <a:ext cx="4127500" cy="4501069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21</xdr:row>
      <xdr:rowOff>38100</xdr:rowOff>
    </xdr:from>
    <xdr:to>
      <xdr:col>0</xdr:col>
      <xdr:colOff>6883173</xdr:colOff>
      <xdr:row>74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FAB12EE-34C1-F310-6C9D-E7D9B865E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4102100"/>
          <a:ext cx="6718073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456025</xdr:colOff>
      <xdr:row>26</xdr:row>
      <xdr:rowOff>30481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61625" cy="537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323191</xdr:colOff>
      <xdr:row>27</xdr:row>
      <xdr:rowOff>182880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638390" cy="573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28"/>
  <sheetViews>
    <sheetView workbookViewId="0">
      <selection activeCell="H1" sqref="H1:I1"/>
    </sheetView>
  </sheetViews>
  <sheetFormatPr defaultColWidth="8.77734375" defaultRowHeight="16.2" x14ac:dyDescent="0.3"/>
  <cols>
    <col min="4" max="4" width="8.77734375" style="12"/>
    <col min="5" max="5" width="9.6640625" bestFit="1" customWidth="1"/>
    <col min="7" max="7" width="5" customWidth="1"/>
    <col min="10" max="10" width="8.77734375" style="4"/>
    <col min="11" max="13" width="5.109375" customWidth="1"/>
    <col min="14" max="14" width="5.77734375" customWidth="1"/>
    <col min="15" max="15" width="3.77734375" customWidth="1"/>
    <col min="16" max="16" width="13.109375" bestFit="1" customWidth="1"/>
    <col min="17" max="17" width="13" bestFit="1" customWidth="1"/>
    <col min="18" max="18" width="13.109375" bestFit="1" customWidth="1"/>
    <col min="19" max="19" width="13" bestFit="1" customWidth="1"/>
    <col min="20" max="20" width="3.77734375" customWidth="1"/>
    <col min="23" max="23" width="3.77734375" customWidth="1"/>
    <col min="24" max="24" width="13" bestFit="1" customWidth="1"/>
    <col min="25" max="25" width="4.109375" customWidth="1"/>
    <col min="26" max="26" width="7.44140625" customWidth="1"/>
    <col min="27" max="27" width="3.77734375" customWidth="1"/>
    <col min="28" max="28" width="16.77734375" customWidth="1"/>
  </cols>
  <sheetData>
    <row r="1" spans="1:28" s="2" customFormat="1" x14ac:dyDescent="0.3">
      <c r="A1" s="30" t="s">
        <v>1</v>
      </c>
      <c r="B1" s="29"/>
      <c r="C1" s="29"/>
      <c r="D1" s="29" t="s">
        <v>2</v>
      </c>
      <c r="E1" s="29"/>
      <c r="F1" s="29"/>
      <c r="H1" s="29" t="s">
        <v>57</v>
      </c>
      <c r="I1" s="31"/>
      <c r="J1" s="23"/>
      <c r="K1" s="28" t="s">
        <v>3</v>
      </c>
      <c r="L1" s="29"/>
      <c r="M1" s="29"/>
      <c r="N1" s="29"/>
      <c r="P1" s="30" t="s">
        <v>4</v>
      </c>
      <c r="Q1" s="29"/>
      <c r="R1" s="29"/>
      <c r="S1" s="29"/>
      <c r="U1" s="28" t="s">
        <v>5</v>
      </c>
      <c r="V1" s="29"/>
      <c r="X1" s="5" t="s">
        <v>6</v>
      </c>
      <c r="Z1" s="5" t="s">
        <v>7</v>
      </c>
      <c r="AB1" s="24" t="s">
        <v>8</v>
      </c>
    </row>
    <row r="2" spans="1:28" s="6" customFormat="1" ht="20.399999999999999" thickBot="1" x14ac:dyDescent="0.35">
      <c r="A2" s="6" t="s">
        <v>0</v>
      </c>
      <c r="B2" s="6" t="s">
        <v>10</v>
      </c>
      <c r="C2" s="7" t="s">
        <v>11</v>
      </c>
      <c r="D2" s="8"/>
      <c r="E2" s="6" t="s">
        <v>12</v>
      </c>
      <c r="F2" s="6" t="s">
        <v>13</v>
      </c>
      <c r="G2" s="6" t="s">
        <v>54</v>
      </c>
      <c r="H2" s="6" t="s">
        <v>14</v>
      </c>
      <c r="I2" s="6" t="s">
        <v>13</v>
      </c>
      <c r="J2" s="8"/>
      <c r="K2" s="9" t="s">
        <v>15</v>
      </c>
      <c r="L2" s="9" t="s">
        <v>16</v>
      </c>
      <c r="M2" s="9" t="s">
        <v>17</v>
      </c>
      <c r="N2" s="9" t="s">
        <v>18</v>
      </c>
      <c r="P2" s="10" t="s">
        <v>36</v>
      </c>
      <c r="Q2" s="10" t="s">
        <v>43</v>
      </c>
      <c r="R2" s="10" t="s">
        <v>42</v>
      </c>
      <c r="S2" s="10" t="s">
        <v>41</v>
      </c>
      <c r="X2" s="7" t="s">
        <v>32</v>
      </c>
    </row>
    <row r="3" spans="1:28" ht="20.399999999999999" thickBot="1" x14ac:dyDescent="0.35">
      <c r="A3" s="11">
        <v>48</v>
      </c>
      <c r="B3" s="11">
        <v>8</v>
      </c>
      <c r="C3" s="11">
        <v>1</v>
      </c>
      <c r="D3" s="12" t="s">
        <v>19</v>
      </c>
      <c r="E3" s="13">
        <f>AVERAGE(A3:A14)</f>
        <v>41.833333333333336</v>
      </c>
      <c r="F3" s="13">
        <f>AVERAGE(B3:B14)</f>
        <v>7</v>
      </c>
      <c r="G3" s="13">
        <f>AVERAGE(C3:C14)</f>
        <v>0.41666666666666669</v>
      </c>
      <c r="H3" s="1">
        <f>(A3-$E$3)/$E$4</f>
        <v>0.3156769282447161</v>
      </c>
      <c r="I3" s="1">
        <f>(B3-$F$3)/$F$4</f>
        <v>0.2472066162365221</v>
      </c>
      <c r="K3" s="11">
        <v>-2.2000000000000002</v>
      </c>
      <c r="L3" s="11">
        <v>2.2999999999999998</v>
      </c>
      <c r="M3" s="11">
        <v>5.0999999999999996</v>
      </c>
      <c r="N3" s="11">
        <v>2.2999999999999998</v>
      </c>
      <c r="P3" s="1">
        <f>1/(1+EXP(-(MMULT($H3:$I3,K$3:K$4)-K$6)))</f>
        <v>0.33801733871732093</v>
      </c>
      <c r="Q3" s="1">
        <f>1/(1+EXP(-(MMULT($H3:$I3,L$3:L$4)-L$6)))</f>
        <v>0.96949065944001145</v>
      </c>
      <c r="R3" s="1">
        <f>1/(1+EXP(-(MMULT($H3:$I3,M$3:M$4)-M$6)))</f>
        <v>0.10270151371309641</v>
      </c>
      <c r="S3" s="1">
        <f t="shared" ref="Q3:S14" si="0">1/(1+EXP(-(MMULT($H3:$I3,N$3:N$4)-N$6)))</f>
        <v>0.37575571062065521</v>
      </c>
      <c r="U3" s="14" t="s">
        <v>44</v>
      </c>
      <c r="V3" s="11">
        <v>-5</v>
      </c>
      <c r="X3" s="15">
        <f>1/(1+EXP(-(MMULT($P3:$S3,V$3:V$6)-V$8)))</f>
        <v>0.83675936440607257</v>
      </c>
      <c r="Z3" s="15">
        <f>IF(OR(AND(C3=1,X3&lt;0.5),AND(C3=0,X3&gt;=0.5)),1,0)</f>
        <v>0</v>
      </c>
      <c r="AB3" s="16">
        <f>AVERAGE(Z3:Z14)</f>
        <v>8.3333333333333329E-2</v>
      </c>
    </row>
    <row r="4" spans="1:28" ht="20.399999999999999" thickBot="1" x14ac:dyDescent="0.35">
      <c r="A4" s="11">
        <v>46</v>
      </c>
      <c r="B4" s="11">
        <v>6</v>
      </c>
      <c r="C4" s="11">
        <v>0</v>
      </c>
      <c r="D4" s="12" t="s">
        <v>21</v>
      </c>
      <c r="E4" s="13">
        <f>STDEV(A3:A14)</f>
        <v>19.534739839733231</v>
      </c>
      <c r="F4" s="13">
        <f>STDEV(B3:B14)</f>
        <v>4.0451991747794525</v>
      </c>
      <c r="G4" s="13">
        <f>STDEV(C3:C14)</f>
        <v>0.51492865054443726</v>
      </c>
      <c r="H4" s="1">
        <f t="shared" ref="H4:H14" si="1">(A4-$E$3)/$E$4</f>
        <v>0.2132952217869703</v>
      </c>
      <c r="I4" s="1">
        <f>(B4-$F$3)/$F$4</f>
        <v>-0.2472066162365221</v>
      </c>
      <c r="K4" s="11">
        <v>-8</v>
      </c>
      <c r="L4" s="11">
        <v>6.2</v>
      </c>
      <c r="M4" s="11">
        <v>0.9</v>
      </c>
      <c r="N4" s="11">
        <v>3.1</v>
      </c>
      <c r="P4" s="1">
        <f t="shared" ref="P4:P14" si="2">1/(1+EXP(-(MMULT($H4:$I4,K$3:K$4)-K$6)))</f>
        <v>0.97092592916479958</v>
      </c>
      <c r="Q4" s="1">
        <f>1/(1+EXP(-(MMULT($H4:$I4,L$3:L$4)-L$6)))</f>
        <v>0.5393926872146283</v>
      </c>
      <c r="R4" s="1">
        <f t="shared" si="0"/>
        <v>4.1699177969579844E-2</v>
      </c>
      <c r="S4" s="1">
        <f t="shared" si="0"/>
        <v>9.3150376648620165E-2</v>
      </c>
      <c r="U4" s="17" t="s">
        <v>45</v>
      </c>
      <c r="V4" s="11">
        <v>3</v>
      </c>
      <c r="X4" s="15">
        <f t="shared" ref="X4:X14" si="3">1/(1+EXP(-(MMULT($P4:$S4,V$3:V$6)-V$8)))</f>
        <v>1.7466074233132865E-2</v>
      </c>
      <c r="Z4" s="15">
        <f t="shared" ref="Z4:Z14" si="4">IF(OR(AND(C4=1,X4&lt;0.5),AND(C4=0,X4&gt;=0.5)),1,0)</f>
        <v>0</v>
      </c>
    </row>
    <row r="5" spans="1:28" ht="20.399999999999999" thickBot="1" x14ac:dyDescent="0.35">
      <c r="A5" s="11">
        <v>65</v>
      </c>
      <c r="B5" s="11">
        <v>17</v>
      </c>
      <c r="C5" s="11">
        <v>0</v>
      </c>
      <c r="H5" s="1">
        <f t="shared" si="1"/>
        <v>1.1859214331355554</v>
      </c>
      <c r="I5" s="1">
        <f t="shared" ref="I5:I14" si="5">(B5-$F$3)/$F$4</f>
        <v>2.4720661623652211</v>
      </c>
      <c r="K5" s="18"/>
      <c r="L5" s="18"/>
      <c r="M5" s="18"/>
      <c r="N5" s="18"/>
      <c r="P5" s="1">
        <f t="shared" si="2"/>
        <v>1.4017330777598855E-9</v>
      </c>
      <c r="Q5" s="1">
        <f t="shared" si="0"/>
        <v>0.99999999565582298</v>
      </c>
      <c r="R5" s="1">
        <f>1/(1+EXP(-(MMULT($H5:$I5,M$3:M$4)-M$6)))</f>
        <v>0.9862525466074058</v>
      </c>
      <c r="S5" s="1">
        <f t="shared" si="0"/>
        <v>0.9997731567411291</v>
      </c>
      <c r="U5" s="17" t="s">
        <v>46</v>
      </c>
      <c r="V5" s="11">
        <v>5</v>
      </c>
      <c r="X5" s="15">
        <f t="shared" si="3"/>
        <v>0.99994621901527247</v>
      </c>
      <c r="Z5" s="15">
        <f t="shared" si="4"/>
        <v>1</v>
      </c>
    </row>
    <row r="6" spans="1:28" ht="20.399999999999999" thickBot="1" x14ac:dyDescent="0.35">
      <c r="A6" s="11">
        <v>18</v>
      </c>
      <c r="B6" s="11">
        <v>5</v>
      </c>
      <c r="C6" s="11">
        <v>0</v>
      </c>
      <c r="H6" s="1">
        <f t="shared" si="1"/>
        <v>-1.2200486686214711</v>
      </c>
      <c r="I6" s="1">
        <f t="shared" si="5"/>
        <v>-0.4944132324730442</v>
      </c>
      <c r="J6" s="14" t="s">
        <v>22</v>
      </c>
      <c r="K6" s="11">
        <v>-2</v>
      </c>
      <c r="L6" s="11">
        <v>-1.2</v>
      </c>
      <c r="M6" s="11">
        <v>4</v>
      </c>
      <c r="N6" s="11">
        <v>2</v>
      </c>
      <c r="P6" s="1">
        <f t="shared" si="2"/>
        <v>0.99982304054260074</v>
      </c>
      <c r="Q6" s="1">
        <f t="shared" si="0"/>
        <v>9.2716963260210204E-3</v>
      </c>
      <c r="R6" s="1">
        <f t="shared" si="0"/>
        <v>2.3295661530725299E-5</v>
      </c>
      <c r="S6" s="1">
        <f t="shared" si="0"/>
        <v>1.7633183247568454E-3</v>
      </c>
      <c r="U6" s="17" t="s">
        <v>47</v>
      </c>
      <c r="V6" s="11">
        <v>3.2</v>
      </c>
      <c r="X6" s="15">
        <f t="shared" si="3"/>
        <v>1.8970790883738975E-3</v>
      </c>
      <c r="Z6" s="15">
        <f t="shared" si="4"/>
        <v>0</v>
      </c>
    </row>
    <row r="7" spans="1:28" ht="16.8" thickBot="1" x14ac:dyDescent="0.35">
      <c r="A7" s="11">
        <v>22</v>
      </c>
      <c r="B7" s="11">
        <v>3</v>
      </c>
      <c r="C7" s="11">
        <v>0</v>
      </c>
      <c r="H7" s="1">
        <f t="shared" si="1"/>
        <v>-1.0152852557059793</v>
      </c>
      <c r="I7" s="1">
        <f t="shared" si="5"/>
        <v>-0.98882646494608839</v>
      </c>
      <c r="P7" s="1">
        <f t="shared" si="2"/>
        <v>0.99999468110296863</v>
      </c>
      <c r="Q7" s="1">
        <f t="shared" si="0"/>
        <v>6.9849753212183918E-4</v>
      </c>
      <c r="R7" s="1">
        <f t="shared" si="0"/>
        <v>4.2417860707948324E-5</v>
      </c>
      <c r="S7" s="1">
        <f t="shared" si="0"/>
        <v>6.1056312002951926E-4</v>
      </c>
      <c r="U7" s="12"/>
      <c r="V7" s="18"/>
      <c r="X7" s="15">
        <f t="shared" si="3"/>
        <v>1.8408009210171812E-3</v>
      </c>
      <c r="Z7" s="15">
        <f t="shared" si="4"/>
        <v>0</v>
      </c>
    </row>
    <row r="8" spans="1:28" ht="16.8" thickBot="1" x14ac:dyDescent="0.35">
      <c r="A8" s="11">
        <v>18</v>
      </c>
      <c r="B8" s="11">
        <v>3</v>
      </c>
      <c r="C8" s="11">
        <v>0</v>
      </c>
      <c r="H8" s="1">
        <f t="shared" si="1"/>
        <v>-1.2200486686214711</v>
      </c>
      <c r="I8" s="1">
        <f t="shared" si="5"/>
        <v>-0.98882646494608839</v>
      </c>
      <c r="P8" s="1">
        <f t="shared" si="2"/>
        <v>0.99999661014083052</v>
      </c>
      <c r="Q8" s="1">
        <f t="shared" si="0"/>
        <v>4.3625990685118446E-4</v>
      </c>
      <c r="R8" s="1">
        <f t="shared" si="0"/>
        <v>1.4928969699993531E-5</v>
      </c>
      <c r="S8" s="1">
        <f t="shared" si="0"/>
        <v>3.8132620117240965E-4</v>
      </c>
      <c r="U8" s="17" t="s">
        <v>22</v>
      </c>
      <c r="V8" s="11">
        <v>1.3</v>
      </c>
      <c r="X8" s="15">
        <f t="shared" si="3"/>
        <v>1.8377398351902309E-3</v>
      </c>
      <c r="Z8" s="15">
        <f t="shared" si="4"/>
        <v>0</v>
      </c>
    </row>
    <row r="9" spans="1:28" x14ac:dyDescent="0.3">
      <c r="A9" s="11">
        <v>71</v>
      </c>
      <c r="B9" s="11">
        <v>2</v>
      </c>
      <c r="C9" s="11">
        <v>0</v>
      </c>
      <c r="H9" s="1">
        <f t="shared" si="1"/>
        <v>1.4930665525087929</v>
      </c>
      <c r="I9" s="1">
        <f t="shared" si="5"/>
        <v>-1.2360330811826106</v>
      </c>
      <c r="P9" s="1">
        <f t="shared" si="2"/>
        <v>0.99981657444659766</v>
      </c>
      <c r="Q9" s="1">
        <f t="shared" si="0"/>
        <v>4.6117323077247641E-2</v>
      </c>
      <c r="R9" s="1">
        <f t="shared" si="0"/>
        <v>0.92429657918289054</v>
      </c>
      <c r="S9" s="1">
        <f t="shared" si="0"/>
        <v>8.3352111026654158E-2</v>
      </c>
      <c r="X9" s="15">
        <f t="shared" si="3"/>
        <v>0.21882596086255462</v>
      </c>
      <c r="Z9" s="15">
        <f t="shared" si="4"/>
        <v>0</v>
      </c>
      <c r="AB9" s="25" t="s">
        <v>31</v>
      </c>
    </row>
    <row r="10" spans="1:28" x14ac:dyDescent="0.3">
      <c r="A10" s="11">
        <v>46</v>
      </c>
      <c r="B10" s="11">
        <v>9</v>
      </c>
      <c r="C10" s="11">
        <v>1</v>
      </c>
      <c r="H10" s="1">
        <f t="shared" si="1"/>
        <v>0.2132952217869703</v>
      </c>
      <c r="I10" s="1">
        <f t="shared" si="5"/>
        <v>0.4944132324730442</v>
      </c>
      <c r="P10" s="1">
        <f t="shared" si="2"/>
        <v>8.1319291830136101E-2</v>
      </c>
      <c r="Q10" s="1">
        <f t="shared" si="0"/>
        <v>0.99147288954467516</v>
      </c>
      <c r="R10" s="1">
        <f t="shared" si="0"/>
        <v>7.8188191391416015E-2</v>
      </c>
      <c r="S10" s="1">
        <f t="shared" si="0"/>
        <v>0.50581474553430228</v>
      </c>
      <c r="X10" s="15">
        <f t="shared" si="3"/>
        <v>0.96364426880304443</v>
      </c>
      <c r="Z10" s="15">
        <f t="shared" si="4"/>
        <v>0</v>
      </c>
      <c r="AB10" s="15">
        <f>SUMXMY2(C3:C14, X3:X14)</f>
        <v>1.2719257004084761</v>
      </c>
    </row>
    <row r="11" spans="1:28" x14ac:dyDescent="0.3">
      <c r="A11" s="11">
        <v>58</v>
      </c>
      <c r="B11" s="11">
        <v>9</v>
      </c>
      <c r="C11" s="11">
        <v>1</v>
      </c>
      <c r="H11" s="1">
        <f t="shared" si="1"/>
        <v>0.82758546053344517</v>
      </c>
      <c r="I11" s="1">
        <f t="shared" si="5"/>
        <v>0.4944132324730442</v>
      </c>
      <c r="P11" s="1">
        <f t="shared" si="2"/>
        <v>2.2401002010870544E-2</v>
      </c>
      <c r="Q11" s="1">
        <f t="shared" si="0"/>
        <v>0.99791064555925824</v>
      </c>
      <c r="R11" s="1">
        <f t="shared" si="0"/>
        <v>0.66053017775401845</v>
      </c>
      <c r="S11" s="1">
        <f t="shared" si="0"/>
        <v>0.80785426861717058</v>
      </c>
      <c r="X11" s="15">
        <f t="shared" si="3"/>
        <v>0.99943011816135696</v>
      </c>
      <c r="Z11" s="15">
        <f t="shared" si="4"/>
        <v>0</v>
      </c>
    </row>
    <row r="12" spans="1:28" x14ac:dyDescent="0.3">
      <c r="A12" s="11">
        <v>20</v>
      </c>
      <c r="B12" s="11">
        <v>5</v>
      </c>
      <c r="C12" s="11">
        <v>0</v>
      </c>
      <c r="H12" s="1">
        <f t="shared" si="1"/>
        <v>-1.1176669621637252</v>
      </c>
      <c r="I12" s="1">
        <f t="shared" si="5"/>
        <v>-0.4944132324730442</v>
      </c>
      <c r="P12" s="1">
        <f t="shared" si="2"/>
        <v>0.99977834642207863</v>
      </c>
      <c r="Q12" s="1">
        <f t="shared" si="0"/>
        <v>1.1704642333751437E-2</v>
      </c>
      <c r="R12" s="1">
        <f t="shared" si="0"/>
        <v>3.9267526257056672E-5</v>
      </c>
      <c r="S12" s="1">
        <f t="shared" si="0"/>
        <v>2.2304587802824609E-3</v>
      </c>
      <c r="X12" s="15">
        <f t="shared" si="3"/>
        <v>1.9143823968289925E-3</v>
      </c>
      <c r="Z12" s="15">
        <f t="shared" si="4"/>
        <v>0</v>
      </c>
    </row>
    <row r="13" spans="1:28" x14ac:dyDescent="0.3">
      <c r="A13" s="11">
        <v>30</v>
      </c>
      <c r="B13" s="11">
        <v>9</v>
      </c>
      <c r="C13" s="11">
        <v>1</v>
      </c>
      <c r="H13" s="1">
        <f t="shared" si="1"/>
        <v>-0.60575842987499617</v>
      </c>
      <c r="I13" s="1">
        <f t="shared" si="5"/>
        <v>0.4944132324730442</v>
      </c>
      <c r="P13" s="1">
        <f t="shared" si="2"/>
        <v>0.34918187340244827</v>
      </c>
      <c r="Q13" s="1">
        <f t="shared" si="0"/>
        <v>0.94645077576288561</v>
      </c>
      <c r="R13" s="1">
        <f t="shared" si="0"/>
        <v>1.2996028889197351E-3</v>
      </c>
      <c r="S13" s="1">
        <f t="shared" si="0"/>
        <v>0.1346374003332054</v>
      </c>
      <c r="X13" s="15">
        <f t="shared" si="3"/>
        <v>0.55744045147190024</v>
      </c>
      <c r="Z13" s="15">
        <f t="shared" si="4"/>
        <v>0</v>
      </c>
    </row>
    <row r="14" spans="1:28" x14ac:dyDescent="0.3">
      <c r="A14" s="11">
        <v>60</v>
      </c>
      <c r="B14" s="11">
        <v>8</v>
      </c>
      <c r="C14" s="11">
        <v>1</v>
      </c>
      <c r="H14" s="1">
        <f t="shared" si="1"/>
        <v>0.92996716699119097</v>
      </c>
      <c r="I14" s="1">
        <f t="shared" si="5"/>
        <v>0.2472066162365221</v>
      </c>
      <c r="P14" s="1">
        <f t="shared" si="2"/>
        <v>0.1167492464483085</v>
      </c>
      <c r="Q14" s="1">
        <f t="shared" si="0"/>
        <v>0.99239719000189119</v>
      </c>
      <c r="R14" s="1">
        <f t="shared" si="0"/>
        <v>0.72418539404477789</v>
      </c>
      <c r="S14" s="1">
        <f t="shared" si="0"/>
        <v>0.71203025775998574</v>
      </c>
      <c r="X14" s="15">
        <f t="shared" si="3"/>
        <v>0.99908243498458271</v>
      </c>
      <c r="Z14" s="15">
        <f t="shared" si="4"/>
        <v>0</v>
      </c>
    </row>
    <row r="15" spans="1:28" s="21" customFormat="1" x14ac:dyDescent="0.3">
      <c r="A15" s="30" t="s">
        <v>1</v>
      </c>
      <c r="B15" s="29"/>
      <c r="C15" s="29"/>
      <c r="D15" s="29" t="s">
        <v>2</v>
      </c>
      <c r="E15" s="29"/>
      <c r="F15" s="29"/>
      <c r="H15" s="29" t="s">
        <v>23</v>
      </c>
      <c r="I15" s="31"/>
      <c r="J15" s="22"/>
      <c r="K15" s="28" t="s">
        <v>24</v>
      </c>
      <c r="L15" s="29"/>
      <c r="M15" s="29"/>
      <c r="N15" s="29"/>
      <c r="P15" s="30" t="s">
        <v>25</v>
      </c>
      <c r="Q15" s="29"/>
      <c r="R15" s="29"/>
      <c r="S15" s="29"/>
      <c r="U15" s="28" t="s">
        <v>5</v>
      </c>
      <c r="V15" s="29"/>
      <c r="X15" s="5" t="s">
        <v>26</v>
      </c>
      <c r="Z15" s="5" t="s">
        <v>7</v>
      </c>
      <c r="AB15" s="24" t="s">
        <v>27</v>
      </c>
    </row>
    <row r="16" spans="1:28" s="19" customFormat="1" ht="20.399999999999999" thickBot="1" x14ac:dyDescent="0.35">
      <c r="A16" s="6" t="s">
        <v>0</v>
      </c>
      <c r="B16" s="6" t="s">
        <v>9</v>
      </c>
      <c r="C16" s="7" t="s">
        <v>11</v>
      </c>
      <c r="D16" s="12"/>
      <c r="E16" s="6" t="s">
        <v>12</v>
      </c>
      <c r="F16" s="6" t="s">
        <v>13</v>
      </c>
      <c r="G16" s="19" t="s">
        <v>54</v>
      </c>
      <c r="H16" s="6" t="s">
        <v>28</v>
      </c>
      <c r="I16" s="6" t="s">
        <v>9</v>
      </c>
      <c r="J16" s="12"/>
      <c r="K16" s="9" t="s">
        <v>15</v>
      </c>
      <c r="L16" s="9" t="s">
        <v>16</v>
      </c>
      <c r="M16" s="9" t="s">
        <v>17</v>
      </c>
      <c r="N16" s="9" t="s">
        <v>18</v>
      </c>
      <c r="P16" s="10" t="s">
        <v>37</v>
      </c>
      <c r="Q16" s="10" t="s">
        <v>38</v>
      </c>
      <c r="R16" s="10" t="s">
        <v>39</v>
      </c>
      <c r="S16" s="10" t="s">
        <v>40</v>
      </c>
      <c r="X16" s="7" t="s">
        <v>30</v>
      </c>
    </row>
    <row r="17" spans="1:28" ht="20.399999999999999" thickBot="1" x14ac:dyDescent="0.35">
      <c r="A17" s="3">
        <v>40</v>
      </c>
      <c r="B17" s="3">
        <v>15</v>
      </c>
      <c r="C17" s="20">
        <v>1</v>
      </c>
      <c r="D17" s="12" t="s">
        <v>19</v>
      </c>
      <c r="E17" s="13">
        <f>AVERAGE(A17:A28)</f>
        <v>43.25</v>
      </c>
      <c r="F17" s="13">
        <f>AVERAGE(B17:B28)</f>
        <v>10.166666666666666</v>
      </c>
      <c r="G17" s="13">
        <f>AVERAGE(C17:C28)</f>
        <v>0.58333333333333337</v>
      </c>
      <c r="H17" s="13">
        <f>(A17-$E$17)/$E$18</f>
        <v>-0.19198591893272582</v>
      </c>
      <c r="I17" s="13">
        <f>(B17-$F$17)/$F$18</f>
        <v>0.9260274735235613</v>
      </c>
      <c r="K17" s="11">
        <v>-2.2000000000000002</v>
      </c>
      <c r="L17" s="11">
        <v>2.2999999999999998</v>
      </c>
      <c r="M17" s="11">
        <v>5.0999999999999996</v>
      </c>
      <c r="N17" s="11">
        <v>2.2999999999999998</v>
      </c>
      <c r="P17" s="1">
        <f>1/(1+EXP(-(MMULT($H17:$I17,K$17:K$18)-K$20)))</f>
        <v>6.7875754190853954E-3</v>
      </c>
      <c r="Q17" s="1">
        <f t="shared" ref="Q17:S28" si="6">1/(1+EXP(-(MMULT($H17:$I17,L$17:L$18)-L$20)))</f>
        <v>0.99849852200897393</v>
      </c>
      <c r="R17" s="1">
        <f t="shared" si="6"/>
        <v>1.5585539782968507E-2</v>
      </c>
      <c r="S17" s="1">
        <f t="shared" si="6"/>
        <v>0.60566292889013462</v>
      </c>
      <c r="U17" s="14" t="s">
        <v>48</v>
      </c>
      <c r="V17" s="11">
        <v>-5</v>
      </c>
      <c r="X17" s="15">
        <f>1/(1+EXP(-(MMULT($P17:$S17,V$17:V$20)-V$22)))</f>
        <v>0.97763100844229711</v>
      </c>
      <c r="Z17" s="15">
        <f>IF(OR(AND(C17=1,X17&lt;0.5),AND(C17=0,X3&gt;=0.5)),1,0)</f>
        <v>0</v>
      </c>
      <c r="AB17" s="15">
        <f>AVERAGE(Z17:Z28)</f>
        <v>0.41666666666666669</v>
      </c>
    </row>
    <row r="18" spans="1:28" ht="20.399999999999999" thickBot="1" x14ac:dyDescent="0.35">
      <c r="A18" s="3">
        <v>43</v>
      </c>
      <c r="B18" s="3">
        <v>11</v>
      </c>
      <c r="C18" s="20">
        <v>1</v>
      </c>
      <c r="D18" s="12" t="s">
        <v>20</v>
      </c>
      <c r="E18" s="13">
        <f>STDEV(A17:A28)</f>
        <v>16.928324837921259</v>
      </c>
      <c r="F18" s="13">
        <f>STDEV(B17:B28)</f>
        <v>5.2194275780418922</v>
      </c>
      <c r="G18" s="13">
        <f>STDEV(C17:C28)</f>
        <v>0.51492865054443726</v>
      </c>
      <c r="H18" s="13">
        <f t="shared" ref="H18:H28" si="7">(A18-$E$17)/$E$18</f>
        <v>-1.4768147610209678E-2</v>
      </c>
      <c r="I18" s="13">
        <f>(B18-$F$17)/$F$18</f>
        <v>0.15965990922820031</v>
      </c>
      <c r="K18" s="11">
        <v>-8</v>
      </c>
      <c r="L18" s="11">
        <v>6.2</v>
      </c>
      <c r="M18" s="11">
        <v>0.9</v>
      </c>
      <c r="N18" s="11">
        <v>3.1</v>
      </c>
      <c r="P18" s="1">
        <f t="shared" ref="P18:P28" si="8">1/(1+EXP(-(MMULT($H18:$I18,K$17:K$18)-K$20)))</f>
        <v>0.68031301232048835</v>
      </c>
      <c r="Q18" s="1">
        <f t="shared" si="6"/>
        <v>0.89622112105006602</v>
      </c>
      <c r="R18" s="1">
        <f t="shared" si="6"/>
        <v>1.9234579478412218E-2</v>
      </c>
      <c r="S18" s="1">
        <f>1/(1+EXP(-(MMULT($H18:$I18,N$17:N$18)-N$20)))</f>
        <v>0.17667763460001212</v>
      </c>
      <c r="U18" s="17" t="s">
        <v>49</v>
      </c>
      <c r="V18" s="11">
        <v>3.1</v>
      </c>
      <c r="X18" s="15">
        <f t="shared" ref="X18:X28" si="9">1/(1+EXP(-(MMULT($P18:$S18,V$17:V$20)-V$22)))</f>
        <v>0.22067480588305405</v>
      </c>
      <c r="Z18" s="15">
        <f t="shared" ref="Z18:Z28" si="10">IF(OR(AND(C18=1,X18&lt;0.5),AND(C18=0,X4&gt;=0.5)),1,0)</f>
        <v>1</v>
      </c>
    </row>
    <row r="19" spans="1:28" ht="20.399999999999999" thickBot="1" x14ac:dyDescent="0.35">
      <c r="A19" s="3">
        <v>50</v>
      </c>
      <c r="B19" s="3">
        <v>9</v>
      </c>
      <c r="C19" s="20">
        <v>1</v>
      </c>
      <c r="H19" s="13">
        <f t="shared" si="7"/>
        <v>0.39873998547566131</v>
      </c>
      <c r="I19" s="13">
        <f>(B19-$F$17)/$F$18</f>
        <v>-0.22352387291948017</v>
      </c>
      <c r="K19" s="18"/>
      <c r="L19" s="18"/>
      <c r="M19" s="18"/>
      <c r="N19" s="18"/>
      <c r="P19" s="1">
        <f t="shared" si="8"/>
        <v>0.94838572472646177</v>
      </c>
      <c r="Q19" s="1">
        <f t="shared" si="6"/>
        <v>0.67508038392461722</v>
      </c>
      <c r="R19" s="1">
        <f t="shared" si="6"/>
        <v>0.10269821019326798</v>
      </c>
      <c r="S19" s="1">
        <f t="shared" si="6"/>
        <v>0.14481979462163241</v>
      </c>
      <c r="U19" s="17" t="s">
        <v>50</v>
      </c>
      <c r="V19" s="11">
        <v>5</v>
      </c>
      <c r="X19" s="15">
        <f t="shared" si="9"/>
        <v>4.8694691069405029E-2</v>
      </c>
      <c r="Z19" s="15">
        <f t="shared" si="10"/>
        <v>1</v>
      </c>
    </row>
    <row r="20" spans="1:28" ht="20.399999999999999" thickBot="1" x14ac:dyDescent="0.35">
      <c r="A20" s="3">
        <v>57</v>
      </c>
      <c r="B20" s="3">
        <v>14</v>
      </c>
      <c r="C20" s="20">
        <v>1</v>
      </c>
      <c r="H20" s="13">
        <f t="shared" si="7"/>
        <v>0.81224811856153234</v>
      </c>
      <c r="I20" s="13">
        <f t="shared" ref="I20:I28" si="11">(B20-$F$17)/$F$18</f>
        <v>0.73443558244972107</v>
      </c>
      <c r="J20" s="14" t="s">
        <v>22</v>
      </c>
      <c r="K20" s="11">
        <v>-2</v>
      </c>
      <c r="L20" s="11">
        <v>-1.2</v>
      </c>
      <c r="M20" s="11">
        <v>4</v>
      </c>
      <c r="N20" s="11">
        <v>2</v>
      </c>
      <c r="P20" s="1">
        <f t="shared" si="8"/>
        <v>3.4620355187913159E-3</v>
      </c>
      <c r="Q20" s="1">
        <f t="shared" si="6"/>
        <v>0.99951051702974769</v>
      </c>
      <c r="R20" s="1">
        <f t="shared" si="6"/>
        <v>0.69071357249898024</v>
      </c>
      <c r="S20" s="1">
        <f t="shared" si="6"/>
        <v>0.89519320681739945</v>
      </c>
      <c r="U20" s="17" t="s">
        <v>51</v>
      </c>
      <c r="V20" s="11">
        <v>3.2</v>
      </c>
      <c r="X20" s="15">
        <f t="shared" si="9"/>
        <v>0.99969635832040504</v>
      </c>
      <c r="Z20" s="15">
        <f t="shared" si="10"/>
        <v>0</v>
      </c>
    </row>
    <row r="21" spans="1:28" ht="16.8" thickBot="1" x14ac:dyDescent="0.35">
      <c r="A21" s="3">
        <v>71</v>
      </c>
      <c r="B21" s="3">
        <v>5</v>
      </c>
      <c r="C21" s="20">
        <v>0</v>
      </c>
      <c r="H21" s="13">
        <f t="shared" si="7"/>
        <v>1.6392643847332744</v>
      </c>
      <c r="I21" s="13">
        <f t="shared" si="11"/>
        <v>-0.98989143721484119</v>
      </c>
      <c r="P21" s="1">
        <f t="shared" si="8"/>
        <v>0.99819024038246607</v>
      </c>
      <c r="Q21" s="1">
        <f t="shared" si="6"/>
        <v>0.23739426817380857</v>
      </c>
      <c r="R21" s="1">
        <f t="shared" si="6"/>
        <v>0.96980287384687425</v>
      </c>
      <c r="S21" s="1">
        <f t="shared" si="6"/>
        <v>0.21444193552758084</v>
      </c>
      <c r="V21" s="18"/>
      <c r="X21" s="15">
        <f t="shared" si="9"/>
        <v>0.49505005980742489</v>
      </c>
      <c r="Z21" s="15">
        <f t="shared" si="10"/>
        <v>0</v>
      </c>
    </row>
    <row r="22" spans="1:28" ht="16.8" thickBot="1" x14ac:dyDescent="0.35">
      <c r="A22" s="3">
        <v>20</v>
      </c>
      <c r="B22" s="3">
        <v>5</v>
      </c>
      <c r="C22" s="20">
        <v>0</v>
      </c>
      <c r="H22" s="13">
        <f t="shared" si="7"/>
        <v>-1.3734377277495002</v>
      </c>
      <c r="I22" s="13">
        <f t="shared" si="11"/>
        <v>-0.98989143721484119</v>
      </c>
      <c r="P22" s="1">
        <f t="shared" si="8"/>
        <v>0.99999760157166895</v>
      </c>
      <c r="Q22" s="1">
        <f t="shared" si="6"/>
        <v>3.0459171341990177E-4</v>
      </c>
      <c r="R22" s="1">
        <f t="shared" si="6"/>
        <v>6.8214293465095242E-6</v>
      </c>
      <c r="S22" s="1">
        <f t="shared" si="6"/>
        <v>2.671133712554703E-4</v>
      </c>
      <c r="U22" s="17" t="s">
        <v>29</v>
      </c>
      <c r="V22" s="11">
        <v>1.3</v>
      </c>
      <c r="X22" s="15">
        <f t="shared" si="9"/>
        <v>1.8363177973797539E-3</v>
      </c>
      <c r="Z22" s="15">
        <f t="shared" si="10"/>
        <v>0</v>
      </c>
    </row>
    <row r="23" spans="1:28" x14ac:dyDescent="0.3">
      <c r="A23" s="3">
        <v>53</v>
      </c>
      <c r="B23" s="3">
        <v>12</v>
      </c>
      <c r="C23" s="20">
        <v>1</v>
      </c>
      <c r="H23" s="13">
        <f t="shared" si="7"/>
        <v>0.57595775679817751</v>
      </c>
      <c r="I23" s="13">
        <f t="shared" si="11"/>
        <v>0.35125180030204056</v>
      </c>
      <c r="P23" s="1">
        <f t="shared" si="8"/>
        <v>0.11134046108098407</v>
      </c>
      <c r="Q23" s="1">
        <f t="shared" si="6"/>
        <v>0.99100868335838765</v>
      </c>
      <c r="R23" s="1">
        <f t="shared" si="6"/>
        <v>0.32158685019883293</v>
      </c>
      <c r="S23" s="1">
        <f t="shared" si="6"/>
        <v>0.60194680406246437</v>
      </c>
      <c r="X23" s="15">
        <f t="shared" si="9"/>
        <v>0.99141901568420787</v>
      </c>
      <c r="Z23" s="15">
        <f t="shared" si="10"/>
        <v>0</v>
      </c>
      <c r="AB23" s="25" t="s">
        <v>31</v>
      </c>
    </row>
    <row r="24" spans="1:28" x14ac:dyDescent="0.3">
      <c r="A24" s="3">
        <v>62</v>
      </c>
      <c r="B24" s="3">
        <v>1</v>
      </c>
      <c r="C24" s="20">
        <v>0</v>
      </c>
      <c r="H24" s="13">
        <f t="shared" si="7"/>
        <v>1.1076110707657258</v>
      </c>
      <c r="I24" s="13">
        <f t="shared" si="11"/>
        <v>-1.7562590015102022</v>
      </c>
      <c r="P24" s="1">
        <f t="shared" si="8"/>
        <v>0.99999877592962605</v>
      </c>
      <c r="Q24" s="1">
        <f t="shared" si="6"/>
        <v>7.9109558620228909E-4</v>
      </c>
      <c r="R24" s="1">
        <f t="shared" si="6"/>
        <v>0.51703923915455663</v>
      </c>
      <c r="S24" s="1">
        <f t="shared" si="6"/>
        <v>7.4143393476586768E-3</v>
      </c>
      <c r="X24" s="15">
        <f t="shared" si="9"/>
        <v>2.4396432709935356E-2</v>
      </c>
      <c r="Z24" s="15">
        <f t="shared" si="10"/>
        <v>1</v>
      </c>
      <c r="AB24" s="15">
        <f>SUMXMY2(C17:C28, X17:X28)</f>
        <v>3.5432824030984871</v>
      </c>
    </row>
    <row r="25" spans="1:28" x14ac:dyDescent="0.3">
      <c r="A25" s="3">
        <v>33</v>
      </c>
      <c r="B25" s="3">
        <v>6</v>
      </c>
      <c r="C25" s="20">
        <v>1</v>
      </c>
      <c r="H25" s="13">
        <f t="shared" si="7"/>
        <v>-0.60549405201859685</v>
      </c>
      <c r="I25" s="13">
        <f t="shared" si="11"/>
        <v>-0.79829954614100085</v>
      </c>
      <c r="P25" s="1">
        <f t="shared" si="8"/>
        <v>0.99993984244031775</v>
      </c>
      <c r="Q25" s="1">
        <f t="shared" si="6"/>
        <v>5.8114688447674307E-3</v>
      </c>
      <c r="R25" s="1">
        <f t="shared" si="6"/>
        <v>4.0691906137563781E-4</v>
      </c>
      <c r="S25" s="1">
        <f t="shared" si="6"/>
        <v>2.8223335491515877E-3</v>
      </c>
      <c r="X25" s="15">
        <f t="shared" si="9"/>
        <v>1.8874909517524992E-3</v>
      </c>
      <c r="Z25" s="15">
        <f t="shared" si="10"/>
        <v>1</v>
      </c>
    </row>
    <row r="26" spans="1:28" x14ac:dyDescent="0.3">
      <c r="A26" s="3">
        <v>25</v>
      </c>
      <c r="B26" s="3">
        <v>15</v>
      </c>
      <c r="C26" s="20">
        <v>0</v>
      </c>
      <c r="H26" s="13">
        <f t="shared" si="7"/>
        <v>-1.0780747755453066</v>
      </c>
      <c r="I26" s="13">
        <f t="shared" si="11"/>
        <v>0.9260274735235613</v>
      </c>
      <c r="P26" s="1">
        <f t="shared" si="8"/>
        <v>4.5805852974880448E-2</v>
      </c>
      <c r="Q26" s="1">
        <f t="shared" si="6"/>
        <v>0.98859009960548394</v>
      </c>
      <c r="R26" s="1">
        <f t="shared" si="6"/>
        <v>1.7253176806324638E-4</v>
      </c>
      <c r="S26" s="1">
        <f t="shared" si="6"/>
        <v>0.16674322192269514</v>
      </c>
      <c r="X26" s="15">
        <f t="shared" si="9"/>
        <v>0.88795704185358282</v>
      </c>
      <c r="Z26" s="15">
        <f t="shared" si="10"/>
        <v>0</v>
      </c>
    </row>
    <row r="27" spans="1:28" x14ac:dyDescent="0.3">
      <c r="A27" s="3">
        <v>48</v>
      </c>
      <c r="B27" s="3">
        <v>19</v>
      </c>
      <c r="C27" s="20">
        <v>1</v>
      </c>
      <c r="H27" s="13">
        <f t="shared" si="7"/>
        <v>0.28059480459398389</v>
      </c>
      <c r="I27" s="13">
        <f t="shared" si="11"/>
        <v>1.6923950378189223</v>
      </c>
      <c r="P27" s="1">
        <f t="shared" si="8"/>
        <v>5.2542455765610498E-6</v>
      </c>
      <c r="Q27" s="1">
        <f t="shared" si="6"/>
        <v>0.99999561894794009</v>
      </c>
      <c r="R27" s="1">
        <f t="shared" si="6"/>
        <v>0.26003032197245646</v>
      </c>
      <c r="S27" s="1">
        <f t="shared" si="6"/>
        <v>0.97999945843882386</v>
      </c>
      <c r="X27" s="15">
        <f t="shared" si="9"/>
        <v>0.99804636896024435</v>
      </c>
      <c r="Z27" s="15">
        <f t="shared" si="10"/>
        <v>0</v>
      </c>
    </row>
    <row r="28" spans="1:28" x14ac:dyDescent="0.3">
      <c r="A28" s="3">
        <v>17</v>
      </c>
      <c r="B28" s="3">
        <v>10</v>
      </c>
      <c r="C28" s="20">
        <v>0</v>
      </c>
      <c r="H28" s="13">
        <f t="shared" si="7"/>
        <v>-1.5506554990720163</v>
      </c>
      <c r="I28" s="13">
        <f t="shared" si="11"/>
        <v>-3.1931981845639924E-2</v>
      </c>
      <c r="P28" s="1">
        <f t="shared" si="8"/>
        <v>0.9965533432057887</v>
      </c>
      <c r="Q28" s="1">
        <f t="shared" si="6"/>
        <v>7.1459314717543104E-2</v>
      </c>
      <c r="R28" s="1">
        <f t="shared" si="6"/>
        <v>6.5431728026115422E-6</v>
      </c>
      <c r="S28" s="1">
        <f t="shared" si="6"/>
        <v>3.4514728207166497E-3</v>
      </c>
      <c r="X28" s="15">
        <f t="shared" si="9"/>
        <v>2.3519274181360598E-3</v>
      </c>
      <c r="Z28" s="15">
        <f t="shared" si="10"/>
        <v>1</v>
      </c>
    </row>
  </sheetData>
  <mergeCells count="12">
    <mergeCell ref="U15:V15"/>
    <mergeCell ref="A1:C1"/>
    <mergeCell ref="D1:F1"/>
    <mergeCell ref="H1:I1"/>
    <mergeCell ref="K1:N1"/>
    <mergeCell ref="P1:S1"/>
    <mergeCell ref="U1:V1"/>
    <mergeCell ref="A15:C15"/>
    <mergeCell ref="D15:F15"/>
    <mergeCell ref="H15:I15"/>
    <mergeCell ref="K15:N15"/>
    <mergeCell ref="P15:S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21"/>
  <sheetViews>
    <sheetView tabSelected="1" workbookViewId="0">
      <selection activeCell="A3" sqref="A3"/>
    </sheetView>
  </sheetViews>
  <sheetFormatPr defaultColWidth="8.77734375" defaultRowHeight="16.2" x14ac:dyDescent="0.3"/>
  <cols>
    <col min="1" max="1" width="171.109375" customWidth="1"/>
  </cols>
  <sheetData>
    <row r="1" spans="1:1" s="26" customFormat="1" x14ac:dyDescent="0.3">
      <c r="A1" s="26" t="s">
        <v>35</v>
      </c>
    </row>
    <row r="2" spans="1:1" x14ac:dyDescent="0.3">
      <c r="A2" s="26" t="s">
        <v>34</v>
      </c>
    </row>
    <row r="3" spans="1:1" x14ac:dyDescent="0.3">
      <c r="A3" s="26" t="s">
        <v>58</v>
      </c>
    </row>
    <row r="10" spans="1:1" ht="15" customHeight="1" x14ac:dyDescent="0.3"/>
    <row r="20" spans="1:1" s="26" customFormat="1" ht="18.600000000000001" x14ac:dyDescent="0.3">
      <c r="A20" s="26" t="s">
        <v>52</v>
      </c>
    </row>
    <row r="21" spans="1:1" s="26" customFormat="1" ht="19.8" x14ac:dyDescent="0.3">
      <c r="A21" s="26" t="s">
        <v>53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5"/>
  <sheetViews>
    <sheetView workbookViewId="0"/>
  </sheetViews>
  <sheetFormatPr defaultColWidth="8.77734375" defaultRowHeight="16.2" x14ac:dyDescent="0.3"/>
  <cols>
    <col min="1" max="1" width="159.33203125" customWidth="1"/>
  </cols>
  <sheetData>
    <row r="1" spans="1:1" s="26" customFormat="1" x14ac:dyDescent="0.3">
      <c r="A1" s="27" t="s">
        <v>59</v>
      </c>
    </row>
    <row r="2" spans="1:1" s="26" customFormat="1" x14ac:dyDescent="0.3">
      <c r="A2" s="26" t="s">
        <v>33</v>
      </c>
    </row>
    <row r="3" spans="1:1" x14ac:dyDescent="0.3">
      <c r="A3" t="s">
        <v>55</v>
      </c>
    </row>
    <row r="4" spans="1:1" ht="16.05" customHeight="1" x14ac:dyDescent="0.3">
      <c r="A4" s="32" t="s">
        <v>56</v>
      </c>
    </row>
    <row r="5" spans="1:1" x14ac:dyDescent="0.3">
      <c r="A5" s="32"/>
    </row>
  </sheetData>
  <mergeCells count="1">
    <mergeCell ref="A4:A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"/>
  <sheetViews>
    <sheetView workbookViewId="0">
      <selection activeCell="T28" sqref="T28"/>
    </sheetView>
  </sheetViews>
  <sheetFormatPr defaultColWidth="8.77734375" defaultRowHeight="16.2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"/>
  <sheetViews>
    <sheetView workbookViewId="0">
      <selection activeCell="G29" sqref="G29"/>
    </sheetView>
  </sheetViews>
  <sheetFormatPr defaultColWidth="8.77734375" defaultRowHeight="16.2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1.(50)_神經網路_分類_期末考題目 陽光旅行社</vt:lpstr>
      <vt:lpstr>2.(3５)類神經網路申論題</vt:lpstr>
      <vt:lpstr>3.(15)KNN及類神經網路的不同</vt:lpstr>
      <vt:lpstr>附圖1</vt:lpstr>
      <vt:lpstr>附圖2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2022-01-07T00:06:05Z</dcterms:created>
  <dcterms:modified xsi:type="dcterms:W3CDTF">2023-01-10T06:57:13Z</dcterms:modified>
</cp:coreProperties>
</file>