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SyncFolder\Manuscripts\Taiwan_Rocky_Intertidal_Tanaid\ms0\"/>
    </mc:Choice>
  </mc:AlternateContent>
  <xr:revisionPtr revIDLastSave="0" documentId="13_ncr:1_{055957AC-416C-4175-960E-DFC0E3BD469D}" xr6:coauthVersionLast="36" xr6:coauthVersionMax="47" xr10:uidLastSave="{00000000-0000-0000-0000-000000000000}"/>
  <bookViews>
    <workbookView xWindow="0" yWindow="0" windowWidth="38400" windowHeight="17460" tabRatio="861" activeTab="2" xr2:uid="{00000000-000D-0000-FFFF-FFFF00000000}"/>
  </bookViews>
  <sheets>
    <sheet name="整合表" sheetId="12" r:id="rId1"/>
    <sheet name="工作表1" sheetId="13" r:id="rId2"/>
    <sheet name="工作表2" sheetId="14" r:id="rId3"/>
  </sheets>
  <calcPr calcId="191029"/>
</workbook>
</file>

<file path=xl/calcChain.xml><?xml version="1.0" encoding="utf-8"?>
<calcChain xmlns="http://schemas.openxmlformats.org/spreadsheetml/2006/main">
  <c r="S4" i="12" l="1"/>
  <c r="T4" i="12"/>
  <c r="U4" i="12"/>
  <c r="V4" i="12"/>
  <c r="W4" i="12"/>
  <c r="X4" i="12"/>
  <c r="Y4" i="12"/>
  <c r="Z4" i="12"/>
  <c r="AA4" i="12"/>
  <c r="AB4" i="12"/>
  <c r="AC4" i="12"/>
  <c r="S5" i="12"/>
  <c r="T5" i="12"/>
  <c r="U5" i="12"/>
  <c r="V5" i="12"/>
  <c r="W5" i="12"/>
  <c r="X5" i="12"/>
  <c r="Y5" i="12"/>
  <c r="Z5" i="12"/>
  <c r="AA5" i="12"/>
  <c r="AB5" i="12"/>
  <c r="AC5" i="12"/>
  <c r="S6" i="12"/>
  <c r="T6" i="12"/>
  <c r="U6" i="12"/>
  <c r="V6" i="12"/>
  <c r="W6" i="12"/>
  <c r="X6" i="12"/>
  <c r="Y6" i="12"/>
  <c r="Z6" i="12"/>
  <c r="AA6" i="12"/>
  <c r="AB6" i="12"/>
  <c r="AC6" i="12"/>
  <c r="S7" i="12"/>
  <c r="T7" i="12"/>
  <c r="U7" i="12"/>
  <c r="V7" i="12"/>
  <c r="W7" i="12"/>
  <c r="X7" i="12"/>
  <c r="Y7" i="12"/>
  <c r="Z7" i="12"/>
  <c r="AA7" i="12"/>
  <c r="AB7" i="12"/>
  <c r="AC7" i="12"/>
  <c r="S8" i="12"/>
  <c r="T8" i="12"/>
  <c r="U8" i="12"/>
  <c r="V8" i="12"/>
  <c r="W8" i="12"/>
  <c r="X8" i="12"/>
  <c r="Y8" i="12"/>
  <c r="Z8" i="12"/>
  <c r="AA8" i="12"/>
  <c r="AB8" i="12"/>
  <c r="AC8" i="12"/>
  <c r="S9" i="12"/>
  <c r="T9" i="12"/>
  <c r="U9" i="12"/>
  <c r="V9" i="12"/>
  <c r="W9" i="12"/>
  <c r="X9" i="12"/>
  <c r="Y9" i="12"/>
  <c r="Z9" i="12"/>
  <c r="AA9" i="12"/>
  <c r="AB9" i="12"/>
  <c r="AC9" i="12"/>
  <c r="S10" i="12"/>
  <c r="T10" i="12"/>
  <c r="U10" i="12"/>
  <c r="V10" i="12"/>
  <c r="W10" i="12"/>
  <c r="X10" i="12"/>
  <c r="Y10" i="12"/>
  <c r="Z10" i="12"/>
  <c r="AA10" i="12"/>
  <c r="AB10" i="12"/>
  <c r="AC10" i="12"/>
  <c r="S11" i="12"/>
  <c r="T11" i="12"/>
  <c r="U11" i="12"/>
  <c r="V11" i="12"/>
  <c r="W11" i="12"/>
  <c r="X11" i="12"/>
  <c r="Y11" i="12"/>
  <c r="Z11" i="12"/>
  <c r="AA11" i="12"/>
  <c r="AB11" i="12"/>
  <c r="AC11" i="12"/>
  <c r="S12" i="12"/>
  <c r="T12" i="12"/>
  <c r="U12" i="12"/>
  <c r="V12" i="12"/>
  <c r="W12" i="12"/>
  <c r="X12" i="12"/>
  <c r="Y12" i="12"/>
  <c r="Z12" i="12"/>
  <c r="AA12" i="12"/>
  <c r="AB12" i="12"/>
  <c r="AC12" i="12"/>
  <c r="S13" i="12"/>
  <c r="T13" i="12"/>
  <c r="U13" i="12"/>
  <c r="V13" i="12"/>
  <c r="W13" i="12"/>
  <c r="X13" i="12"/>
  <c r="Y13" i="12"/>
  <c r="Z13" i="12"/>
  <c r="AA13" i="12"/>
  <c r="AB13" i="12"/>
  <c r="AC13" i="12"/>
  <c r="S14" i="12"/>
  <c r="T14" i="12"/>
  <c r="U14" i="12"/>
  <c r="V14" i="12"/>
  <c r="W14" i="12"/>
  <c r="X14" i="12"/>
  <c r="Y14" i="12"/>
  <c r="Z14" i="12"/>
  <c r="AA14" i="12"/>
  <c r="AB14" i="12"/>
  <c r="AC14" i="12"/>
  <c r="S15" i="12"/>
  <c r="T15" i="12"/>
  <c r="U15" i="12"/>
  <c r="V15" i="12"/>
  <c r="W15" i="12"/>
  <c r="X15" i="12"/>
  <c r="Y15" i="12"/>
  <c r="Z15" i="12"/>
  <c r="AA15" i="12"/>
  <c r="AB15" i="12"/>
  <c r="AC15" i="12"/>
  <c r="S16" i="12"/>
  <c r="T16" i="12"/>
  <c r="U16" i="12"/>
  <c r="V16" i="12"/>
  <c r="W16" i="12"/>
  <c r="X16" i="12"/>
  <c r="Y16" i="12"/>
  <c r="Z16" i="12"/>
  <c r="AA16" i="12"/>
  <c r="AB16" i="12"/>
  <c r="AC16" i="12"/>
  <c r="S17" i="12"/>
  <c r="T17" i="12"/>
  <c r="U17" i="12"/>
  <c r="V17" i="12"/>
  <c r="W17" i="12"/>
  <c r="X17" i="12"/>
  <c r="Y17" i="12"/>
  <c r="Z17" i="12"/>
  <c r="AA17" i="12"/>
  <c r="AB17" i="12"/>
  <c r="AC17" i="12"/>
  <c r="S18" i="12"/>
  <c r="T18" i="12"/>
  <c r="U18" i="12"/>
  <c r="V18" i="12"/>
  <c r="W18" i="12"/>
  <c r="X18" i="12"/>
  <c r="Y18" i="12"/>
  <c r="Z18" i="12"/>
  <c r="AA18" i="12"/>
  <c r="AB18" i="12"/>
  <c r="AC18" i="12"/>
  <c r="S19" i="12"/>
  <c r="T19" i="12"/>
  <c r="U19" i="12"/>
  <c r="V19" i="12"/>
  <c r="W19" i="12"/>
  <c r="X19" i="12"/>
  <c r="Y19" i="12"/>
  <c r="Z19" i="12"/>
  <c r="AA19" i="12"/>
  <c r="AB19" i="12"/>
  <c r="AC19" i="12"/>
  <c r="S20" i="12"/>
  <c r="T20" i="12"/>
  <c r="U20" i="12"/>
  <c r="V20" i="12"/>
  <c r="W20" i="12"/>
  <c r="X20" i="12"/>
  <c r="Y20" i="12"/>
  <c r="Z20" i="12"/>
  <c r="AA20" i="12"/>
  <c r="AB20" i="12"/>
  <c r="AC20" i="12"/>
  <c r="S21" i="12"/>
  <c r="T21" i="12"/>
  <c r="U21" i="12"/>
  <c r="V21" i="12"/>
  <c r="W21" i="12"/>
  <c r="X21" i="12"/>
  <c r="Y21" i="12"/>
  <c r="Z21" i="12"/>
  <c r="AA21" i="12"/>
  <c r="AB21" i="12"/>
  <c r="AC21" i="12"/>
  <c r="S22" i="12"/>
  <c r="T22" i="12"/>
  <c r="U22" i="12"/>
  <c r="V22" i="12"/>
  <c r="W22" i="12"/>
  <c r="X22" i="12"/>
  <c r="Y22" i="12"/>
  <c r="Z22" i="12"/>
  <c r="AA22" i="12"/>
  <c r="AB22" i="12"/>
  <c r="AC22" i="12"/>
  <c r="S23" i="12"/>
  <c r="T23" i="12"/>
  <c r="U23" i="12"/>
  <c r="V23" i="12"/>
  <c r="W23" i="12"/>
  <c r="X23" i="12"/>
  <c r="Y23" i="12"/>
  <c r="Z23" i="12"/>
  <c r="AA23" i="12"/>
  <c r="AB23" i="12"/>
  <c r="AC23" i="12"/>
  <c r="S24" i="12"/>
  <c r="T24" i="12"/>
  <c r="U24" i="12"/>
  <c r="V24" i="12"/>
  <c r="W24" i="12"/>
  <c r="X24" i="12"/>
  <c r="Y24" i="12"/>
  <c r="Z24" i="12"/>
  <c r="AA24" i="12"/>
  <c r="AB24" i="12"/>
  <c r="AC24" i="12"/>
  <c r="S25" i="12"/>
  <c r="T25" i="12"/>
  <c r="U25" i="12"/>
  <c r="V25" i="12"/>
  <c r="W25" i="12"/>
  <c r="X25" i="12"/>
  <c r="Y25" i="12"/>
  <c r="Z25" i="12"/>
  <c r="AA25" i="12"/>
  <c r="AB25" i="12"/>
  <c r="AC25" i="12"/>
  <c r="S26" i="12"/>
  <c r="T26" i="12"/>
  <c r="U26" i="12"/>
  <c r="V26" i="12"/>
  <c r="W26" i="12"/>
  <c r="X26" i="12"/>
  <c r="Y26" i="12"/>
  <c r="Z26" i="12"/>
  <c r="AA26" i="12"/>
  <c r="AB26" i="12"/>
  <c r="AC26" i="12"/>
  <c r="S27" i="12"/>
  <c r="T27" i="12"/>
  <c r="U27" i="12"/>
  <c r="V27" i="12"/>
  <c r="W27" i="12"/>
  <c r="X27" i="12"/>
  <c r="Y27" i="12"/>
  <c r="Z27" i="12"/>
  <c r="AA27" i="12"/>
  <c r="AB27" i="12"/>
  <c r="AC27" i="12"/>
  <c r="S28" i="12"/>
  <c r="T28" i="12"/>
  <c r="U28" i="12"/>
  <c r="V28" i="12"/>
  <c r="W28" i="12"/>
  <c r="X28" i="12"/>
  <c r="Y28" i="12"/>
  <c r="Z28" i="12"/>
  <c r="AA28" i="12"/>
  <c r="AB28" i="12"/>
  <c r="AC28" i="12"/>
  <c r="S29" i="12"/>
  <c r="T29" i="12"/>
  <c r="U29" i="12"/>
  <c r="V29" i="12"/>
  <c r="W29" i="12"/>
  <c r="X29" i="12"/>
  <c r="Y29" i="12"/>
  <c r="Z29" i="12"/>
  <c r="AA29" i="12"/>
  <c r="AB29" i="12"/>
  <c r="AC29" i="12"/>
  <c r="S30" i="12"/>
  <c r="T30" i="12"/>
  <c r="U30" i="12"/>
  <c r="V30" i="12"/>
  <c r="W30" i="12"/>
  <c r="X30" i="12"/>
  <c r="Y30" i="12"/>
  <c r="Z30" i="12"/>
  <c r="AA30" i="12"/>
  <c r="AB30" i="12"/>
  <c r="AC30" i="12"/>
  <c r="S31" i="12"/>
  <c r="T31" i="12"/>
  <c r="U31" i="12"/>
  <c r="V31" i="12"/>
  <c r="W31" i="12"/>
  <c r="X31" i="12"/>
  <c r="Y31" i="12"/>
  <c r="Z31" i="12"/>
  <c r="AA31" i="12"/>
  <c r="AB31" i="12"/>
  <c r="AC31" i="12"/>
  <c r="S32" i="12"/>
  <c r="T32" i="12"/>
  <c r="U32" i="12"/>
  <c r="V32" i="12"/>
  <c r="W32" i="12"/>
  <c r="X32" i="12"/>
  <c r="Y32" i="12"/>
  <c r="Z32" i="12"/>
  <c r="AA32" i="12"/>
  <c r="AB32" i="12"/>
  <c r="AC32" i="12"/>
  <c r="S33" i="12"/>
  <c r="T33" i="12"/>
  <c r="U33" i="12"/>
  <c r="V33" i="12"/>
  <c r="W33" i="12"/>
  <c r="X33" i="12"/>
  <c r="Y33" i="12"/>
  <c r="Z33" i="12"/>
  <c r="AA33" i="12"/>
  <c r="AB33" i="12"/>
  <c r="AC33" i="12"/>
  <c r="S34" i="12"/>
  <c r="T34" i="12"/>
  <c r="U34" i="12"/>
  <c r="V34" i="12"/>
  <c r="W34" i="12"/>
  <c r="X34" i="12"/>
  <c r="Y34" i="12"/>
  <c r="Z34" i="12"/>
  <c r="AA34" i="12"/>
  <c r="AB34" i="12"/>
  <c r="AC34" i="12"/>
  <c r="S35" i="12"/>
  <c r="T35" i="12"/>
  <c r="U35" i="12"/>
  <c r="V35" i="12"/>
  <c r="W35" i="12"/>
  <c r="X35" i="12"/>
  <c r="Y35" i="12"/>
  <c r="Z35" i="12"/>
  <c r="AA35" i="12"/>
  <c r="AB35" i="12"/>
  <c r="AC35" i="12"/>
  <c r="S36" i="12"/>
  <c r="T36" i="12"/>
  <c r="U36" i="12"/>
  <c r="V36" i="12"/>
  <c r="W36" i="12"/>
  <c r="X36" i="12"/>
  <c r="Y36" i="12"/>
  <c r="Z36" i="12"/>
  <c r="AA36" i="12"/>
  <c r="AB36" i="12"/>
  <c r="AC36" i="12"/>
  <c r="S37" i="12"/>
  <c r="T37" i="12"/>
  <c r="U37" i="12"/>
  <c r="V37" i="12"/>
  <c r="W37" i="12"/>
  <c r="X37" i="12"/>
  <c r="Y37" i="12"/>
  <c r="Z37" i="12"/>
  <c r="AA37" i="12"/>
  <c r="AB37" i="12"/>
  <c r="AC37" i="12"/>
  <c r="S38" i="12"/>
  <c r="T38" i="12"/>
  <c r="U38" i="12"/>
  <c r="V38" i="12"/>
  <c r="W38" i="12"/>
  <c r="X38" i="12"/>
  <c r="Y38" i="12"/>
  <c r="Z38" i="12"/>
  <c r="AA38" i="12"/>
  <c r="AB38" i="12"/>
  <c r="AC38" i="12"/>
  <c r="S39" i="12"/>
  <c r="T39" i="12"/>
  <c r="U39" i="12"/>
  <c r="V39" i="12"/>
  <c r="W39" i="12"/>
  <c r="X39" i="12"/>
  <c r="Y39" i="12"/>
  <c r="Z39" i="12"/>
  <c r="AA39" i="12"/>
  <c r="AB39" i="12"/>
  <c r="AC39" i="12"/>
  <c r="S40" i="12"/>
  <c r="T40" i="12"/>
  <c r="U40" i="12"/>
  <c r="V40" i="12"/>
  <c r="W40" i="12"/>
  <c r="X40" i="12"/>
  <c r="Y40" i="12"/>
  <c r="Z40" i="12"/>
  <c r="AA40" i="12"/>
  <c r="AB40" i="12"/>
  <c r="AC40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I149" i="12"/>
  <c r="D149" i="12" l="1"/>
  <c r="E149" i="12"/>
  <c r="F149" i="12"/>
  <c r="G149" i="12"/>
  <c r="H149" i="12"/>
  <c r="J149" i="12"/>
  <c r="K149" i="12"/>
  <c r="L149" i="12"/>
  <c r="M149" i="12"/>
  <c r="N149" i="12"/>
  <c r="C149" i="12"/>
  <c r="S68" i="12"/>
  <c r="T68" i="12"/>
  <c r="U68" i="12"/>
  <c r="V68" i="12"/>
  <c r="W68" i="12"/>
  <c r="X68" i="12"/>
  <c r="Y68" i="12"/>
  <c r="Z68" i="12"/>
  <c r="AA68" i="12"/>
  <c r="AB68" i="12"/>
  <c r="AC68" i="12"/>
  <c r="S69" i="12"/>
  <c r="T69" i="12"/>
  <c r="U69" i="12"/>
  <c r="V69" i="12"/>
  <c r="W69" i="12"/>
  <c r="X69" i="12"/>
  <c r="Y69" i="12"/>
  <c r="Z69" i="12"/>
  <c r="AA69" i="12"/>
  <c r="AB69" i="12"/>
  <c r="AC69" i="12"/>
  <c r="S70" i="12"/>
  <c r="T70" i="12"/>
  <c r="U70" i="12"/>
  <c r="V70" i="12"/>
  <c r="W70" i="12"/>
  <c r="X70" i="12"/>
  <c r="Y70" i="12"/>
  <c r="Z70" i="12"/>
  <c r="AA70" i="12"/>
  <c r="AB70" i="12"/>
  <c r="AC70" i="12"/>
  <c r="S71" i="12"/>
  <c r="T71" i="12"/>
  <c r="U71" i="12"/>
  <c r="V71" i="12"/>
  <c r="W71" i="12"/>
  <c r="X71" i="12"/>
  <c r="Y71" i="12"/>
  <c r="Z71" i="12"/>
  <c r="AA71" i="12"/>
  <c r="AB71" i="12"/>
  <c r="AC71" i="12"/>
  <c r="S72" i="12"/>
  <c r="T72" i="12"/>
  <c r="U72" i="12"/>
  <c r="V72" i="12"/>
  <c r="W72" i="12"/>
  <c r="X72" i="12"/>
  <c r="Y72" i="12"/>
  <c r="Z72" i="12"/>
  <c r="AA72" i="12"/>
  <c r="AB72" i="12"/>
  <c r="AC72" i="12"/>
  <c r="S73" i="12"/>
  <c r="T73" i="12"/>
  <c r="U73" i="12"/>
  <c r="V73" i="12"/>
  <c r="W73" i="12"/>
  <c r="X73" i="12"/>
  <c r="Y73" i="12"/>
  <c r="Z73" i="12"/>
  <c r="AA73" i="12"/>
  <c r="AB73" i="12"/>
  <c r="AC73" i="12"/>
  <c r="R73" i="12"/>
  <c r="R72" i="12"/>
  <c r="R71" i="12"/>
  <c r="R70" i="12"/>
  <c r="R69" i="12"/>
  <c r="R68" i="12"/>
  <c r="S60" i="12"/>
  <c r="T60" i="12"/>
  <c r="U60" i="12"/>
  <c r="V60" i="12"/>
  <c r="W60" i="12"/>
  <c r="X60" i="12"/>
  <c r="Y60" i="12"/>
  <c r="Z60" i="12"/>
  <c r="AA60" i="12"/>
  <c r="AB60" i="12"/>
  <c r="AC60" i="12"/>
  <c r="S61" i="12"/>
  <c r="T61" i="12"/>
  <c r="U61" i="12"/>
  <c r="V61" i="12"/>
  <c r="W61" i="12"/>
  <c r="X61" i="12"/>
  <c r="Y61" i="12"/>
  <c r="Z61" i="12"/>
  <c r="AA61" i="12"/>
  <c r="AB61" i="12"/>
  <c r="AC61" i="12"/>
  <c r="S62" i="12"/>
  <c r="T62" i="12"/>
  <c r="U62" i="12"/>
  <c r="V62" i="12"/>
  <c r="W62" i="12"/>
  <c r="X62" i="12"/>
  <c r="Y62" i="12"/>
  <c r="Z62" i="12"/>
  <c r="AA62" i="12"/>
  <c r="AB62" i="12"/>
  <c r="AC62" i="12"/>
  <c r="S63" i="12"/>
  <c r="T63" i="12"/>
  <c r="U63" i="12"/>
  <c r="V63" i="12"/>
  <c r="W63" i="12"/>
  <c r="X63" i="12"/>
  <c r="Y63" i="12"/>
  <c r="Z63" i="12"/>
  <c r="AA63" i="12"/>
  <c r="AB63" i="12"/>
  <c r="AC63" i="12"/>
  <c r="S64" i="12"/>
  <c r="T64" i="12"/>
  <c r="U64" i="12"/>
  <c r="V64" i="12"/>
  <c r="W64" i="12"/>
  <c r="X64" i="12"/>
  <c r="Y64" i="12"/>
  <c r="Z64" i="12"/>
  <c r="AA64" i="12"/>
  <c r="AB64" i="12"/>
  <c r="AC64" i="12"/>
  <c r="S65" i="12"/>
  <c r="T65" i="12"/>
  <c r="U65" i="12"/>
  <c r="V65" i="12"/>
  <c r="W65" i="12"/>
  <c r="X65" i="12"/>
  <c r="Y65" i="12"/>
  <c r="Z65" i="12"/>
  <c r="AA65" i="12"/>
  <c r="AB65" i="12"/>
  <c r="AC65" i="12"/>
  <c r="S66" i="12"/>
  <c r="T66" i="12"/>
  <c r="U66" i="12"/>
  <c r="V66" i="12"/>
  <c r="W66" i="12"/>
  <c r="X66" i="12"/>
  <c r="Y66" i="12"/>
  <c r="Z66" i="12"/>
  <c r="AA66" i="12"/>
  <c r="AB66" i="12"/>
  <c r="AC66" i="12"/>
  <c r="S67" i="12"/>
  <c r="T67" i="12"/>
  <c r="U67" i="12"/>
  <c r="V67" i="12"/>
  <c r="W67" i="12"/>
  <c r="X67" i="12"/>
  <c r="Y67" i="12"/>
  <c r="Z67" i="12"/>
  <c r="AA67" i="12"/>
  <c r="AB67" i="12"/>
  <c r="AC67" i="12"/>
  <c r="R67" i="12"/>
  <c r="R66" i="12"/>
  <c r="R65" i="12"/>
  <c r="R64" i="12"/>
  <c r="R63" i="12"/>
  <c r="R62" i="12"/>
  <c r="R61" i="12"/>
  <c r="R60" i="12"/>
  <c r="S55" i="12"/>
  <c r="T55" i="12"/>
  <c r="U55" i="12"/>
  <c r="V55" i="12"/>
  <c r="W55" i="12"/>
  <c r="X55" i="12"/>
  <c r="Y55" i="12"/>
  <c r="Z55" i="12"/>
  <c r="AA55" i="12"/>
  <c r="AB55" i="12"/>
  <c r="AC55" i="12"/>
  <c r="S56" i="12"/>
  <c r="T56" i="12"/>
  <c r="U56" i="12"/>
  <c r="V56" i="12"/>
  <c r="W56" i="12"/>
  <c r="X56" i="12"/>
  <c r="Y56" i="12"/>
  <c r="Z56" i="12"/>
  <c r="AA56" i="12"/>
  <c r="AB56" i="12"/>
  <c r="AC56" i="12"/>
  <c r="S57" i="12"/>
  <c r="T57" i="12"/>
  <c r="U57" i="12"/>
  <c r="V57" i="12"/>
  <c r="W57" i="12"/>
  <c r="X57" i="12"/>
  <c r="Y57" i="12"/>
  <c r="Z57" i="12"/>
  <c r="AA57" i="12"/>
  <c r="AB57" i="12"/>
  <c r="AC57" i="12"/>
  <c r="S58" i="12"/>
  <c r="T58" i="12"/>
  <c r="U58" i="12"/>
  <c r="V58" i="12"/>
  <c r="W58" i="12"/>
  <c r="X58" i="12"/>
  <c r="Y58" i="12"/>
  <c r="Z58" i="12"/>
  <c r="AA58" i="12"/>
  <c r="AB58" i="12"/>
  <c r="AC58" i="12"/>
  <c r="S59" i="12"/>
  <c r="T59" i="12"/>
  <c r="U59" i="12"/>
  <c r="V59" i="12"/>
  <c r="W59" i="12"/>
  <c r="X59" i="12"/>
  <c r="Y59" i="12"/>
  <c r="Z59" i="12"/>
  <c r="AA59" i="12"/>
  <c r="AB59" i="12"/>
  <c r="AC59" i="12"/>
  <c r="R58" i="12"/>
  <c r="R59" i="12"/>
  <c r="R57" i="12"/>
  <c r="R56" i="12"/>
  <c r="R55" i="12"/>
  <c r="S53" i="12"/>
  <c r="T53" i="12"/>
  <c r="U53" i="12"/>
  <c r="V53" i="12"/>
  <c r="W53" i="12"/>
  <c r="X53" i="12"/>
  <c r="Y53" i="12"/>
  <c r="Z53" i="12"/>
  <c r="AA53" i="12"/>
  <c r="AB53" i="12"/>
  <c r="AC53" i="12"/>
  <c r="S54" i="12"/>
  <c r="T54" i="12"/>
  <c r="U54" i="12"/>
  <c r="V54" i="12"/>
  <c r="W54" i="12"/>
  <c r="X54" i="12"/>
  <c r="Y54" i="12"/>
  <c r="Z54" i="12"/>
  <c r="AA54" i="12"/>
  <c r="AB54" i="12"/>
  <c r="AC54" i="12"/>
  <c r="R54" i="12"/>
  <c r="R53" i="12"/>
  <c r="S52" i="12"/>
  <c r="T52" i="12"/>
  <c r="U52" i="12"/>
  <c r="V52" i="12"/>
  <c r="W52" i="12"/>
  <c r="X52" i="12"/>
  <c r="Y52" i="12"/>
  <c r="Z52" i="12"/>
  <c r="AA52" i="12"/>
  <c r="AB52" i="12"/>
  <c r="AC52" i="12"/>
  <c r="R52" i="12"/>
  <c r="S51" i="12"/>
  <c r="T51" i="12"/>
  <c r="U51" i="12"/>
  <c r="V51" i="12"/>
  <c r="W51" i="12"/>
  <c r="X51" i="12"/>
  <c r="Y51" i="12"/>
  <c r="Z51" i="12"/>
  <c r="AA51" i="12"/>
  <c r="AB51" i="12"/>
  <c r="AC51" i="12"/>
  <c r="R51" i="12"/>
  <c r="AA41" i="12" l="1"/>
  <c r="W42" i="12"/>
  <c r="S42" i="12"/>
  <c r="W44" i="12"/>
  <c r="W43" i="12"/>
  <c r="W46" i="12"/>
  <c r="Z41" i="12"/>
  <c r="R42" i="12"/>
  <c r="Z42" i="12"/>
  <c r="V44" i="12"/>
  <c r="AC43" i="12"/>
  <c r="Y43" i="12"/>
  <c r="U43" i="12"/>
  <c r="AC46" i="12"/>
  <c r="Y46" i="12"/>
  <c r="U46" i="12"/>
  <c r="AC45" i="12"/>
  <c r="Y45" i="12"/>
  <c r="U45" i="12"/>
  <c r="W41" i="12"/>
  <c r="S41" i="12"/>
  <c r="AA42" i="12"/>
  <c r="AA44" i="12"/>
  <c r="S44" i="12"/>
  <c r="AA43" i="12"/>
  <c r="S43" i="12"/>
  <c r="AA46" i="12"/>
  <c r="S46" i="12"/>
  <c r="AA45" i="12"/>
  <c r="W45" i="12"/>
  <c r="S45" i="12"/>
  <c r="R41" i="12"/>
  <c r="V41" i="12"/>
  <c r="V42" i="12"/>
  <c r="R43" i="12"/>
  <c r="R44" i="12"/>
  <c r="Z44" i="12"/>
  <c r="Z43" i="12"/>
  <c r="V43" i="12"/>
  <c r="R45" i="12"/>
  <c r="R46" i="12"/>
  <c r="Z46" i="12"/>
  <c r="V46" i="12"/>
  <c r="Z45" i="12"/>
  <c r="V45" i="12"/>
  <c r="AC41" i="12"/>
  <c r="Y41" i="12"/>
  <c r="U41" i="12"/>
  <c r="AC42" i="12"/>
  <c r="Y42" i="12"/>
  <c r="U42" i="12"/>
  <c r="AC44" i="12"/>
  <c r="Y44" i="12"/>
  <c r="U44" i="12"/>
  <c r="AB41" i="12"/>
  <c r="X41" i="12"/>
  <c r="T41" i="12"/>
  <c r="AB42" i="12"/>
  <c r="X42" i="12"/>
  <c r="T42" i="12"/>
  <c r="AB44" i="12"/>
  <c r="X44" i="12"/>
  <c r="T44" i="12"/>
  <c r="AB43" i="12"/>
  <c r="X43" i="12"/>
  <c r="T43" i="12"/>
  <c r="AB46" i="12"/>
  <c r="X46" i="12"/>
  <c r="T46" i="12"/>
  <c r="AB45" i="12"/>
  <c r="X45" i="12"/>
  <c r="T45" i="12"/>
  <c r="O150" i="12"/>
</calcChain>
</file>

<file path=xl/sharedStrings.xml><?xml version="1.0" encoding="utf-8"?>
<sst xmlns="http://schemas.openxmlformats.org/spreadsheetml/2006/main" count="1210" uniqueCount="284">
  <si>
    <t>Synapseudes hansmuelleri</t>
    <phoneticPr fontId="1" type="noConversion"/>
  </si>
  <si>
    <t>Tanais nuwalianensis</t>
    <phoneticPr fontId="1" type="noConversion"/>
  </si>
  <si>
    <t>Paradoxapseudes pangcahi</t>
  </si>
  <si>
    <t>Pseudoapseudomorpha tagopilosus</t>
    <phoneticPr fontId="1" type="noConversion"/>
  </si>
  <si>
    <t>Indoapseudes multituberculata</t>
    <phoneticPr fontId="1" type="noConversion"/>
  </si>
  <si>
    <t>Zeuxo zorro</t>
    <phoneticPr fontId="1" type="noConversion"/>
  </si>
  <si>
    <t>Chondrochelia taitungensis</t>
    <phoneticPr fontId="1" type="noConversion"/>
  </si>
  <si>
    <t>Apseudomorpha</t>
    <phoneticPr fontId="1" type="noConversion"/>
  </si>
  <si>
    <t>Tanaidomorpha</t>
    <phoneticPr fontId="1" type="noConversion"/>
  </si>
  <si>
    <t>Apseudidae</t>
  </si>
  <si>
    <t>Metapseudidae</t>
    <phoneticPr fontId="1" type="noConversion"/>
  </si>
  <si>
    <t>Pagurapseudidae</t>
  </si>
  <si>
    <t>Leptocheliidae</t>
    <phoneticPr fontId="1" type="noConversion"/>
  </si>
  <si>
    <t>Pseudotanaidae</t>
  </si>
  <si>
    <t>Tanaididae</t>
    <phoneticPr fontId="1" type="noConversion"/>
  </si>
  <si>
    <t>Paratanaidae</t>
  </si>
  <si>
    <t>Aparatanais lenoprimorum</t>
    <phoneticPr fontId="1" type="noConversion"/>
  </si>
  <si>
    <t>Suborder</t>
    <phoneticPr fontId="1" type="noConversion"/>
  </si>
  <si>
    <t>Family</t>
    <phoneticPr fontId="1" type="noConversion"/>
  </si>
  <si>
    <t>Species</t>
    <phoneticPr fontId="1" type="noConversion"/>
  </si>
  <si>
    <t>基翬</t>
    <phoneticPr fontId="1" type="noConversion"/>
  </si>
  <si>
    <t>加路蘭</t>
    <phoneticPr fontId="1" type="noConversion"/>
  </si>
  <si>
    <t>石梯坪</t>
    <phoneticPr fontId="1" type="noConversion"/>
  </si>
  <si>
    <t>SUM</t>
    <phoneticPr fontId="1" type="noConversion"/>
  </si>
  <si>
    <r>
      <rPr>
        <i/>
        <sz val="12"/>
        <rFont val="Times New Roman"/>
        <family val="1"/>
      </rPr>
      <t>Cyclopoapseudes</t>
    </r>
    <r>
      <rPr>
        <sz val="12"/>
        <rFont val="Times New Roman"/>
        <family val="1"/>
      </rPr>
      <t xml:space="preserve"> sp.</t>
    </r>
    <phoneticPr fontId="1" type="noConversion"/>
  </si>
  <si>
    <r>
      <rPr>
        <i/>
        <sz val="12"/>
        <rFont val="Times New Roman"/>
        <family val="1"/>
      </rPr>
      <t>Paraleptochelia</t>
    </r>
    <r>
      <rPr>
        <sz val="12"/>
        <rFont val="Times New Roman"/>
        <family val="1"/>
      </rPr>
      <t xml:space="preserve"> sp.</t>
    </r>
    <phoneticPr fontId="1" type="noConversion"/>
  </si>
  <si>
    <r>
      <rPr>
        <i/>
        <sz val="12"/>
        <rFont val="Times New Roman"/>
        <family val="1"/>
      </rPr>
      <t>Akanthinotanais</t>
    </r>
    <r>
      <rPr>
        <sz val="12"/>
        <rFont val="Times New Roman"/>
        <family val="1"/>
      </rPr>
      <t xml:space="preserve"> sp.</t>
    </r>
    <phoneticPr fontId="1" type="noConversion"/>
  </si>
  <si>
    <r>
      <rPr>
        <i/>
        <sz val="12"/>
        <rFont val="Times New Roman"/>
        <family val="1"/>
      </rPr>
      <t>Zeuxo</t>
    </r>
    <r>
      <rPr>
        <sz val="12"/>
        <rFont val="Times New Roman"/>
        <family val="1"/>
      </rPr>
      <t xml:space="preserve"> shitipingensis</t>
    </r>
    <phoneticPr fontId="1" type="noConversion"/>
  </si>
  <si>
    <r>
      <rPr>
        <i/>
        <sz val="12"/>
        <rFont val="Times New Roman"/>
        <family val="1"/>
      </rPr>
      <t>Cyclopoapseudes</t>
    </r>
    <r>
      <rPr>
        <sz val="12"/>
        <rFont val="Times New Roman"/>
        <family val="1"/>
      </rPr>
      <t xml:space="preserve"> sp.</t>
    </r>
    <phoneticPr fontId="1" type="noConversion"/>
  </si>
  <si>
    <r>
      <rPr>
        <i/>
        <sz val="12"/>
        <rFont val="Times New Roman"/>
        <family val="1"/>
      </rPr>
      <t>Paraleptochelia</t>
    </r>
    <r>
      <rPr>
        <sz val="12"/>
        <rFont val="Times New Roman"/>
        <family val="1"/>
      </rPr>
      <t xml:space="preserve"> sp.</t>
    </r>
    <phoneticPr fontId="1" type="noConversion"/>
  </si>
  <si>
    <r>
      <rPr>
        <i/>
        <sz val="12"/>
        <rFont val="Times New Roman"/>
        <family val="1"/>
      </rPr>
      <t>Zeuxo</t>
    </r>
    <r>
      <rPr>
        <sz val="12"/>
        <rFont val="Times New Roman"/>
        <family val="1"/>
      </rPr>
      <t xml:space="preserve"> shitipingensis</t>
    </r>
    <phoneticPr fontId="1" type="noConversion"/>
  </si>
  <si>
    <r>
      <rPr>
        <i/>
        <sz val="12"/>
        <rFont val="Times New Roman"/>
        <family val="1"/>
      </rPr>
      <t>Cyclopoapseudes</t>
    </r>
    <r>
      <rPr>
        <sz val="12"/>
        <rFont val="Times New Roman"/>
        <family val="1"/>
      </rPr>
      <t xml:space="preserve"> sp.</t>
    </r>
    <phoneticPr fontId="1" type="noConversion"/>
  </si>
  <si>
    <r>
      <rPr>
        <i/>
        <sz val="12"/>
        <rFont val="Times New Roman"/>
        <family val="1"/>
      </rPr>
      <t>Paraleptochelia</t>
    </r>
    <r>
      <rPr>
        <sz val="12"/>
        <rFont val="Times New Roman"/>
        <family val="1"/>
      </rPr>
      <t xml:space="preserve"> sp.</t>
    </r>
    <phoneticPr fontId="1" type="noConversion"/>
  </si>
  <si>
    <r>
      <rPr>
        <i/>
        <sz val="12"/>
        <rFont val="Times New Roman"/>
        <family val="1"/>
      </rPr>
      <t>Akanthinotanais</t>
    </r>
    <r>
      <rPr>
        <sz val="12"/>
        <rFont val="Times New Roman"/>
        <family val="1"/>
      </rPr>
      <t xml:space="preserve"> sp.</t>
    </r>
    <phoneticPr fontId="1" type="noConversion"/>
  </si>
  <si>
    <r>
      <rPr>
        <i/>
        <sz val="12"/>
        <rFont val="Times New Roman"/>
        <family val="1"/>
      </rPr>
      <t>Zeuxo</t>
    </r>
    <r>
      <rPr>
        <sz val="12"/>
        <rFont val="Times New Roman"/>
        <family val="1"/>
      </rPr>
      <t xml:space="preserve"> shitipingensis</t>
    </r>
    <phoneticPr fontId="1" type="noConversion"/>
  </si>
  <si>
    <r>
      <rPr>
        <i/>
        <sz val="12"/>
        <rFont val="Times New Roman"/>
        <family val="1"/>
      </rPr>
      <t>Paraleptochelia</t>
    </r>
    <r>
      <rPr>
        <sz val="12"/>
        <rFont val="Times New Roman"/>
        <family val="1"/>
      </rPr>
      <t xml:space="preserve"> sp.</t>
    </r>
    <phoneticPr fontId="1" type="noConversion"/>
  </si>
  <si>
    <r>
      <rPr>
        <i/>
        <sz val="12"/>
        <rFont val="Times New Roman"/>
        <family val="1"/>
      </rPr>
      <t>Akanthinotanais</t>
    </r>
    <r>
      <rPr>
        <sz val="12"/>
        <rFont val="Times New Roman"/>
        <family val="1"/>
      </rPr>
      <t xml:space="preserve"> sp.</t>
    </r>
    <phoneticPr fontId="1" type="noConversion"/>
  </si>
  <si>
    <r>
      <rPr>
        <i/>
        <sz val="12"/>
        <rFont val="Times New Roman"/>
        <family val="1"/>
      </rPr>
      <t>Zeuxo</t>
    </r>
    <r>
      <rPr>
        <sz val="12"/>
        <rFont val="Times New Roman"/>
        <family val="1"/>
      </rPr>
      <t xml:space="preserve"> shitipingensis</t>
    </r>
    <phoneticPr fontId="1" type="noConversion"/>
  </si>
  <si>
    <r>
      <rPr>
        <i/>
        <sz val="12"/>
        <rFont val="Times New Roman"/>
        <family val="1"/>
      </rPr>
      <t>Akanthinotanais</t>
    </r>
    <r>
      <rPr>
        <sz val="12"/>
        <rFont val="Times New Roman"/>
        <family val="1"/>
      </rPr>
      <t xml:space="preserve"> sp.</t>
    </r>
    <phoneticPr fontId="1" type="noConversion"/>
  </si>
  <si>
    <t>Metapseudidae</t>
    <phoneticPr fontId="1" type="noConversion"/>
  </si>
  <si>
    <t>Tanaididae</t>
    <phoneticPr fontId="1" type="noConversion"/>
  </si>
  <si>
    <t>Apseudomorpha</t>
    <phoneticPr fontId="1" type="noConversion"/>
  </si>
  <si>
    <t>SAMPLE=138</t>
    <phoneticPr fontId="1" type="noConversion"/>
  </si>
  <si>
    <t>SP</t>
    <phoneticPr fontId="1" type="noConversion"/>
  </si>
  <si>
    <t>SU</t>
    <phoneticPr fontId="1" type="noConversion"/>
  </si>
  <si>
    <r>
      <rPr>
        <i/>
        <sz val="12"/>
        <rFont val="Times New Roman"/>
        <family val="1"/>
      </rPr>
      <t>Jania</t>
    </r>
    <r>
      <rPr>
        <sz val="12"/>
        <rFont val="Times New Roman"/>
        <family val="1"/>
      </rPr>
      <t xml:space="preserve"> sp.1</t>
    </r>
    <r>
      <rPr>
        <sz val="12"/>
        <rFont val="標楷體"/>
        <family val="4"/>
        <charset val="136"/>
      </rPr>
      <t>叉珊藻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</si>
  <si>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Jania</t>
    </r>
    <r>
      <rPr>
        <sz val="12"/>
        <rFont val="Times New Roman"/>
        <family val="1"/>
      </rPr>
      <t xml:space="preserve"> sp.1</t>
    </r>
    <r>
      <rPr>
        <sz val="12"/>
        <rFont val="標楷體"/>
        <family val="4"/>
        <charset val="136"/>
      </rPr>
      <t>叉珊藻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</si>
  <si>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Jania</t>
    </r>
    <r>
      <rPr>
        <sz val="12"/>
        <rFont val="Times New Roman"/>
        <family val="1"/>
      </rPr>
      <t xml:space="preserve"> sp.1</t>
    </r>
    <r>
      <rPr>
        <sz val="12"/>
        <rFont val="標楷體"/>
        <family val="4"/>
        <charset val="136"/>
      </rPr>
      <t>叉珊藻</t>
    </r>
    <r>
      <rPr>
        <sz val="12"/>
        <rFont val="Times New Roman"/>
        <family val="1"/>
      </rPr>
      <t xml:space="preserve"> (3)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</si>
  <si>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Jania</t>
    </r>
    <r>
      <rPr>
        <sz val="12"/>
        <rFont val="Times New Roman"/>
        <family val="1"/>
      </rPr>
      <t xml:space="preserve"> sp.1</t>
    </r>
    <r>
      <rPr>
        <sz val="12"/>
        <rFont val="標楷體"/>
        <family val="4"/>
        <charset val="136"/>
      </rPr>
      <t>叉珊藻</t>
    </r>
    <r>
      <rPr>
        <sz val="12"/>
        <rFont val="Times New Roman"/>
        <family val="1"/>
      </rPr>
      <t xml:space="preserve"> (4)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</si>
  <si>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Mastophora rosea</t>
    </r>
    <r>
      <rPr>
        <sz val="12"/>
        <rFont val="標楷體"/>
        <family val="4"/>
        <charset val="136"/>
      </rPr>
      <t>寬珊藻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</si>
  <si>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Mastophora rosea</t>
    </r>
    <r>
      <rPr>
        <sz val="12"/>
        <rFont val="標楷體"/>
        <family val="4"/>
        <charset val="136"/>
      </rPr>
      <t>寬珊藻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</si>
  <si>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Mastophora rosea</t>
    </r>
    <r>
      <rPr>
        <sz val="12"/>
        <rFont val="標楷體"/>
        <family val="4"/>
        <charset val="136"/>
      </rPr>
      <t>寬珊藻</t>
    </r>
    <r>
      <rPr>
        <sz val="12"/>
        <rFont val="Times New Roman"/>
        <family val="1"/>
      </rPr>
      <t xml:space="preserve"> (3)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</si>
  <si>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Mastophora rosea</t>
    </r>
    <r>
      <rPr>
        <sz val="12"/>
        <rFont val="標楷體"/>
        <family val="4"/>
        <charset val="136"/>
      </rPr>
      <t>寬珊藻</t>
    </r>
    <r>
      <rPr>
        <sz val="12"/>
        <rFont val="Times New Roman"/>
        <family val="1"/>
      </rPr>
      <t xml:space="preserve"> (4)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</si>
  <si>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Amansia glomerata</t>
    </r>
    <r>
      <rPr>
        <sz val="12"/>
        <rFont val="標楷體"/>
        <family val="4"/>
        <charset val="136"/>
      </rPr>
      <t>旋花藻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</si>
  <si>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Amansia glomerata</t>
    </r>
    <r>
      <rPr>
        <sz val="12"/>
        <rFont val="標楷體"/>
        <family val="4"/>
        <charset val="136"/>
      </rPr>
      <t>旋花藻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</si>
  <si>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Amansia glomerata</t>
    </r>
    <r>
      <rPr>
        <sz val="12"/>
        <rFont val="標楷體"/>
        <family val="4"/>
        <charset val="136"/>
      </rPr>
      <t>旋花藻</t>
    </r>
    <r>
      <rPr>
        <sz val="12"/>
        <rFont val="Times New Roman"/>
        <family val="1"/>
      </rPr>
      <t xml:space="preserve"> (3)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</si>
  <si>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Amansia glomerata</t>
    </r>
    <r>
      <rPr>
        <sz val="12"/>
        <rFont val="標楷體"/>
        <family val="4"/>
        <charset val="136"/>
      </rPr>
      <t>旋花藻</t>
    </r>
    <r>
      <rPr>
        <sz val="12"/>
        <rFont val="Times New Roman"/>
        <family val="1"/>
      </rPr>
      <t xml:space="preserve"> (4)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</si>
  <si>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Amansia glomerata</t>
    </r>
    <r>
      <rPr>
        <sz val="12"/>
        <rFont val="標楷體"/>
        <family val="4"/>
        <charset val="136"/>
      </rPr>
      <t>旋花藻</t>
    </r>
    <r>
      <rPr>
        <sz val="12"/>
        <rFont val="Times New Roman"/>
        <family val="1"/>
      </rPr>
      <t xml:space="preserve"> (5)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</si>
  <si>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Chlorodesmis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綠毛藻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</si>
  <si>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Chlorodesmis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綠毛藻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</si>
  <si>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Chlorodesmis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綠毛藻</t>
    </r>
    <r>
      <rPr>
        <sz val="12"/>
        <rFont val="Times New Roman"/>
        <family val="1"/>
      </rPr>
      <t xml:space="preserve"> (3)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</si>
  <si>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Chlorodesmis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綠毛藻</t>
    </r>
    <r>
      <rPr>
        <sz val="12"/>
        <rFont val="Times New Roman"/>
        <family val="1"/>
      </rPr>
      <t xml:space="preserve"> (4)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</si>
  <si>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Padina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團扇藻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</si>
  <si>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Padina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團扇藻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</si>
  <si>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Padina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團扇藻</t>
    </r>
    <r>
      <rPr>
        <sz val="12"/>
        <rFont val="Times New Roman"/>
        <family val="1"/>
      </rPr>
      <t xml:space="preserve"> (3)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</si>
  <si>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Padina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團扇藻</t>
    </r>
    <r>
      <rPr>
        <sz val="12"/>
        <rFont val="Times New Roman"/>
        <family val="1"/>
      </rPr>
      <t xml:space="preserve"> (4)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</si>
  <si>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Padina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團扇藻</t>
    </r>
    <r>
      <rPr>
        <sz val="12"/>
        <rFont val="Times New Roman"/>
        <family val="1"/>
      </rPr>
      <t xml:space="preserve"> (5)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</si>
  <si>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Asparagopsis taxiformis</t>
    </r>
    <r>
      <rPr>
        <sz val="12"/>
        <rFont val="標楷體"/>
        <family val="4"/>
        <charset val="136"/>
      </rPr>
      <t>蘆筍藻</t>
    </r>
    <r>
      <rPr>
        <sz val="12"/>
        <rFont val="Times New Roman"/>
        <family val="1"/>
      </rPr>
      <t xml:space="preserve"> (1)</t>
    </r>
    <phoneticPr fontId="1" type="noConversion"/>
  </si>
  <si>
    <r>
      <t xml:space="preserve">Jialulan </t>
    </r>
    <r>
      <rPr>
        <b/>
        <sz val="20"/>
        <rFont val="標楷體"/>
        <family val="4"/>
        <charset val="136"/>
      </rPr>
      <t>加路蘭</t>
    </r>
    <phoneticPr fontId="1" type="noConversion"/>
  </si>
  <si>
    <r>
      <rPr>
        <i/>
        <sz val="12"/>
        <rFont val="Times New Roman"/>
        <family val="1"/>
      </rPr>
      <t>Asparagopsis taxiformis</t>
    </r>
    <r>
      <rPr>
        <sz val="12"/>
        <rFont val="標楷體"/>
        <family val="4"/>
        <charset val="136"/>
      </rPr>
      <t>蘆筍藻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</si>
  <si>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Asparagopsis taxiformis</t>
    </r>
    <r>
      <rPr>
        <sz val="12"/>
        <rFont val="標楷體"/>
        <family val="4"/>
        <charset val="136"/>
      </rPr>
      <t>蘆筍藻</t>
    </r>
    <r>
      <rPr>
        <sz val="12"/>
        <rFont val="Times New Roman"/>
        <family val="1"/>
      </rPr>
      <t xml:space="preserve"> (3)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</si>
  <si>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Asparagopsis taxiformis</t>
    </r>
    <r>
      <rPr>
        <sz val="12"/>
        <rFont val="標楷體"/>
        <family val="4"/>
        <charset val="136"/>
      </rPr>
      <t>蘆筍藻</t>
    </r>
    <r>
      <rPr>
        <sz val="12"/>
        <rFont val="Times New Roman"/>
        <family val="1"/>
      </rPr>
      <t xml:space="preserve"> (4)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</si>
  <si>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Halimeda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仙掌藻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</si>
  <si>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Halimeda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仙掌藻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</si>
  <si>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Hypnea pannosa</t>
    </r>
    <r>
      <rPr>
        <sz val="12"/>
        <rFont val="標楷體"/>
        <family val="4"/>
        <charset val="136"/>
      </rPr>
      <t>巢沙菜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</si>
  <si>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Hypnea pannosa</t>
    </r>
    <r>
      <rPr>
        <sz val="12"/>
        <rFont val="標楷體"/>
        <family val="4"/>
        <charset val="136"/>
      </rPr>
      <t>巢沙菜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</si>
  <si>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Hypnea pannosa</t>
    </r>
    <r>
      <rPr>
        <sz val="12"/>
        <rFont val="標楷體"/>
        <family val="4"/>
        <charset val="136"/>
      </rPr>
      <t>巢沙菜</t>
    </r>
    <r>
      <rPr>
        <sz val="12"/>
        <rFont val="Times New Roman"/>
        <family val="1"/>
      </rPr>
      <t xml:space="preserve"> (3)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</si>
  <si>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Hypnea pannosa</t>
    </r>
    <r>
      <rPr>
        <sz val="12"/>
        <rFont val="標楷體"/>
        <family val="4"/>
        <charset val="136"/>
      </rPr>
      <t>巢沙菜</t>
    </r>
    <r>
      <rPr>
        <sz val="12"/>
        <rFont val="Times New Roman"/>
        <family val="1"/>
      </rPr>
      <t xml:space="preserve"> (4)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</si>
  <si>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Caulerpa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總葉蕨藻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</si>
  <si>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Caulerpa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總葉蕨藻</t>
    </r>
    <r>
      <rPr>
        <sz val="12"/>
        <rFont val="Times New Roman"/>
        <family val="1"/>
      </rPr>
      <t xml:space="preserve"> (2)</t>
    </r>
    <phoneticPr fontId="1" type="noConversion"/>
  </si>
  <si>
    <r>
      <rPr>
        <i/>
        <sz val="12"/>
        <rFont val="Times New Roman"/>
        <family val="1"/>
      </rPr>
      <t>Jania</t>
    </r>
    <r>
      <rPr>
        <sz val="12"/>
        <rFont val="Times New Roman"/>
        <family val="1"/>
      </rPr>
      <t xml:space="preserve"> sp.2</t>
    </r>
    <r>
      <rPr>
        <sz val="12"/>
        <rFont val="標楷體"/>
        <family val="4"/>
        <charset val="136"/>
      </rPr>
      <t>叉珊藻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</si>
  <si>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Jania</t>
    </r>
    <r>
      <rPr>
        <sz val="12"/>
        <rFont val="Times New Roman"/>
        <family val="1"/>
      </rPr>
      <t xml:space="preserve"> sp.2</t>
    </r>
    <r>
      <rPr>
        <sz val="12"/>
        <rFont val="標楷體"/>
        <family val="4"/>
        <charset val="136"/>
      </rPr>
      <t>叉珊藻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</si>
  <si>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Asparagopsis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海門冬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</si>
  <si>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Asparagopsis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海門冬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</si>
  <si>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Asparagopsis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海門冬</t>
    </r>
    <r>
      <rPr>
        <sz val="12"/>
        <rFont val="Times New Roman"/>
        <family val="1"/>
      </rPr>
      <t xml:space="preserve"> (3)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</si>
  <si>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Asparagopsis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海門冬</t>
    </r>
    <r>
      <rPr>
        <sz val="12"/>
        <rFont val="Times New Roman"/>
        <family val="1"/>
      </rPr>
      <t xml:space="preserve"> (4)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</si>
  <si>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Corallina pilulifera</t>
    </r>
    <r>
      <rPr>
        <sz val="12"/>
        <rFont val="標楷體"/>
        <family val="4"/>
        <charset val="136"/>
      </rPr>
      <t>小珊瑚藻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</si>
  <si>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Gelidium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石花菜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</si>
  <si>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Gelidium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石花菜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</si>
  <si>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Plocamium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海頭紅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</si>
  <si>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Plocamium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海頭紅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</si>
  <si>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Hypnea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沙菜</t>
    </r>
    <r>
      <rPr>
        <sz val="12"/>
        <rFont val="Times New Roman"/>
        <family val="1"/>
      </rPr>
      <t xml:space="preserve"> (1)</t>
    </r>
    <phoneticPr fontId="1" type="noConversion"/>
  </si>
  <si>
    <r>
      <rPr>
        <i/>
        <sz val="12"/>
        <rFont val="Times New Roman"/>
        <family val="1"/>
      </rPr>
      <t>Hypnea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沙菜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</si>
  <si>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i/>
        <sz val="12"/>
        <rFont val="Times New Roman"/>
        <family val="1"/>
      </rPr>
      <t>Hypnea</t>
    </r>
    <r>
      <rPr>
        <sz val="12"/>
        <rFont val="Times New Roman"/>
        <family val="1"/>
      </rPr>
      <t xml:space="preserve"> sp.</t>
    </r>
    <r>
      <rPr>
        <sz val="12"/>
        <rFont val="標楷體"/>
        <family val="4"/>
        <charset val="136"/>
      </rPr>
      <t>沙菜</t>
    </r>
    <r>
      <rPr>
        <sz val="12"/>
        <rFont val="Times New Roman"/>
        <family val="1"/>
      </rPr>
      <t xml:space="preserve"> (3)</t>
    </r>
    <r>
      <rPr>
        <sz val="12"/>
        <color theme="1"/>
        <rFont val="新細明體"/>
        <family val="2"/>
        <charset val="136"/>
        <scheme val="minor"/>
      </rPr>
      <t/>
    </r>
  </si>
  <si>
    <r>
      <t>Tube of</t>
    </r>
    <r>
      <rPr>
        <i/>
        <sz val="12"/>
        <rFont val="Times New Roman"/>
        <family val="1"/>
      </rPr>
      <t xml:space="preserve"> Eunice taoi</t>
    </r>
    <r>
      <rPr>
        <sz val="12"/>
        <rFont val="標楷體"/>
        <family val="4"/>
        <charset val="136"/>
      </rPr>
      <t>蟲管</t>
    </r>
    <r>
      <rPr>
        <sz val="12"/>
        <rFont val="Times New Roman"/>
        <family val="1"/>
      </rPr>
      <t xml:space="preserve"> (1)</t>
    </r>
    <phoneticPr fontId="1" type="noConversion"/>
  </si>
  <si>
    <r>
      <t>Tube of</t>
    </r>
    <r>
      <rPr>
        <i/>
        <sz val="12"/>
        <rFont val="Times New Roman"/>
        <family val="1"/>
      </rPr>
      <t xml:space="preserve"> Eunice taoi</t>
    </r>
    <r>
      <rPr>
        <sz val="12"/>
        <rFont val="標楷體"/>
        <family val="4"/>
        <charset val="136"/>
      </rPr>
      <t>蟲管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</si>
  <si>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t>Tube of</t>
    </r>
    <r>
      <rPr>
        <i/>
        <sz val="12"/>
        <rFont val="Times New Roman"/>
        <family val="1"/>
      </rPr>
      <t xml:space="preserve"> Eunice taoi</t>
    </r>
    <r>
      <rPr>
        <sz val="12"/>
        <rFont val="標楷體"/>
        <family val="4"/>
        <charset val="136"/>
      </rPr>
      <t>蟲管</t>
    </r>
    <r>
      <rPr>
        <sz val="12"/>
        <rFont val="Times New Roman"/>
        <family val="1"/>
      </rPr>
      <t xml:space="preserve"> (3)</t>
    </r>
    <r>
      <rPr>
        <sz val="12"/>
        <color theme="1"/>
        <rFont val="新細明體"/>
        <family val="2"/>
        <charset val="136"/>
        <scheme val="minor"/>
      </rPr>
      <t/>
    </r>
  </si>
  <si>
    <r>
      <t>Tube of</t>
    </r>
    <r>
      <rPr>
        <i/>
        <sz val="12"/>
        <rFont val="Times New Roman"/>
        <family val="1"/>
      </rPr>
      <t xml:space="preserve"> Eunice taoi</t>
    </r>
    <r>
      <rPr>
        <sz val="12"/>
        <rFont val="標楷體"/>
        <family val="4"/>
        <charset val="136"/>
      </rPr>
      <t>蟲管</t>
    </r>
    <r>
      <rPr>
        <sz val="12"/>
        <rFont val="Times New Roman"/>
        <family val="1"/>
      </rPr>
      <t xml:space="preserve"> (4)</t>
    </r>
    <r>
      <rPr>
        <sz val="12"/>
        <color theme="1"/>
        <rFont val="新細明體"/>
        <family val="2"/>
        <charset val="136"/>
        <scheme val="minor"/>
      </rPr>
      <t/>
    </r>
  </si>
  <si>
    <r>
      <t>Tube of</t>
    </r>
    <r>
      <rPr>
        <i/>
        <sz val="12"/>
        <rFont val="Times New Roman"/>
        <family val="1"/>
      </rPr>
      <t xml:space="preserve"> Eunice taoi</t>
    </r>
    <r>
      <rPr>
        <sz val="12"/>
        <rFont val="標楷體"/>
        <family val="4"/>
        <charset val="136"/>
      </rPr>
      <t>蟲管</t>
    </r>
    <r>
      <rPr>
        <sz val="12"/>
        <rFont val="Times New Roman"/>
        <family val="1"/>
      </rPr>
      <t xml:space="preserve"> (5)</t>
    </r>
    <r>
      <rPr>
        <sz val="12"/>
        <color theme="1"/>
        <rFont val="新細明體"/>
        <family val="2"/>
        <charset val="136"/>
        <scheme val="minor"/>
      </rPr>
      <t/>
    </r>
  </si>
  <si>
    <r>
      <t>Gravel, sand or silt</t>
    </r>
    <r>
      <rPr>
        <sz val="12"/>
        <rFont val="標楷體"/>
        <family val="4"/>
        <charset val="136"/>
      </rPr>
      <t>沙</t>
    </r>
    <r>
      <rPr>
        <sz val="12"/>
        <rFont val="Times New Roman"/>
        <family val="1"/>
      </rPr>
      <t xml:space="preserve"> (1)</t>
    </r>
    <phoneticPr fontId="1" type="noConversion"/>
  </si>
  <si>
    <r>
      <t>Gravel, sand or silt</t>
    </r>
    <r>
      <rPr>
        <sz val="12"/>
        <rFont val="標楷體"/>
        <family val="4"/>
        <charset val="136"/>
      </rPr>
      <t>沙</t>
    </r>
    <r>
      <rPr>
        <sz val="12"/>
        <rFont val="Times New Roman"/>
        <family val="1"/>
      </rPr>
      <t xml:space="preserve"> (2)</t>
    </r>
    <r>
      <rPr>
        <sz val="12"/>
        <color theme="1"/>
        <rFont val="新細明體"/>
        <family val="2"/>
        <charset val="136"/>
        <scheme val="minor"/>
      </rPr>
      <t/>
    </r>
  </si>
  <si>
    <r>
      <t>Gravel, sand or silt</t>
    </r>
    <r>
      <rPr>
        <sz val="12"/>
        <rFont val="標楷體"/>
        <family val="4"/>
        <charset val="136"/>
      </rPr>
      <t>沙</t>
    </r>
    <r>
      <rPr>
        <sz val="12"/>
        <rFont val="Times New Roman"/>
        <family val="1"/>
      </rPr>
      <t xml:space="preserve"> (3)</t>
    </r>
    <r>
      <rPr>
        <sz val="12"/>
        <color theme="1"/>
        <rFont val="新細明體"/>
        <family val="2"/>
        <charset val="136"/>
        <scheme val="minor"/>
      </rPr>
      <t/>
    </r>
  </si>
  <si>
    <r>
      <t>Gravel, sand or silt</t>
    </r>
    <r>
      <rPr>
        <sz val="12"/>
        <rFont val="標楷體"/>
        <family val="4"/>
        <charset val="136"/>
      </rPr>
      <t>沙</t>
    </r>
    <r>
      <rPr>
        <sz val="12"/>
        <rFont val="Times New Roman"/>
        <family val="1"/>
      </rPr>
      <t xml:space="preserve"> (4)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</si>
  <si>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b/>
        <sz val="20"/>
        <rFont val="Times New Roman"/>
        <family val="1"/>
      </rPr>
      <t>Shitiping</t>
    </r>
    <r>
      <rPr>
        <b/>
        <sz val="20"/>
        <rFont val="標楷體"/>
        <family val="4"/>
        <charset val="136"/>
      </rPr>
      <t xml:space="preserve"> 石梯坪</t>
    </r>
    <phoneticPr fontId="1" type="noConversion"/>
  </si>
  <si>
    <r>
      <t>JH-SP/</t>
    </r>
    <r>
      <rPr>
        <i/>
        <sz val="12"/>
        <rFont val="Times New Roman"/>
        <family val="1"/>
      </rPr>
      <t>Mastophora rosea</t>
    </r>
    <r>
      <rPr>
        <sz val="12"/>
        <rFont val="Times New Roman"/>
        <family val="1"/>
      </rPr>
      <t xml:space="preserve"> (n=4)</t>
    </r>
    <phoneticPr fontId="1" type="noConversion"/>
  </si>
  <si>
    <r>
      <t>JH-SU/</t>
    </r>
    <r>
      <rPr>
        <i/>
        <sz val="12"/>
        <rFont val="Times New Roman"/>
        <family val="1"/>
      </rPr>
      <t>Mastophora rosea</t>
    </r>
    <r>
      <rPr>
        <sz val="12"/>
        <rFont val="Times New Roman"/>
        <family val="1"/>
      </rPr>
      <t xml:space="preserve"> (n=4)</t>
    </r>
    <phoneticPr fontId="1" type="noConversion"/>
  </si>
  <si>
    <r>
      <t>JLL-SP/</t>
    </r>
    <r>
      <rPr>
        <i/>
        <sz val="12"/>
        <rFont val="Times New Roman"/>
        <family val="1"/>
      </rPr>
      <t>Mastophora rosea</t>
    </r>
    <r>
      <rPr>
        <sz val="12"/>
        <rFont val="Times New Roman"/>
        <family val="1"/>
      </rPr>
      <t xml:space="preserve"> (n=4)</t>
    </r>
    <phoneticPr fontId="1" type="noConversion"/>
  </si>
  <si>
    <r>
      <t>JLL-SU/</t>
    </r>
    <r>
      <rPr>
        <i/>
        <sz val="12"/>
        <rFont val="Times New Roman"/>
        <family val="1"/>
      </rPr>
      <t>Mastophora rosea</t>
    </r>
    <r>
      <rPr>
        <sz val="12"/>
        <rFont val="Times New Roman"/>
        <family val="1"/>
      </rPr>
      <t xml:space="preserve"> (n=3)</t>
    </r>
    <phoneticPr fontId="1" type="noConversion"/>
  </si>
  <si>
    <r>
      <t>STP-SU/</t>
    </r>
    <r>
      <rPr>
        <i/>
        <sz val="12"/>
        <rFont val="Times New Roman"/>
        <family val="1"/>
      </rPr>
      <t>Mastophora rosea</t>
    </r>
    <r>
      <rPr>
        <sz val="12"/>
        <rFont val="Times New Roman"/>
        <family val="1"/>
      </rPr>
      <t xml:space="preserve"> (n=3)</t>
    </r>
    <phoneticPr fontId="1" type="noConversion"/>
  </si>
  <si>
    <r>
      <t>STP-SP/</t>
    </r>
    <r>
      <rPr>
        <i/>
        <sz val="12"/>
        <rFont val="Times New Roman"/>
        <family val="1"/>
      </rPr>
      <t>Mastophora rosea</t>
    </r>
    <r>
      <rPr>
        <sz val="12"/>
        <rFont val="Times New Roman"/>
        <family val="1"/>
      </rPr>
      <t xml:space="preserve"> (n=2)</t>
    </r>
    <phoneticPr fontId="1" type="noConversion"/>
  </si>
  <si>
    <r>
      <t>JH-SP/</t>
    </r>
    <r>
      <rPr>
        <i/>
        <sz val="12"/>
        <rFont val="Times New Roman"/>
        <family val="1"/>
      </rPr>
      <t>Amansia glomerata</t>
    </r>
    <r>
      <rPr>
        <sz val="12"/>
        <rFont val="Times New Roman"/>
        <family val="1"/>
      </rPr>
      <t xml:space="preserve"> (n=4)</t>
    </r>
    <phoneticPr fontId="1" type="noConversion"/>
  </si>
  <si>
    <r>
      <t>JH-SU/</t>
    </r>
    <r>
      <rPr>
        <i/>
        <sz val="12"/>
        <rFont val="Times New Roman"/>
        <family val="1"/>
      </rPr>
      <t>Amansia glomerata</t>
    </r>
    <r>
      <rPr>
        <sz val="12"/>
        <rFont val="Times New Roman"/>
        <family val="1"/>
      </rPr>
      <t xml:space="preserve"> (n=5)</t>
    </r>
    <phoneticPr fontId="1" type="noConversion"/>
  </si>
  <si>
    <r>
      <t>JLL-SP/</t>
    </r>
    <r>
      <rPr>
        <i/>
        <sz val="12"/>
        <rFont val="Times New Roman"/>
        <family val="1"/>
      </rPr>
      <t>Amansia glomerata</t>
    </r>
    <r>
      <rPr>
        <sz val="12"/>
        <rFont val="Times New Roman"/>
        <family val="1"/>
      </rPr>
      <t xml:space="preserve"> (n=4)</t>
    </r>
    <phoneticPr fontId="1" type="noConversion"/>
  </si>
  <si>
    <r>
      <t>JLL-SU/</t>
    </r>
    <r>
      <rPr>
        <i/>
        <sz val="12"/>
        <rFont val="Times New Roman"/>
        <family val="1"/>
      </rPr>
      <t>Amansia glomerata</t>
    </r>
    <r>
      <rPr>
        <sz val="12"/>
        <rFont val="Times New Roman"/>
        <family val="1"/>
      </rPr>
      <t xml:space="preserve"> (n=4)</t>
    </r>
    <phoneticPr fontId="1" type="noConversion"/>
  </si>
  <si>
    <r>
      <t>STP-SP/</t>
    </r>
    <r>
      <rPr>
        <i/>
        <sz val="12"/>
        <rFont val="Times New Roman"/>
        <family val="1"/>
      </rPr>
      <t>Amansia glomerata</t>
    </r>
    <r>
      <rPr>
        <sz val="12"/>
        <rFont val="Times New Roman"/>
        <family val="1"/>
      </rPr>
      <t xml:space="preserve"> (n=4)</t>
    </r>
    <phoneticPr fontId="1" type="noConversion"/>
  </si>
  <si>
    <r>
      <t>STP-SU/</t>
    </r>
    <r>
      <rPr>
        <i/>
        <sz val="12"/>
        <rFont val="Times New Roman"/>
        <family val="1"/>
      </rPr>
      <t>Amansia glomerata</t>
    </r>
    <r>
      <rPr>
        <sz val="12"/>
        <rFont val="Times New Roman"/>
        <family val="1"/>
      </rPr>
      <t xml:space="preserve"> (n=3)</t>
    </r>
    <phoneticPr fontId="1" type="noConversion"/>
  </si>
  <si>
    <r>
      <t>JH-SP/</t>
    </r>
    <r>
      <rPr>
        <i/>
        <sz val="12"/>
        <rFont val="Times New Roman"/>
        <family val="1"/>
      </rPr>
      <t xml:space="preserve">Jania </t>
    </r>
    <r>
      <rPr>
        <sz val="12"/>
        <rFont val="Times New Roman"/>
        <family val="1"/>
      </rPr>
      <t>sp.1 (n=4)</t>
    </r>
    <phoneticPr fontId="1" type="noConversion"/>
  </si>
  <si>
    <r>
      <t>JH-SU/</t>
    </r>
    <r>
      <rPr>
        <i/>
        <sz val="12"/>
        <rFont val="Times New Roman"/>
        <family val="1"/>
      </rPr>
      <t xml:space="preserve">Jania </t>
    </r>
    <r>
      <rPr>
        <sz val="12"/>
        <rFont val="Times New Roman"/>
        <family val="1"/>
      </rPr>
      <t>sp.1 (n=4)</t>
    </r>
    <phoneticPr fontId="1" type="noConversion"/>
  </si>
  <si>
    <r>
      <t>JLL-SU/</t>
    </r>
    <r>
      <rPr>
        <i/>
        <sz val="12"/>
        <rFont val="Times New Roman"/>
        <family val="1"/>
      </rPr>
      <t xml:space="preserve">Jania </t>
    </r>
    <r>
      <rPr>
        <sz val="12"/>
        <rFont val="Times New Roman"/>
        <family val="1"/>
      </rPr>
      <t>sp.1 (n=4)</t>
    </r>
    <phoneticPr fontId="1" type="noConversion"/>
  </si>
  <si>
    <r>
      <t>STP-SP/</t>
    </r>
    <r>
      <rPr>
        <i/>
        <sz val="12"/>
        <rFont val="Times New Roman"/>
        <family val="1"/>
      </rPr>
      <t xml:space="preserve">Jania </t>
    </r>
    <r>
      <rPr>
        <sz val="12"/>
        <rFont val="Times New Roman"/>
        <family val="1"/>
      </rPr>
      <t>sp.1 (n=4)</t>
    </r>
    <phoneticPr fontId="1" type="noConversion"/>
  </si>
  <si>
    <r>
      <t>STP-SU/</t>
    </r>
    <r>
      <rPr>
        <i/>
        <sz val="12"/>
        <rFont val="Times New Roman"/>
        <family val="1"/>
      </rPr>
      <t xml:space="preserve">Jania </t>
    </r>
    <r>
      <rPr>
        <sz val="12"/>
        <rFont val="Times New Roman"/>
        <family val="1"/>
      </rPr>
      <t>sp.1 (n=1)</t>
    </r>
    <phoneticPr fontId="1" type="noConversion"/>
  </si>
  <si>
    <r>
      <t>JLL-SP/</t>
    </r>
    <r>
      <rPr>
        <i/>
        <sz val="12"/>
        <rFont val="Times New Roman"/>
        <family val="1"/>
      </rPr>
      <t>Chlorodesmis</t>
    </r>
    <r>
      <rPr>
        <sz val="12"/>
        <rFont val="Times New Roman"/>
        <family val="1"/>
      </rPr>
      <t xml:space="preserve"> sp. (n=4)</t>
    </r>
    <phoneticPr fontId="1" type="noConversion"/>
  </si>
  <si>
    <r>
      <t>STP-SP/</t>
    </r>
    <r>
      <rPr>
        <i/>
        <sz val="12"/>
        <rFont val="Times New Roman"/>
        <family val="1"/>
      </rPr>
      <t xml:space="preserve">Chlorodesmis </t>
    </r>
    <r>
      <rPr>
        <sz val="12"/>
        <rFont val="Times New Roman"/>
        <family val="1"/>
      </rPr>
      <t>sp.1 (n=2)</t>
    </r>
    <phoneticPr fontId="1" type="noConversion"/>
  </si>
  <si>
    <r>
      <t>JLL-SP/</t>
    </r>
    <r>
      <rPr>
        <i/>
        <sz val="12"/>
        <rFont val="Times New Roman"/>
        <family val="1"/>
      </rPr>
      <t xml:space="preserve">Padina </t>
    </r>
    <r>
      <rPr>
        <sz val="12"/>
        <rFont val="Times New Roman"/>
        <family val="1"/>
      </rPr>
      <t>sp. (n=4)</t>
    </r>
    <phoneticPr fontId="1" type="noConversion"/>
  </si>
  <si>
    <r>
      <t>JLL-SU/</t>
    </r>
    <r>
      <rPr>
        <i/>
        <sz val="12"/>
        <rFont val="Times New Roman"/>
        <family val="1"/>
      </rPr>
      <t xml:space="preserve">Padina </t>
    </r>
    <r>
      <rPr>
        <sz val="12"/>
        <rFont val="Times New Roman"/>
        <family val="1"/>
      </rPr>
      <t>sp. (n=5)</t>
    </r>
    <phoneticPr fontId="1" type="noConversion"/>
  </si>
  <si>
    <r>
      <t>JLL-SP/</t>
    </r>
    <r>
      <rPr>
        <i/>
        <sz val="12"/>
        <rFont val="Times New Roman"/>
        <family val="1"/>
      </rPr>
      <t>Asparagopsis taxiformis</t>
    </r>
    <r>
      <rPr>
        <sz val="12"/>
        <rFont val="Times New Roman"/>
        <family val="1"/>
      </rPr>
      <t xml:space="preserve"> (n=4)</t>
    </r>
    <phoneticPr fontId="1" type="noConversion"/>
  </si>
  <si>
    <r>
      <t>JLL-SP/</t>
    </r>
    <r>
      <rPr>
        <i/>
        <sz val="12"/>
        <rFont val="Times New Roman"/>
        <family val="1"/>
      </rPr>
      <t>Caulerpa</t>
    </r>
    <r>
      <rPr>
        <sz val="12"/>
        <rFont val="Times New Roman"/>
        <family val="1"/>
      </rPr>
      <t xml:space="preserve"> sp. (n=2)</t>
    </r>
    <phoneticPr fontId="1" type="noConversion"/>
  </si>
  <si>
    <r>
      <t>JLL-SP/</t>
    </r>
    <r>
      <rPr>
        <i/>
        <sz val="12"/>
        <rFont val="Times New Roman"/>
        <family val="1"/>
      </rPr>
      <t>Halimeda</t>
    </r>
    <r>
      <rPr>
        <sz val="12"/>
        <rFont val="Times New Roman"/>
        <family val="1"/>
      </rPr>
      <t xml:space="preserve"> sp. (n=2)</t>
    </r>
    <phoneticPr fontId="1" type="noConversion"/>
  </si>
  <si>
    <r>
      <t>STP-SP/</t>
    </r>
    <r>
      <rPr>
        <i/>
        <sz val="12"/>
        <rFont val="Times New Roman"/>
        <family val="1"/>
      </rPr>
      <t>Hypnea pannosa</t>
    </r>
    <r>
      <rPr>
        <sz val="12"/>
        <rFont val="Times New Roman"/>
        <family val="1"/>
      </rPr>
      <t xml:space="preserve"> (n=4)</t>
    </r>
    <phoneticPr fontId="1" type="noConversion"/>
  </si>
  <si>
    <r>
      <t>STP-SU/</t>
    </r>
    <r>
      <rPr>
        <i/>
        <sz val="12"/>
        <rFont val="Times New Roman"/>
        <family val="1"/>
      </rPr>
      <t>Hypnea pannosa</t>
    </r>
    <r>
      <rPr>
        <sz val="12"/>
        <rFont val="Times New Roman"/>
        <family val="1"/>
      </rPr>
      <t xml:space="preserve"> (n=2)</t>
    </r>
    <phoneticPr fontId="1" type="noConversion"/>
  </si>
  <si>
    <r>
      <t>JH-SP/</t>
    </r>
    <r>
      <rPr>
        <i/>
        <sz val="12"/>
        <rFont val="Times New Roman"/>
        <family val="1"/>
      </rPr>
      <t xml:space="preserve">Jania </t>
    </r>
    <r>
      <rPr>
        <sz val="12"/>
        <rFont val="Times New Roman"/>
        <family val="1"/>
      </rPr>
      <t>sp.2 (n=2)</t>
    </r>
    <phoneticPr fontId="1" type="noConversion"/>
  </si>
  <si>
    <r>
      <t>JLL-SP/</t>
    </r>
    <r>
      <rPr>
        <i/>
        <sz val="12"/>
        <rFont val="Times New Roman"/>
        <family val="1"/>
      </rPr>
      <t xml:space="preserve">Asparagopsis </t>
    </r>
    <r>
      <rPr>
        <sz val="12"/>
        <rFont val="Times New Roman"/>
        <family val="1"/>
      </rPr>
      <t>sp. (n=4)</t>
    </r>
    <phoneticPr fontId="1" type="noConversion"/>
  </si>
  <si>
    <r>
      <t>JLL-SP/</t>
    </r>
    <r>
      <rPr>
        <i/>
        <sz val="12"/>
        <rFont val="Times New Roman"/>
        <family val="1"/>
      </rPr>
      <t>Corallina pilulifera</t>
    </r>
    <r>
      <rPr>
        <sz val="12"/>
        <rFont val="Times New Roman"/>
        <family val="1"/>
      </rPr>
      <t xml:space="preserve"> (n=1)</t>
    </r>
    <phoneticPr fontId="1" type="noConversion"/>
  </si>
  <si>
    <r>
      <t>JH-SU/</t>
    </r>
    <r>
      <rPr>
        <i/>
        <sz val="12"/>
        <rFont val="Times New Roman"/>
        <family val="1"/>
      </rPr>
      <t xml:space="preserve">Gelidium </t>
    </r>
    <r>
      <rPr>
        <sz val="12"/>
        <rFont val="Times New Roman"/>
        <family val="1"/>
      </rPr>
      <t>sp. (n=2)</t>
    </r>
    <phoneticPr fontId="1" type="noConversion"/>
  </si>
  <si>
    <r>
      <t>JLL-SU/</t>
    </r>
    <r>
      <rPr>
        <i/>
        <sz val="12"/>
        <rFont val="Times New Roman"/>
        <family val="1"/>
      </rPr>
      <t xml:space="preserve">Plocamium </t>
    </r>
    <r>
      <rPr>
        <sz val="12"/>
        <rFont val="Times New Roman"/>
        <family val="1"/>
      </rPr>
      <t>sp. (n=2)</t>
    </r>
    <phoneticPr fontId="1" type="noConversion"/>
  </si>
  <si>
    <r>
      <t>JLL-SU/</t>
    </r>
    <r>
      <rPr>
        <i/>
        <sz val="12"/>
        <rFont val="Times New Roman"/>
        <family val="1"/>
      </rPr>
      <t xml:space="preserve">Hypnea </t>
    </r>
    <r>
      <rPr>
        <sz val="12"/>
        <rFont val="Times New Roman"/>
        <family val="1"/>
      </rPr>
      <t>sp. (n=3)</t>
    </r>
    <phoneticPr fontId="1" type="noConversion"/>
  </si>
  <si>
    <r>
      <t>JLL-SU/</t>
    </r>
    <r>
      <rPr>
        <i/>
        <sz val="12"/>
        <rFont val="Times New Roman"/>
        <family val="1"/>
      </rPr>
      <t>Gelidium</t>
    </r>
    <r>
      <rPr>
        <sz val="12"/>
        <rFont val="Times New Roman"/>
        <family val="1"/>
      </rPr>
      <t xml:space="preserve"> sp. (n=1)</t>
    </r>
    <phoneticPr fontId="1" type="noConversion"/>
  </si>
  <si>
    <t>JH-SP/Gravel, sand or silt (n=2)</t>
    <phoneticPr fontId="1" type="noConversion"/>
  </si>
  <si>
    <t>JLL-SP/Gravel, sand or silt (n=4)</t>
    <phoneticPr fontId="1" type="noConversion"/>
  </si>
  <si>
    <t>JLL-SU/Gravel, sand or silt (n=1)</t>
    <phoneticPr fontId="1" type="noConversion"/>
  </si>
  <si>
    <t>STP-SP/Gravel, sand or silt (n=3)</t>
    <phoneticPr fontId="1" type="noConversion"/>
  </si>
  <si>
    <r>
      <t>JH-SP/Tube of</t>
    </r>
    <r>
      <rPr>
        <i/>
        <sz val="12"/>
        <rFont val="Times New Roman"/>
        <family val="1"/>
      </rPr>
      <t xml:space="preserve"> Eunice taoi</t>
    </r>
    <r>
      <rPr>
        <sz val="12"/>
        <rFont val="Times New Roman"/>
        <family val="1"/>
      </rPr>
      <t xml:space="preserve"> (n=4)</t>
    </r>
    <phoneticPr fontId="1" type="noConversion"/>
  </si>
  <si>
    <r>
      <t>JH-SU/Tube of</t>
    </r>
    <r>
      <rPr>
        <i/>
        <sz val="12"/>
        <rFont val="Times New Roman"/>
        <family val="1"/>
      </rPr>
      <t xml:space="preserve"> Eunice taoi</t>
    </r>
    <r>
      <rPr>
        <sz val="12"/>
        <rFont val="Times New Roman"/>
        <family val="1"/>
      </rPr>
      <t xml:space="preserve"> (n=5)</t>
    </r>
    <phoneticPr fontId="1" type="noConversion"/>
  </si>
  <si>
    <r>
      <t>JLL-SP/Tube of</t>
    </r>
    <r>
      <rPr>
        <i/>
        <sz val="12"/>
        <rFont val="Times New Roman"/>
        <family val="1"/>
      </rPr>
      <t xml:space="preserve"> Eunice taoi</t>
    </r>
    <r>
      <rPr>
        <sz val="12"/>
        <rFont val="Times New Roman"/>
        <family val="1"/>
      </rPr>
      <t xml:space="preserve"> (n=4)</t>
    </r>
    <phoneticPr fontId="1" type="noConversion"/>
  </si>
  <si>
    <r>
      <t>JLL-SU/Tube of</t>
    </r>
    <r>
      <rPr>
        <i/>
        <sz val="12"/>
        <rFont val="Times New Roman"/>
        <family val="1"/>
      </rPr>
      <t xml:space="preserve"> Eunice taoi</t>
    </r>
    <r>
      <rPr>
        <sz val="12"/>
        <rFont val="Times New Roman"/>
        <family val="1"/>
      </rPr>
      <t xml:space="preserve"> (n=4)</t>
    </r>
    <phoneticPr fontId="1" type="noConversion"/>
  </si>
  <si>
    <r>
      <t>STP-SP/Tube of</t>
    </r>
    <r>
      <rPr>
        <i/>
        <sz val="12"/>
        <rFont val="Times New Roman"/>
        <family val="1"/>
      </rPr>
      <t xml:space="preserve"> Eunice taoi</t>
    </r>
    <r>
      <rPr>
        <sz val="12"/>
        <rFont val="Times New Roman"/>
        <family val="1"/>
      </rPr>
      <t xml:space="preserve"> (n=4)</t>
    </r>
    <phoneticPr fontId="1" type="noConversion"/>
  </si>
  <si>
    <r>
      <t>STP-SU/Tube of</t>
    </r>
    <r>
      <rPr>
        <i/>
        <sz val="12"/>
        <rFont val="Times New Roman"/>
        <family val="1"/>
      </rPr>
      <t xml:space="preserve"> Eunice taoi</t>
    </r>
    <r>
      <rPr>
        <sz val="12"/>
        <rFont val="Times New Roman"/>
        <family val="1"/>
      </rPr>
      <t xml:space="preserve"> (n=5)</t>
    </r>
    <phoneticPr fontId="1" type="noConversion"/>
  </si>
  <si>
    <t>Cyclopoapseudes sp.</t>
  </si>
  <si>
    <t>Pseudoapseudomorpha tagopilosus</t>
  </si>
  <si>
    <t>Synapseudes hansmuelleri</t>
  </si>
  <si>
    <t>Indoapseudes multituberculata</t>
  </si>
  <si>
    <t>Chondrochelia taitungensis</t>
  </si>
  <si>
    <t>Paraleptochelia sp.</t>
  </si>
  <si>
    <t>Aparatanais lenoprimorum</t>
  </si>
  <si>
    <t>Akanthinotanais sp.</t>
  </si>
  <si>
    <t>Tanais nuwalianensis</t>
  </si>
  <si>
    <t>Zeuxo shitipingensis</t>
  </si>
  <si>
    <t>Zeuxo zorro</t>
  </si>
  <si>
    <t>SP</t>
  </si>
  <si>
    <t>Mastophora rosea寬珊藻 (1)</t>
  </si>
  <si>
    <t>Mastophora rosea寬珊藻 (2)</t>
  </si>
  <si>
    <t>Mastophora rosea寬珊藻 (3)</t>
  </si>
  <si>
    <t>Mastophora rosea寬珊藻 (4)</t>
  </si>
  <si>
    <t>SU</t>
  </si>
  <si>
    <t>Amansia glomerata旋花藻 (1)</t>
  </si>
  <si>
    <t>Amansia glomerata旋花藻 (2)</t>
  </si>
  <si>
    <t>Amansia glomerata旋花藻 (3)</t>
  </si>
  <si>
    <t>Amansia glomerata旋花藻 (4)</t>
  </si>
  <si>
    <t>Amansia glomerata旋花藻 (5)</t>
  </si>
  <si>
    <t>Jania sp.1叉珊藻 (1)</t>
  </si>
  <si>
    <t>Jania sp.1叉珊藻 (2)</t>
  </si>
  <si>
    <t>Jania sp.1叉珊藻 (3)</t>
  </si>
  <si>
    <t>Jania sp.1叉珊藻 (4)</t>
  </si>
  <si>
    <t>Jania sp.2叉珊藻 (1)</t>
  </si>
  <si>
    <t>Jania sp.2叉珊藻 (2)</t>
  </si>
  <si>
    <t>Gelidium sp.石花菜 (1)</t>
  </si>
  <si>
    <t>Gelidium sp.石花菜 (2)</t>
  </si>
  <si>
    <t>Tube of Eunice taoi蟲管 (1)</t>
  </si>
  <si>
    <t>Tube of Eunice taoi蟲管 (2)</t>
  </si>
  <si>
    <t>Tube of Eunice taoi蟲管 (3)</t>
  </si>
  <si>
    <t>Tube of Eunice taoi蟲管 (4)</t>
  </si>
  <si>
    <t>Tube of Eunice taoi蟲管 (5)</t>
  </si>
  <si>
    <t>Gravel, sand or silt沙 (1)</t>
  </si>
  <si>
    <t>Gravel, sand or silt沙 (2)</t>
  </si>
  <si>
    <t>Jialulan 加路蘭</t>
  </si>
  <si>
    <t>Asparagopsis taxiformis蘆筍藻 (1)</t>
  </si>
  <si>
    <t>Asparagopsis taxiformis蘆筍藻 (2)</t>
  </si>
  <si>
    <t>Asparagopsis taxiformis蘆筍藻 (3)</t>
  </si>
  <si>
    <t>Asparagopsis taxiformis蘆筍藻 (4)</t>
  </si>
  <si>
    <t>Caulerpa sp.總葉蕨藻 (1)</t>
  </si>
  <si>
    <t>Caulerpa sp.總葉蕨藻 (2)</t>
  </si>
  <si>
    <t>Padina sp.團扇藻 (1)</t>
  </si>
  <si>
    <t>Padina sp.團扇藻 (2)</t>
  </si>
  <si>
    <t>Padina sp.團扇藻 (3)</t>
  </si>
  <si>
    <t>Padina sp.團扇藻 (4)</t>
  </si>
  <si>
    <t>Padina sp.團扇藻 (5)</t>
  </si>
  <si>
    <t>Chlorodesmis sp.綠毛藻 (1)</t>
  </si>
  <si>
    <t>Chlorodesmis sp.綠毛藻 (2)</t>
  </si>
  <si>
    <t>Chlorodesmis sp.綠毛藻 (3)</t>
  </si>
  <si>
    <t>Chlorodesmis sp.綠毛藻 (4)</t>
  </si>
  <si>
    <t>Halimeda sp.仙掌藻 (1)</t>
  </si>
  <si>
    <t>Halimeda sp.仙掌藻 (2)</t>
  </si>
  <si>
    <t>Asparagopsis sp.海門冬 (1)</t>
  </si>
  <si>
    <t>Asparagopsis sp.海門冬 (2)</t>
  </si>
  <si>
    <t>Asparagopsis sp.海門冬 (3)</t>
  </si>
  <si>
    <t>Asparagopsis sp.海門冬 (4)</t>
  </si>
  <si>
    <t>Corallina pilulifera小珊瑚藻 (1)</t>
  </si>
  <si>
    <t>Plocamium sp.海頭紅 (1)</t>
  </si>
  <si>
    <t>Plocamium sp.海頭紅 (2)</t>
  </si>
  <si>
    <t>Hypnea sp.沙菜 (1)</t>
  </si>
  <si>
    <t>Hypnea sp.沙菜 (2)</t>
  </si>
  <si>
    <t>Hypnea sp.沙菜 (3)</t>
  </si>
  <si>
    <t>Gravel, sand or silt沙 (3)</t>
  </si>
  <si>
    <t>Gravel, sand or silt沙 (4)</t>
  </si>
  <si>
    <t>Shitiping 石梯坪</t>
  </si>
  <si>
    <t>Hypnea pannosa巢沙菜 (1)</t>
  </si>
  <si>
    <t>Hypnea pannosa巢沙菜 (2)</t>
  </si>
  <si>
    <t>Hypnea pannosa巢沙菜 (3)</t>
  </si>
  <si>
    <t>Hypnea pannosa巢沙菜 (4)</t>
  </si>
  <si>
    <r>
      <rPr>
        <b/>
        <sz val="20"/>
        <rFont val="Times New Roman"/>
        <family val="1"/>
      </rPr>
      <t xml:space="preserve">Jihuei </t>
    </r>
    <r>
      <rPr>
        <b/>
        <sz val="20"/>
        <rFont val="標楷體"/>
        <family val="4"/>
        <charset val="136"/>
      </rPr>
      <t>基翬</t>
    </r>
  </si>
  <si>
    <t>Jihuei 基翬</t>
  </si>
  <si>
    <t>Site</t>
  </si>
  <si>
    <t>Jihuei</t>
  </si>
  <si>
    <t>Season</t>
  </si>
  <si>
    <t>Microhabitat</t>
  </si>
  <si>
    <t>Jialulan</t>
  </si>
  <si>
    <t>Shitiping</t>
  </si>
  <si>
    <t>Mastophora rosea (1)</t>
  </si>
  <si>
    <t>Mastophora rosea (2)</t>
  </si>
  <si>
    <t>Mastophora rosea (3)</t>
  </si>
  <si>
    <t>Mastophora rosea (4)</t>
  </si>
  <si>
    <t>Amansia glomerata (1)</t>
  </si>
  <si>
    <t>Amansia glomerata (2)</t>
  </si>
  <si>
    <t>Amansia glomerata (3)</t>
  </si>
  <si>
    <t>Amansia glomerata (4)</t>
  </si>
  <si>
    <t>Amansia glomerata (5)</t>
  </si>
  <si>
    <t>Jania sp.1 (1)</t>
  </si>
  <si>
    <t>Jania sp.1 (2)</t>
  </si>
  <si>
    <t>Jania sp.1 (3)</t>
  </si>
  <si>
    <t>Jania sp.1 (4)</t>
  </si>
  <si>
    <t>Jania sp.2 (1)</t>
  </si>
  <si>
    <t>Jania sp.2 (2)</t>
  </si>
  <si>
    <t>Gelidium sp. (1)</t>
  </si>
  <si>
    <t>Gelidium sp. (2)</t>
  </si>
  <si>
    <t>Tube of Eunice taoi (1)</t>
  </si>
  <si>
    <t>Tube of Eunice taoi (2)</t>
  </si>
  <si>
    <t>Tube of Eunice taoi (3)</t>
  </si>
  <si>
    <t>Tube of Eunice taoi (4)</t>
  </si>
  <si>
    <t>Tube of Eunice taoi (5)</t>
  </si>
  <si>
    <t>Gravel, sand or silt (1)</t>
  </si>
  <si>
    <t>Gravel, sand or silt (2)</t>
  </si>
  <si>
    <t>Gravel, sand or silt (3)</t>
  </si>
  <si>
    <t>Gravel, sand or silt (4)</t>
  </si>
  <si>
    <t>Asparagopsis taxiformis (1)</t>
  </si>
  <si>
    <t>Asparagopsis taxiformis (2)</t>
  </si>
  <si>
    <t>Asparagopsis taxiformis (3)</t>
  </si>
  <si>
    <t>Asparagopsis taxiformis (4)</t>
  </si>
  <si>
    <t>Caulerpa sp. (1)</t>
  </si>
  <si>
    <t>Caulerpa sp. (2)</t>
  </si>
  <si>
    <t>Padina sp. (1)</t>
  </si>
  <si>
    <t>Padina sp. (2)</t>
  </si>
  <si>
    <t>Padina sp. (3)</t>
  </si>
  <si>
    <t>Padina sp. (4)</t>
  </si>
  <si>
    <t>Padina sp. (5)</t>
  </si>
  <si>
    <t>Chlorodesmis sp. (1)</t>
  </si>
  <si>
    <t>Chlorodesmis sp. (2)</t>
  </si>
  <si>
    <t>Chlorodesmis sp. (3)</t>
  </si>
  <si>
    <t>Chlorodesmis sp. (4)</t>
  </si>
  <si>
    <t>Halimeda sp. (1)</t>
  </si>
  <si>
    <t>Halimeda sp. (2)</t>
  </si>
  <si>
    <t>Asparagopsis sp. (1)</t>
  </si>
  <si>
    <t>Asparagopsis sp. (2)</t>
  </si>
  <si>
    <t>Asparagopsis sp. (3)</t>
  </si>
  <si>
    <t>Asparagopsis sp. (4)</t>
  </si>
  <si>
    <t>Corallina pilulifera (1)</t>
  </si>
  <si>
    <t>Plocamium sp. (1)</t>
  </si>
  <si>
    <t>Plocamium sp. (2)</t>
  </si>
  <si>
    <t>Hypnea sp. (1)</t>
  </si>
  <si>
    <t>Hypnea sp. (2)</t>
  </si>
  <si>
    <t>Hypnea sp. (3)</t>
  </si>
  <si>
    <t>Hypnea pannosa (1)</t>
  </si>
  <si>
    <t>Hypnea pannosa (2)</t>
  </si>
  <si>
    <t>Hypnea pannosa (3)</t>
  </si>
  <si>
    <t>Hypnea pannosa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</si>
</sst>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b/>
      <sz val="12"/>
      <name val="Times New Roman"/>
      <family val="1"/>
    </font>
    <font>
      <b/>
      <sz val="12"/>
      <name val="新細明體"/>
      <family val="2"/>
      <charset val="136"/>
      <scheme val="minor"/>
    </font>
    <font>
      <sz val="12"/>
      <name val="Times New Roman"/>
      <family val="1"/>
    </font>
    <font>
      <b/>
      <sz val="20"/>
      <name val="標楷體"/>
      <family val="4"/>
      <charset val="136"/>
    </font>
    <font>
      <sz val="20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2"/>
      <name val="新細明體"/>
      <family val="2"/>
      <charset val="136"/>
      <scheme val="minor"/>
    </font>
    <font>
      <i/>
      <sz val="12"/>
      <name val="Times New Roman"/>
      <family val="1"/>
    </font>
    <font>
      <sz val="12"/>
      <name val="Times New Roman"/>
      <family val="4"/>
      <charset val="136"/>
    </font>
    <font>
      <b/>
      <sz val="20"/>
      <name val="Times New Roman"/>
      <family val="1"/>
    </font>
    <font>
      <sz val="20"/>
      <name val="Times New Roman"/>
      <family val="1"/>
    </font>
    <font>
      <b/>
      <sz val="20"/>
      <name val="標楷體"/>
      <family val="1"/>
      <charset val="13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1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3" xfId="0" applyFont="1" applyBorder="1" applyAlignment="1">
      <alignment horizontal="center" vertical="center" textRotation="255"/>
    </xf>
    <xf numFmtId="0" fontId="9" fillId="0" borderId="8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9"/>
  <sheetViews>
    <sheetView zoomScale="60" zoomScaleNormal="60" workbookViewId="0">
      <selection sqref="A1:N1"/>
    </sheetView>
  </sheetViews>
  <sheetFormatPr defaultColWidth="8.88671875" defaultRowHeight="15.6"/>
  <cols>
    <col min="1" max="1" width="6.21875" style="8" customWidth="1"/>
    <col min="2" max="2" width="36.6640625" style="9" bestFit="1" customWidth="1"/>
    <col min="3" max="3" width="29.44140625" style="9" bestFit="1" customWidth="1"/>
    <col min="4" max="4" width="22.6640625" style="9" bestFit="1" customWidth="1"/>
    <col min="5" max="5" width="37.88671875" style="9" bestFit="1" customWidth="1"/>
    <col min="6" max="6" width="28.109375" style="9" bestFit="1" customWidth="1"/>
    <col min="7" max="7" width="32.6640625" style="9" bestFit="1" customWidth="1"/>
    <col min="8" max="8" width="29.33203125" style="9" bestFit="1" customWidth="1"/>
    <col min="9" max="9" width="20.88671875" style="9" bestFit="1" customWidth="1"/>
    <col min="10" max="10" width="29.33203125" style="9" bestFit="1" customWidth="1"/>
    <col min="11" max="11" width="21.44140625" style="9" bestFit="1" customWidth="1"/>
    <col min="12" max="12" width="23.6640625" style="9" bestFit="1" customWidth="1"/>
    <col min="13" max="13" width="22" style="9" bestFit="1" customWidth="1"/>
    <col min="14" max="14" width="14" style="9" bestFit="1" customWidth="1"/>
    <col min="15" max="15" width="7.109375" style="9" bestFit="1" customWidth="1"/>
    <col min="16" max="16" width="5.88671875" style="9" bestFit="1" customWidth="1"/>
    <col min="17" max="17" width="31.6640625" style="9" customWidth="1"/>
    <col min="18" max="18" width="29.44140625" style="9" bestFit="1" customWidth="1"/>
    <col min="19" max="19" width="22.6640625" style="9" bestFit="1" customWidth="1"/>
    <col min="20" max="20" width="37.88671875" style="9" bestFit="1" customWidth="1"/>
    <col min="21" max="21" width="28.109375" style="9" bestFit="1" customWidth="1"/>
    <col min="22" max="22" width="32.6640625" style="9" bestFit="1" customWidth="1"/>
    <col min="23" max="23" width="29.33203125" style="9" bestFit="1" customWidth="1"/>
    <col min="24" max="24" width="20.88671875" style="9" bestFit="1" customWidth="1"/>
    <col min="25" max="25" width="29.33203125" style="9" bestFit="1" customWidth="1"/>
    <col min="26" max="26" width="21.44140625" style="9" bestFit="1" customWidth="1"/>
    <col min="27" max="27" width="23.6640625" style="9" bestFit="1" customWidth="1"/>
    <col min="28" max="28" width="22" style="9" bestFit="1" customWidth="1"/>
    <col min="29" max="29" width="14" style="9" bestFit="1" customWidth="1"/>
    <col min="30" max="16384" width="8.88671875" style="9"/>
  </cols>
  <sheetData>
    <row r="1" spans="1:29" ht="28.8" thickBot="1">
      <c r="A1" s="91" t="s">
        <v>219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  <c r="P1" s="75" t="s">
        <v>17</v>
      </c>
      <c r="Q1" s="78"/>
      <c r="R1" s="79" t="s">
        <v>41</v>
      </c>
      <c r="S1" s="80"/>
      <c r="T1" s="80"/>
      <c r="U1" s="80"/>
      <c r="V1" s="80"/>
      <c r="W1" s="79" t="s">
        <v>8</v>
      </c>
      <c r="X1" s="81"/>
      <c r="Y1" s="81"/>
      <c r="Z1" s="81"/>
      <c r="AA1" s="81"/>
      <c r="AB1" s="81"/>
      <c r="AC1" s="82"/>
    </row>
    <row r="2" spans="1:29" ht="16.8" thickBot="1">
      <c r="A2" s="75" t="s">
        <v>17</v>
      </c>
      <c r="B2" s="78"/>
      <c r="C2" s="79" t="s">
        <v>7</v>
      </c>
      <c r="D2" s="80"/>
      <c r="E2" s="80"/>
      <c r="F2" s="80"/>
      <c r="G2" s="80"/>
      <c r="H2" s="79" t="s">
        <v>8</v>
      </c>
      <c r="I2" s="81"/>
      <c r="J2" s="81"/>
      <c r="K2" s="81"/>
      <c r="L2" s="81"/>
      <c r="M2" s="81"/>
      <c r="N2" s="82"/>
      <c r="P2" s="74" t="s">
        <v>18</v>
      </c>
      <c r="Q2" s="83"/>
      <c r="R2" s="16" t="s">
        <v>9</v>
      </c>
      <c r="S2" s="79" t="s">
        <v>39</v>
      </c>
      <c r="T2" s="80"/>
      <c r="U2" s="84"/>
      <c r="V2" s="14" t="s">
        <v>11</v>
      </c>
      <c r="W2" s="70" t="s">
        <v>12</v>
      </c>
      <c r="X2" s="85"/>
      <c r="Y2" s="14" t="s">
        <v>15</v>
      </c>
      <c r="Z2" s="17" t="s">
        <v>13</v>
      </c>
      <c r="AA2" s="79" t="s">
        <v>40</v>
      </c>
      <c r="AB2" s="81"/>
      <c r="AC2" s="82"/>
    </row>
    <row r="3" spans="1:29" ht="16.8" thickBot="1">
      <c r="A3" s="74" t="s">
        <v>18</v>
      </c>
      <c r="B3" s="83"/>
      <c r="C3" s="16" t="s">
        <v>9</v>
      </c>
      <c r="D3" s="79" t="s">
        <v>10</v>
      </c>
      <c r="E3" s="80"/>
      <c r="F3" s="84"/>
      <c r="G3" s="14" t="s">
        <v>11</v>
      </c>
      <c r="H3" s="70" t="s">
        <v>12</v>
      </c>
      <c r="I3" s="85"/>
      <c r="J3" s="14" t="s">
        <v>15</v>
      </c>
      <c r="K3" s="17" t="s">
        <v>13</v>
      </c>
      <c r="L3" s="79" t="s">
        <v>14</v>
      </c>
      <c r="M3" s="81"/>
      <c r="N3" s="82"/>
      <c r="P3" s="70" t="s">
        <v>19</v>
      </c>
      <c r="Q3" s="71"/>
      <c r="R3" s="18" t="s">
        <v>2</v>
      </c>
      <c r="S3" s="19" t="s">
        <v>24</v>
      </c>
      <c r="T3" s="20" t="s">
        <v>3</v>
      </c>
      <c r="U3" s="21" t="s">
        <v>0</v>
      </c>
      <c r="V3" s="18" t="s">
        <v>4</v>
      </c>
      <c r="W3" s="22" t="s">
        <v>6</v>
      </c>
      <c r="X3" s="3" t="s">
        <v>25</v>
      </c>
      <c r="Y3" s="18" t="s">
        <v>16</v>
      </c>
      <c r="Z3" s="23" t="s">
        <v>26</v>
      </c>
      <c r="AA3" s="20" t="s">
        <v>1</v>
      </c>
      <c r="AB3" s="2" t="s">
        <v>27</v>
      </c>
      <c r="AC3" s="21" t="s">
        <v>5</v>
      </c>
    </row>
    <row r="4" spans="1:29" ht="16.8" thickBot="1">
      <c r="A4" s="70" t="s">
        <v>19</v>
      </c>
      <c r="B4" s="71"/>
      <c r="C4" s="18" t="s">
        <v>2</v>
      </c>
      <c r="D4" s="19" t="s">
        <v>28</v>
      </c>
      <c r="E4" s="20" t="s">
        <v>3</v>
      </c>
      <c r="F4" s="21" t="s">
        <v>0</v>
      </c>
      <c r="G4" s="18" t="s">
        <v>4</v>
      </c>
      <c r="H4" s="22" t="s">
        <v>6</v>
      </c>
      <c r="I4" s="3" t="s">
        <v>29</v>
      </c>
      <c r="J4" s="18" t="s">
        <v>16</v>
      </c>
      <c r="K4" s="23" t="s">
        <v>26</v>
      </c>
      <c r="L4" s="20" t="s">
        <v>1</v>
      </c>
      <c r="M4" s="2" t="s">
        <v>30</v>
      </c>
      <c r="N4" s="21" t="s">
        <v>5</v>
      </c>
      <c r="P4" s="86" t="s">
        <v>104</v>
      </c>
      <c r="Q4" s="87"/>
      <c r="R4" s="24">
        <f>((AVERAGE(C5:C8))/80.6)*40</f>
        <v>0</v>
      </c>
      <c r="S4" s="25">
        <f t="shared" ref="S4:AC4" si="0">((AVERAGE(D5:D8))/80.6)*40</f>
        <v>0</v>
      </c>
      <c r="T4" s="25">
        <f t="shared" si="0"/>
        <v>0</v>
      </c>
      <c r="U4" s="25">
        <f t="shared" si="0"/>
        <v>0.24813895781637718</v>
      </c>
      <c r="V4" s="25">
        <f t="shared" si="0"/>
        <v>0.12406947890818859</v>
      </c>
      <c r="W4" s="25">
        <f t="shared" si="0"/>
        <v>0.24813895781637718</v>
      </c>
      <c r="X4" s="25">
        <f t="shared" si="0"/>
        <v>0.24813895781637718</v>
      </c>
      <c r="Y4" s="25">
        <f t="shared" si="0"/>
        <v>0</v>
      </c>
      <c r="Z4" s="25">
        <f t="shared" si="0"/>
        <v>0</v>
      </c>
      <c r="AA4" s="25">
        <f t="shared" si="0"/>
        <v>0.24813895781637718</v>
      </c>
      <c r="AB4" s="25">
        <f t="shared" si="0"/>
        <v>0</v>
      </c>
      <c r="AC4" s="26">
        <f t="shared" si="0"/>
        <v>0.37220843672456583</v>
      </c>
    </row>
    <row r="5" spans="1:29" ht="16.2">
      <c r="A5" s="72" t="s">
        <v>43</v>
      </c>
      <c r="B5" s="27" t="s">
        <v>49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4">
        <v>1</v>
      </c>
      <c r="P5" s="76" t="s">
        <v>105</v>
      </c>
      <c r="Q5" s="77"/>
      <c r="R5" s="28">
        <f>((AVERAGE(C9:C12))/80.6)*40</f>
        <v>0</v>
      </c>
      <c r="S5" s="29">
        <f t="shared" ref="S5:AC5" si="1">((AVERAGE(D9:D12))/80.6)*40</f>
        <v>0</v>
      </c>
      <c r="T5" s="29">
        <f t="shared" si="1"/>
        <v>0</v>
      </c>
      <c r="U5" s="29">
        <f t="shared" si="1"/>
        <v>0.24813895781637718</v>
      </c>
      <c r="V5" s="29">
        <f t="shared" si="1"/>
        <v>0.12406947890818859</v>
      </c>
      <c r="W5" s="29">
        <f t="shared" si="1"/>
        <v>0.24813895781637718</v>
      </c>
      <c r="X5" s="29">
        <f t="shared" si="1"/>
        <v>0</v>
      </c>
      <c r="Y5" s="29">
        <f t="shared" si="1"/>
        <v>0</v>
      </c>
      <c r="Z5" s="29">
        <f t="shared" si="1"/>
        <v>0</v>
      </c>
      <c r="AA5" s="29">
        <f t="shared" si="1"/>
        <v>0</v>
      </c>
      <c r="AB5" s="29">
        <f t="shared" si="1"/>
        <v>0</v>
      </c>
      <c r="AC5" s="30">
        <f t="shared" si="1"/>
        <v>2.6054590570719602</v>
      </c>
    </row>
    <row r="6" spans="1:29" ht="16.2">
      <c r="A6" s="73"/>
      <c r="B6" s="31" t="s">
        <v>50</v>
      </c>
      <c r="C6" s="9">
        <v>0</v>
      </c>
      <c r="D6" s="9">
        <v>0</v>
      </c>
      <c r="E6" s="9">
        <v>0</v>
      </c>
      <c r="F6" s="9">
        <v>0</v>
      </c>
      <c r="G6" s="9">
        <v>1</v>
      </c>
      <c r="H6" s="9">
        <v>2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5">
        <v>2</v>
      </c>
      <c r="P6" s="76" t="s">
        <v>106</v>
      </c>
      <c r="Q6" s="77"/>
      <c r="R6" s="28">
        <f>((AVERAGE(C48:C51))/80.6)*40</f>
        <v>0</v>
      </c>
      <c r="S6" s="29">
        <f t="shared" ref="S6:AC6" si="2">((AVERAGE(D48:D51))/80.6)*40</f>
        <v>0</v>
      </c>
      <c r="T6" s="29">
        <f t="shared" si="2"/>
        <v>0.49627791563275436</v>
      </c>
      <c r="U6" s="29">
        <f t="shared" si="2"/>
        <v>4.838709677419355</v>
      </c>
      <c r="V6" s="29">
        <f t="shared" si="2"/>
        <v>0</v>
      </c>
      <c r="W6" s="29">
        <f t="shared" si="2"/>
        <v>1.612903225806452</v>
      </c>
      <c r="X6" s="29">
        <f t="shared" si="2"/>
        <v>0</v>
      </c>
      <c r="Y6" s="29">
        <f t="shared" si="2"/>
        <v>0</v>
      </c>
      <c r="Z6" s="29">
        <f t="shared" si="2"/>
        <v>0</v>
      </c>
      <c r="AA6" s="29">
        <f t="shared" si="2"/>
        <v>0</v>
      </c>
      <c r="AB6" s="29">
        <f t="shared" si="2"/>
        <v>0</v>
      </c>
      <c r="AC6" s="30">
        <f t="shared" si="2"/>
        <v>0</v>
      </c>
    </row>
    <row r="7" spans="1:29" ht="16.2">
      <c r="A7" s="73"/>
      <c r="B7" s="31" t="s">
        <v>51</v>
      </c>
      <c r="C7" s="9">
        <v>0</v>
      </c>
      <c r="D7" s="9">
        <v>0</v>
      </c>
      <c r="E7" s="9">
        <v>0</v>
      </c>
      <c r="F7" s="9">
        <v>2</v>
      </c>
      <c r="G7" s="9">
        <v>0</v>
      </c>
      <c r="H7" s="9">
        <v>0</v>
      </c>
      <c r="I7" s="9">
        <v>1</v>
      </c>
      <c r="J7" s="9">
        <v>0</v>
      </c>
      <c r="K7" s="9">
        <v>0</v>
      </c>
      <c r="L7" s="9">
        <v>2</v>
      </c>
      <c r="M7" s="9">
        <v>0</v>
      </c>
      <c r="N7" s="5">
        <v>0</v>
      </c>
      <c r="P7" s="76" t="s">
        <v>107</v>
      </c>
      <c r="Q7" s="77"/>
      <c r="R7" s="28">
        <f>((AVERAGE(C52:C54))/80.6)*40</f>
        <v>0</v>
      </c>
      <c r="S7" s="29">
        <f t="shared" ref="S7:AC7" si="3">((AVERAGE(D52:D54))/80.6)*40</f>
        <v>0</v>
      </c>
      <c r="T7" s="29">
        <f t="shared" si="3"/>
        <v>0</v>
      </c>
      <c r="U7" s="29">
        <f t="shared" si="3"/>
        <v>1.8196856906534324</v>
      </c>
      <c r="V7" s="29">
        <f t="shared" si="3"/>
        <v>0</v>
      </c>
      <c r="W7" s="29">
        <f t="shared" si="3"/>
        <v>1.4888337468982633</v>
      </c>
      <c r="X7" s="29">
        <f t="shared" si="3"/>
        <v>0</v>
      </c>
      <c r="Y7" s="29">
        <f t="shared" si="3"/>
        <v>0</v>
      </c>
      <c r="Z7" s="29">
        <f t="shared" si="3"/>
        <v>0</v>
      </c>
      <c r="AA7" s="29">
        <f t="shared" si="3"/>
        <v>0</v>
      </c>
      <c r="AB7" s="29">
        <f t="shared" si="3"/>
        <v>0</v>
      </c>
      <c r="AC7" s="30">
        <f t="shared" si="3"/>
        <v>0.49627791563275436</v>
      </c>
    </row>
    <row r="8" spans="1:29" ht="16.2">
      <c r="A8" s="73"/>
      <c r="B8" s="31" t="s">
        <v>52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5">
        <v>0</v>
      </c>
      <c r="P8" s="76" t="s">
        <v>109</v>
      </c>
      <c r="Q8" s="77"/>
      <c r="R8" s="28">
        <f t="shared" ref="R8:AC8" si="4">((AVERAGE(C117:C118))/80.6)*40</f>
        <v>0</v>
      </c>
      <c r="S8" s="29">
        <f t="shared" si="4"/>
        <v>0</v>
      </c>
      <c r="T8" s="29">
        <f t="shared" si="4"/>
        <v>0</v>
      </c>
      <c r="U8" s="29">
        <f t="shared" si="4"/>
        <v>0.49627791563275436</v>
      </c>
      <c r="V8" s="29">
        <f t="shared" si="4"/>
        <v>0</v>
      </c>
      <c r="W8" s="29">
        <f t="shared" si="4"/>
        <v>0</v>
      </c>
      <c r="X8" s="29">
        <f t="shared" si="4"/>
        <v>5.2109181141439205</v>
      </c>
      <c r="Y8" s="29">
        <f t="shared" si="4"/>
        <v>0</v>
      </c>
      <c r="Z8" s="29">
        <f t="shared" si="4"/>
        <v>0</v>
      </c>
      <c r="AA8" s="29">
        <f t="shared" si="4"/>
        <v>0</v>
      </c>
      <c r="AB8" s="29">
        <f t="shared" si="4"/>
        <v>1.9851116625310175</v>
      </c>
      <c r="AC8" s="30">
        <f t="shared" si="4"/>
        <v>0</v>
      </c>
    </row>
    <row r="9" spans="1:29" ht="16.2">
      <c r="A9" s="73" t="s">
        <v>44</v>
      </c>
      <c r="B9" s="31" t="s">
        <v>49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5">
        <v>4</v>
      </c>
      <c r="P9" s="76" t="s">
        <v>108</v>
      </c>
      <c r="Q9" s="77"/>
      <c r="R9" s="28">
        <f t="shared" ref="R9:AC9" si="5">((AVERAGE(C119:C121))/80.6)*40</f>
        <v>0</v>
      </c>
      <c r="S9" s="29">
        <f t="shared" si="5"/>
        <v>0</v>
      </c>
      <c r="T9" s="29">
        <f t="shared" si="5"/>
        <v>0</v>
      </c>
      <c r="U9" s="29">
        <f t="shared" si="5"/>
        <v>0.16542597187758479</v>
      </c>
      <c r="V9" s="29">
        <f t="shared" si="5"/>
        <v>0</v>
      </c>
      <c r="W9" s="29">
        <f t="shared" si="5"/>
        <v>6.4516129032258078</v>
      </c>
      <c r="X9" s="29">
        <f t="shared" si="5"/>
        <v>0.33085194375516958</v>
      </c>
      <c r="Y9" s="29">
        <f t="shared" si="5"/>
        <v>1.4888337468982633</v>
      </c>
      <c r="Z9" s="29">
        <f t="shared" si="5"/>
        <v>0</v>
      </c>
      <c r="AA9" s="29">
        <f t="shared" si="5"/>
        <v>0</v>
      </c>
      <c r="AB9" s="29">
        <f t="shared" si="5"/>
        <v>3.9702233250620349</v>
      </c>
      <c r="AC9" s="30">
        <f t="shared" si="5"/>
        <v>0</v>
      </c>
    </row>
    <row r="10" spans="1:29" ht="16.2">
      <c r="A10" s="73"/>
      <c r="B10" s="31" t="s">
        <v>50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5">
        <v>1</v>
      </c>
      <c r="P10" s="76" t="s">
        <v>110</v>
      </c>
      <c r="Q10" s="77"/>
      <c r="R10" s="28">
        <f>((AVERAGE(C13:C16))/80.6)*40</f>
        <v>0.12406947890818859</v>
      </c>
      <c r="S10" s="29">
        <f t="shared" ref="S10:AC10" si="6">((AVERAGE(D13:D16))/80.6)*40</f>
        <v>0</v>
      </c>
      <c r="T10" s="29">
        <f t="shared" si="6"/>
        <v>0</v>
      </c>
      <c r="U10" s="29">
        <f t="shared" si="6"/>
        <v>0.12406947890818859</v>
      </c>
      <c r="V10" s="29">
        <f t="shared" si="6"/>
        <v>0</v>
      </c>
      <c r="W10" s="29">
        <f t="shared" si="6"/>
        <v>0</v>
      </c>
      <c r="X10" s="29">
        <f t="shared" si="6"/>
        <v>0.24813895781637718</v>
      </c>
      <c r="Y10" s="29">
        <f t="shared" si="6"/>
        <v>0</v>
      </c>
      <c r="Z10" s="29">
        <f t="shared" si="6"/>
        <v>0</v>
      </c>
      <c r="AA10" s="29">
        <f t="shared" si="6"/>
        <v>0</v>
      </c>
      <c r="AB10" s="29">
        <f t="shared" si="6"/>
        <v>0</v>
      </c>
      <c r="AC10" s="30">
        <f t="shared" si="6"/>
        <v>0.24813895781637718</v>
      </c>
    </row>
    <row r="11" spans="1:29" ht="16.2">
      <c r="A11" s="73"/>
      <c r="B11" s="31" t="s">
        <v>51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5">
        <v>3</v>
      </c>
      <c r="P11" s="76" t="s">
        <v>111</v>
      </c>
      <c r="Q11" s="77"/>
      <c r="R11" s="28">
        <f>((AVERAGE(C17:C21))/80.6)*40</f>
        <v>9.9255583126550889E-2</v>
      </c>
      <c r="S11" s="29">
        <f t="shared" ref="S11:AC11" si="7">((AVERAGE(D17:D21))/80.6)*40</f>
        <v>0</v>
      </c>
      <c r="T11" s="29">
        <f t="shared" si="7"/>
        <v>0</v>
      </c>
      <c r="U11" s="29">
        <f t="shared" si="7"/>
        <v>1.4888337468982633</v>
      </c>
      <c r="V11" s="29">
        <f t="shared" si="7"/>
        <v>0</v>
      </c>
      <c r="W11" s="29">
        <f t="shared" si="7"/>
        <v>1.0918114143920596</v>
      </c>
      <c r="X11" s="29">
        <f t="shared" si="7"/>
        <v>0.59553349875930517</v>
      </c>
      <c r="Y11" s="29">
        <f t="shared" si="7"/>
        <v>9.9255583126550889E-2</v>
      </c>
      <c r="Z11" s="29">
        <f t="shared" si="7"/>
        <v>0</v>
      </c>
      <c r="AA11" s="29">
        <f t="shared" si="7"/>
        <v>0</v>
      </c>
      <c r="AB11" s="29">
        <f t="shared" si="7"/>
        <v>0.59553349875930517</v>
      </c>
      <c r="AC11" s="30">
        <f t="shared" si="7"/>
        <v>4.2679900744416877</v>
      </c>
    </row>
    <row r="12" spans="1:29" ht="16.8" thickBot="1">
      <c r="A12" s="73"/>
      <c r="B12" s="31" t="s">
        <v>52</v>
      </c>
      <c r="C12" s="9">
        <v>0</v>
      </c>
      <c r="D12" s="9">
        <v>0</v>
      </c>
      <c r="E12" s="9">
        <v>0</v>
      </c>
      <c r="F12" s="9">
        <v>2</v>
      </c>
      <c r="G12" s="9">
        <v>1</v>
      </c>
      <c r="H12" s="9">
        <v>2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5">
        <v>13</v>
      </c>
      <c r="P12" s="76" t="s">
        <v>112</v>
      </c>
      <c r="Q12" s="77"/>
      <c r="R12" s="28">
        <f>((AVERAGE(C55:C58))/80.6)*40</f>
        <v>0</v>
      </c>
      <c r="S12" s="29">
        <f t="shared" ref="S12:AC12" si="8">((AVERAGE(D55:D58))/80.6)*40</f>
        <v>0</v>
      </c>
      <c r="T12" s="29">
        <f t="shared" si="8"/>
        <v>0</v>
      </c>
      <c r="U12" s="29">
        <f t="shared" si="8"/>
        <v>0</v>
      </c>
      <c r="V12" s="29">
        <f t="shared" si="8"/>
        <v>0</v>
      </c>
      <c r="W12" s="29">
        <f t="shared" si="8"/>
        <v>0.24813895781637718</v>
      </c>
      <c r="X12" s="29">
        <f t="shared" si="8"/>
        <v>0</v>
      </c>
      <c r="Y12" s="29">
        <f t="shared" si="8"/>
        <v>0</v>
      </c>
      <c r="Z12" s="29">
        <f t="shared" si="8"/>
        <v>0</v>
      </c>
      <c r="AA12" s="29">
        <f t="shared" si="8"/>
        <v>0</v>
      </c>
      <c r="AB12" s="29">
        <f t="shared" si="8"/>
        <v>0</v>
      </c>
      <c r="AC12" s="30">
        <f t="shared" si="8"/>
        <v>0.12406947890818859</v>
      </c>
    </row>
    <row r="13" spans="1:29" ht="16.2">
      <c r="A13" s="72" t="s">
        <v>43</v>
      </c>
      <c r="B13" s="27" t="s">
        <v>53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4">
        <v>0</v>
      </c>
      <c r="P13" s="76" t="s">
        <v>113</v>
      </c>
      <c r="Q13" s="77"/>
      <c r="R13" s="28">
        <f>((AVERAGE(C59:C62))/80.6)*40</f>
        <v>0.12406947890818859</v>
      </c>
      <c r="S13" s="29">
        <f t="shared" ref="S13:AC13" si="9">((AVERAGE(D59:D62))/80.6)*40</f>
        <v>0</v>
      </c>
      <c r="T13" s="29">
        <f t="shared" si="9"/>
        <v>0</v>
      </c>
      <c r="U13" s="29">
        <f t="shared" si="9"/>
        <v>0.12406947890818859</v>
      </c>
      <c r="V13" s="29">
        <f t="shared" si="9"/>
        <v>0</v>
      </c>
      <c r="W13" s="29">
        <f t="shared" si="9"/>
        <v>3.2258064516129039</v>
      </c>
      <c r="X13" s="29">
        <f t="shared" si="9"/>
        <v>0</v>
      </c>
      <c r="Y13" s="29">
        <f t="shared" si="9"/>
        <v>0.24813895781637718</v>
      </c>
      <c r="Z13" s="29">
        <f t="shared" si="9"/>
        <v>0</v>
      </c>
      <c r="AA13" s="29">
        <f t="shared" si="9"/>
        <v>0</v>
      </c>
      <c r="AB13" s="29">
        <f t="shared" si="9"/>
        <v>0.37220843672456583</v>
      </c>
      <c r="AC13" s="30">
        <f t="shared" si="9"/>
        <v>7.5682382133995043</v>
      </c>
    </row>
    <row r="14" spans="1:29" ht="16.2">
      <c r="A14" s="73"/>
      <c r="B14" s="31" t="s">
        <v>54</v>
      </c>
      <c r="C14" s="9">
        <v>1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5">
        <v>0</v>
      </c>
      <c r="P14" s="76" t="s">
        <v>114</v>
      </c>
      <c r="Q14" s="77"/>
      <c r="R14" s="28">
        <f t="shared" ref="R14:AC14" si="10">((AVERAGE(C128:C131))/80.6)*40</f>
        <v>0</v>
      </c>
      <c r="S14" s="29">
        <f t="shared" si="10"/>
        <v>0</v>
      </c>
      <c r="T14" s="29">
        <f t="shared" si="10"/>
        <v>0</v>
      </c>
      <c r="U14" s="29">
        <f t="shared" si="10"/>
        <v>0.12406947890818859</v>
      </c>
      <c r="V14" s="29">
        <f t="shared" si="10"/>
        <v>0</v>
      </c>
      <c r="W14" s="29">
        <f t="shared" si="10"/>
        <v>0</v>
      </c>
      <c r="X14" s="29">
        <f t="shared" si="10"/>
        <v>1.4888337468982633</v>
      </c>
      <c r="Y14" s="29">
        <f t="shared" si="10"/>
        <v>0.37220843672456583</v>
      </c>
      <c r="Z14" s="29">
        <f t="shared" si="10"/>
        <v>0.12406947890818859</v>
      </c>
      <c r="AA14" s="29">
        <f t="shared" si="10"/>
        <v>0</v>
      </c>
      <c r="AB14" s="29">
        <f t="shared" si="10"/>
        <v>0.74441687344913166</v>
      </c>
      <c r="AC14" s="30">
        <f t="shared" si="10"/>
        <v>0.24813895781637718</v>
      </c>
    </row>
    <row r="15" spans="1:29" ht="16.2">
      <c r="A15" s="73"/>
      <c r="B15" s="31" t="s">
        <v>55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5">
        <v>1</v>
      </c>
      <c r="P15" s="76" t="s">
        <v>115</v>
      </c>
      <c r="Q15" s="77"/>
      <c r="R15" s="28">
        <f t="shared" ref="R15:AC15" si="11">((AVERAGE(C132:C134))/80.6)*40</f>
        <v>0</v>
      </c>
      <c r="S15" s="29">
        <f t="shared" si="11"/>
        <v>0</v>
      </c>
      <c r="T15" s="29">
        <f t="shared" si="11"/>
        <v>0</v>
      </c>
      <c r="U15" s="29">
        <f t="shared" si="11"/>
        <v>0</v>
      </c>
      <c r="V15" s="29">
        <f t="shared" si="11"/>
        <v>0</v>
      </c>
      <c r="W15" s="29">
        <f t="shared" si="11"/>
        <v>0</v>
      </c>
      <c r="X15" s="29">
        <f t="shared" si="11"/>
        <v>0</v>
      </c>
      <c r="Y15" s="29">
        <f t="shared" si="11"/>
        <v>0</v>
      </c>
      <c r="Z15" s="29">
        <f t="shared" si="11"/>
        <v>0</v>
      </c>
      <c r="AA15" s="29">
        <f t="shared" si="11"/>
        <v>0</v>
      </c>
      <c r="AB15" s="29">
        <f t="shared" si="11"/>
        <v>1.3234077750206783</v>
      </c>
      <c r="AC15" s="30">
        <f t="shared" si="11"/>
        <v>0</v>
      </c>
    </row>
    <row r="16" spans="1:29" ht="16.2">
      <c r="A16" s="73"/>
      <c r="B16" s="31" t="s">
        <v>56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0</v>
      </c>
      <c r="N16" s="5">
        <v>1</v>
      </c>
      <c r="P16" s="76" t="s">
        <v>116</v>
      </c>
      <c r="Q16" s="77"/>
      <c r="R16" s="28">
        <f>((AVERAGE(C22:C25))/80.6)*40</f>
        <v>0</v>
      </c>
      <c r="S16" s="29">
        <f t="shared" ref="S16:AC16" si="12">((AVERAGE(D22:D25))/80.6)*40</f>
        <v>0</v>
      </c>
      <c r="T16" s="29">
        <f t="shared" si="12"/>
        <v>0</v>
      </c>
      <c r="U16" s="29">
        <f t="shared" si="12"/>
        <v>0</v>
      </c>
      <c r="V16" s="29">
        <f t="shared" si="12"/>
        <v>0</v>
      </c>
      <c r="W16" s="29">
        <f t="shared" si="12"/>
        <v>1.9851116625310175</v>
      </c>
      <c r="X16" s="29">
        <f t="shared" si="12"/>
        <v>0.12406947890818859</v>
      </c>
      <c r="Y16" s="29">
        <f t="shared" si="12"/>
        <v>0.12406947890818859</v>
      </c>
      <c r="Z16" s="29">
        <f t="shared" si="12"/>
        <v>0</v>
      </c>
      <c r="AA16" s="29">
        <f t="shared" si="12"/>
        <v>0</v>
      </c>
      <c r="AB16" s="29">
        <f t="shared" si="12"/>
        <v>0</v>
      </c>
      <c r="AC16" s="30">
        <f t="shared" si="12"/>
        <v>3.3498759305210917</v>
      </c>
    </row>
    <row r="17" spans="1:29" ht="16.2">
      <c r="A17" s="73" t="s">
        <v>44</v>
      </c>
      <c r="B17" s="31" t="s">
        <v>53</v>
      </c>
      <c r="C17" s="9">
        <v>0</v>
      </c>
      <c r="D17" s="9">
        <v>0</v>
      </c>
      <c r="E17" s="9">
        <v>0</v>
      </c>
      <c r="F17" s="9">
        <v>11</v>
      </c>
      <c r="G17" s="9">
        <v>0</v>
      </c>
      <c r="H17" s="9">
        <v>7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5">
        <v>19</v>
      </c>
      <c r="P17" s="76" t="s">
        <v>117</v>
      </c>
      <c r="Q17" s="77"/>
      <c r="R17" s="28">
        <f>((AVERAGE(C26:C29))/80.6)*40</f>
        <v>0</v>
      </c>
      <c r="S17" s="29">
        <f t="shared" ref="S17:AC17" si="13">((AVERAGE(D26:D29))/80.6)*40</f>
        <v>0</v>
      </c>
      <c r="T17" s="29">
        <f t="shared" si="13"/>
        <v>0.62034739454094301</v>
      </c>
      <c r="U17" s="29">
        <f t="shared" si="13"/>
        <v>0</v>
      </c>
      <c r="V17" s="29">
        <f t="shared" si="13"/>
        <v>0</v>
      </c>
      <c r="W17" s="29">
        <f t="shared" si="13"/>
        <v>0</v>
      </c>
      <c r="X17" s="29">
        <f t="shared" si="13"/>
        <v>0.12406947890818859</v>
      </c>
      <c r="Y17" s="29">
        <f t="shared" si="13"/>
        <v>0</v>
      </c>
      <c r="Z17" s="29">
        <f t="shared" si="13"/>
        <v>0.12406947890818859</v>
      </c>
      <c r="AA17" s="29">
        <f t="shared" si="13"/>
        <v>0</v>
      </c>
      <c r="AB17" s="29">
        <f t="shared" si="13"/>
        <v>0</v>
      </c>
      <c r="AC17" s="30">
        <f t="shared" si="13"/>
        <v>1.4888337468982633</v>
      </c>
    </row>
    <row r="18" spans="1:29" ht="16.2">
      <c r="A18" s="73"/>
      <c r="B18" s="31" t="s">
        <v>54</v>
      </c>
      <c r="C18" s="9">
        <v>1</v>
      </c>
      <c r="D18" s="9">
        <v>0</v>
      </c>
      <c r="E18" s="9">
        <v>0</v>
      </c>
      <c r="F18" s="9">
        <v>3</v>
      </c>
      <c r="G18" s="9">
        <v>0</v>
      </c>
      <c r="H18" s="9">
        <v>2</v>
      </c>
      <c r="I18" s="9">
        <v>1</v>
      </c>
      <c r="J18" s="9">
        <v>1</v>
      </c>
      <c r="K18" s="9">
        <v>0</v>
      </c>
      <c r="L18" s="9">
        <v>0</v>
      </c>
      <c r="M18" s="9">
        <v>0</v>
      </c>
      <c r="N18" s="5">
        <v>14</v>
      </c>
      <c r="P18" s="76" t="s">
        <v>118</v>
      </c>
      <c r="Q18" s="77"/>
      <c r="R18" s="28">
        <f>((AVERAGE(C92:C95))/80.6)*40</f>
        <v>0</v>
      </c>
      <c r="S18" s="29">
        <f t="shared" ref="S18:AC18" si="14">((AVERAGE(D92:D95))/80.6)*40</f>
        <v>0</v>
      </c>
      <c r="T18" s="29">
        <f t="shared" si="14"/>
        <v>0</v>
      </c>
      <c r="U18" s="29">
        <f t="shared" si="14"/>
        <v>0</v>
      </c>
      <c r="V18" s="29">
        <f t="shared" si="14"/>
        <v>0.12406947890818859</v>
      </c>
      <c r="W18" s="29">
        <f t="shared" si="14"/>
        <v>6.575682382133996</v>
      </c>
      <c r="X18" s="29">
        <f t="shared" si="14"/>
        <v>0</v>
      </c>
      <c r="Y18" s="29">
        <f t="shared" si="14"/>
        <v>0</v>
      </c>
      <c r="Z18" s="29">
        <f t="shared" si="14"/>
        <v>0</v>
      </c>
      <c r="AA18" s="29">
        <f t="shared" si="14"/>
        <v>0</v>
      </c>
      <c r="AB18" s="29">
        <f t="shared" si="14"/>
        <v>9.4292803970223318</v>
      </c>
      <c r="AC18" s="30">
        <f t="shared" si="14"/>
        <v>5.9553349875930532</v>
      </c>
    </row>
    <row r="19" spans="1:29" ht="16.2">
      <c r="A19" s="73"/>
      <c r="B19" s="31" t="s">
        <v>55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2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5">
        <v>6</v>
      </c>
      <c r="P19" s="76" t="s">
        <v>119</v>
      </c>
      <c r="Q19" s="77"/>
      <c r="R19" s="28">
        <f t="shared" ref="R19:AC19" si="15">((AVERAGE(C141:C144))/80.6)*40</f>
        <v>0</v>
      </c>
      <c r="S19" s="29">
        <f t="shared" si="15"/>
        <v>0</v>
      </c>
      <c r="T19" s="29">
        <f t="shared" si="15"/>
        <v>0</v>
      </c>
      <c r="U19" s="29">
        <f t="shared" si="15"/>
        <v>0</v>
      </c>
      <c r="V19" s="29">
        <f t="shared" si="15"/>
        <v>0</v>
      </c>
      <c r="W19" s="29">
        <f t="shared" si="15"/>
        <v>0</v>
      </c>
      <c r="X19" s="29">
        <f t="shared" si="15"/>
        <v>0</v>
      </c>
      <c r="Y19" s="29">
        <f t="shared" si="15"/>
        <v>0</v>
      </c>
      <c r="Z19" s="29">
        <f t="shared" si="15"/>
        <v>0</v>
      </c>
      <c r="AA19" s="29">
        <f t="shared" si="15"/>
        <v>0</v>
      </c>
      <c r="AB19" s="29">
        <f t="shared" si="15"/>
        <v>31.14143920595534</v>
      </c>
      <c r="AC19" s="30">
        <f t="shared" si="15"/>
        <v>0</v>
      </c>
    </row>
    <row r="20" spans="1:29" ht="16.2">
      <c r="A20" s="73"/>
      <c r="B20" s="31" t="s">
        <v>56</v>
      </c>
      <c r="C20" s="9">
        <v>0</v>
      </c>
      <c r="D20" s="9">
        <v>0</v>
      </c>
      <c r="E20" s="9">
        <v>0</v>
      </c>
      <c r="F20" s="9">
        <v>1</v>
      </c>
      <c r="G20" s="9">
        <v>0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1</v>
      </c>
      <c r="N20" s="5">
        <v>4</v>
      </c>
      <c r="P20" s="76" t="s">
        <v>120</v>
      </c>
      <c r="Q20" s="77"/>
      <c r="R20" s="28">
        <f t="shared" ref="R20:AC20" si="16">((AVERAGE(C145))/80.6)*40</f>
        <v>0</v>
      </c>
      <c r="S20" s="29">
        <f t="shared" si="16"/>
        <v>0</v>
      </c>
      <c r="T20" s="29">
        <f t="shared" si="16"/>
        <v>0</v>
      </c>
      <c r="U20" s="29">
        <f t="shared" si="16"/>
        <v>0</v>
      </c>
      <c r="V20" s="29">
        <f t="shared" si="16"/>
        <v>0</v>
      </c>
      <c r="W20" s="29">
        <f t="shared" si="16"/>
        <v>0</v>
      </c>
      <c r="X20" s="29">
        <f t="shared" si="16"/>
        <v>0</v>
      </c>
      <c r="Y20" s="29">
        <f t="shared" si="16"/>
        <v>0</v>
      </c>
      <c r="Z20" s="29">
        <f t="shared" si="16"/>
        <v>0</v>
      </c>
      <c r="AA20" s="29">
        <f t="shared" si="16"/>
        <v>0</v>
      </c>
      <c r="AB20" s="29">
        <f t="shared" si="16"/>
        <v>4.9627791563275441</v>
      </c>
      <c r="AC20" s="30">
        <f t="shared" si="16"/>
        <v>0</v>
      </c>
    </row>
    <row r="21" spans="1:29" ht="16.8" thickBot="1">
      <c r="A21" s="73"/>
      <c r="B21" s="31" t="s">
        <v>57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4</v>
      </c>
      <c r="J21" s="9">
        <v>0</v>
      </c>
      <c r="K21" s="9">
        <v>0</v>
      </c>
      <c r="L21" s="9">
        <v>0</v>
      </c>
      <c r="M21" s="9">
        <v>5</v>
      </c>
      <c r="N21" s="5">
        <v>0</v>
      </c>
      <c r="P21" s="76" t="s">
        <v>121</v>
      </c>
      <c r="Q21" s="77"/>
      <c r="R21" s="28">
        <f>((AVERAGE(C86:C89))/80.6)*40</f>
        <v>2.2332506203473947</v>
      </c>
      <c r="S21" s="29">
        <f t="shared" ref="S21:AC21" si="17">((AVERAGE(D86:D89))/80.6)*40</f>
        <v>0</v>
      </c>
      <c r="T21" s="29">
        <f t="shared" si="17"/>
        <v>0</v>
      </c>
      <c r="U21" s="29">
        <f t="shared" si="17"/>
        <v>0.49627791563275436</v>
      </c>
      <c r="V21" s="29">
        <f t="shared" si="17"/>
        <v>0</v>
      </c>
      <c r="W21" s="29">
        <f t="shared" si="17"/>
        <v>1.3647642679900747</v>
      </c>
      <c r="X21" s="29">
        <f t="shared" si="17"/>
        <v>0.12406947890818859</v>
      </c>
      <c r="Y21" s="29">
        <f t="shared" si="17"/>
        <v>0.12406947890818859</v>
      </c>
      <c r="Z21" s="29">
        <f t="shared" si="17"/>
        <v>0.24813895781637718</v>
      </c>
      <c r="AA21" s="29">
        <f t="shared" si="17"/>
        <v>0</v>
      </c>
      <c r="AB21" s="29">
        <f t="shared" si="17"/>
        <v>0</v>
      </c>
      <c r="AC21" s="30">
        <f t="shared" si="17"/>
        <v>0</v>
      </c>
    </row>
    <row r="22" spans="1:29" ht="16.2">
      <c r="A22" s="72" t="s">
        <v>43</v>
      </c>
      <c r="B22" s="27" t="s">
        <v>45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1</v>
      </c>
      <c r="J22" s="11">
        <v>1</v>
      </c>
      <c r="K22" s="11">
        <v>0</v>
      </c>
      <c r="L22" s="11">
        <v>0</v>
      </c>
      <c r="M22" s="11">
        <v>0</v>
      </c>
      <c r="N22" s="4">
        <v>0</v>
      </c>
      <c r="P22" s="76" t="s">
        <v>122</v>
      </c>
      <c r="Q22" s="77"/>
      <c r="R22" s="28">
        <f t="shared" ref="R22:AC22" si="18">((AVERAGE(C115:C116))/80.6)*40</f>
        <v>0</v>
      </c>
      <c r="S22" s="29">
        <f t="shared" si="18"/>
        <v>0</v>
      </c>
      <c r="T22" s="29">
        <f t="shared" si="18"/>
        <v>0</v>
      </c>
      <c r="U22" s="29">
        <f t="shared" si="18"/>
        <v>0</v>
      </c>
      <c r="V22" s="29">
        <f t="shared" si="18"/>
        <v>0</v>
      </c>
      <c r="W22" s="29">
        <f t="shared" si="18"/>
        <v>0</v>
      </c>
      <c r="X22" s="29">
        <f t="shared" si="18"/>
        <v>0</v>
      </c>
      <c r="Y22" s="29">
        <f t="shared" si="18"/>
        <v>0</v>
      </c>
      <c r="Z22" s="29">
        <f t="shared" si="18"/>
        <v>0</v>
      </c>
      <c r="AA22" s="29">
        <f t="shared" si="18"/>
        <v>0</v>
      </c>
      <c r="AB22" s="29">
        <f t="shared" si="18"/>
        <v>0</v>
      </c>
      <c r="AC22" s="30">
        <f t="shared" si="18"/>
        <v>0</v>
      </c>
    </row>
    <row r="23" spans="1:29" ht="16.2">
      <c r="A23" s="73"/>
      <c r="B23" s="63" t="s">
        <v>46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5">
        <v>0</v>
      </c>
      <c r="P23" s="76" t="s">
        <v>123</v>
      </c>
      <c r="Q23" s="77"/>
      <c r="R23" s="28">
        <f>((AVERAGE(C77:C80))/80.6)*40</f>
        <v>0</v>
      </c>
      <c r="S23" s="29">
        <f t="shared" ref="S23:AC23" si="19">((AVERAGE(D77:D80))/80.6)*40</f>
        <v>0</v>
      </c>
      <c r="T23" s="29">
        <f t="shared" si="19"/>
        <v>0</v>
      </c>
      <c r="U23" s="29">
        <f t="shared" si="19"/>
        <v>0</v>
      </c>
      <c r="V23" s="29">
        <f t="shared" si="19"/>
        <v>0</v>
      </c>
      <c r="W23" s="29">
        <f t="shared" si="19"/>
        <v>37.717121588089327</v>
      </c>
      <c r="X23" s="29">
        <f t="shared" si="19"/>
        <v>0</v>
      </c>
      <c r="Y23" s="29">
        <f t="shared" si="19"/>
        <v>0</v>
      </c>
      <c r="Z23" s="29">
        <f t="shared" si="19"/>
        <v>0</v>
      </c>
      <c r="AA23" s="29">
        <f t="shared" si="19"/>
        <v>0</v>
      </c>
      <c r="AB23" s="29">
        <f t="shared" si="19"/>
        <v>0</v>
      </c>
      <c r="AC23" s="30">
        <f t="shared" si="19"/>
        <v>0.12406947890818859</v>
      </c>
    </row>
    <row r="24" spans="1:29" ht="16.2">
      <c r="A24" s="73"/>
      <c r="B24" s="31" t="s">
        <v>47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13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5">
        <v>26</v>
      </c>
      <c r="P24" s="76" t="s">
        <v>124</v>
      </c>
      <c r="Q24" s="77"/>
      <c r="R24" s="28">
        <f>((AVERAGE(C81:C85))/80.6)*40</f>
        <v>0</v>
      </c>
      <c r="S24" s="29">
        <f t="shared" ref="S24:AC24" si="20">((AVERAGE(D81:D85))/80.6)*40</f>
        <v>0</v>
      </c>
      <c r="T24" s="29">
        <f t="shared" si="20"/>
        <v>0</v>
      </c>
      <c r="U24" s="29">
        <f t="shared" si="20"/>
        <v>0.49627791563275436</v>
      </c>
      <c r="V24" s="29">
        <f t="shared" si="20"/>
        <v>0</v>
      </c>
      <c r="W24" s="29">
        <f t="shared" si="20"/>
        <v>8.5359801488833753</v>
      </c>
      <c r="X24" s="29">
        <f t="shared" si="20"/>
        <v>0</v>
      </c>
      <c r="Y24" s="29">
        <f t="shared" si="20"/>
        <v>0</v>
      </c>
      <c r="Z24" s="29">
        <f t="shared" si="20"/>
        <v>0</v>
      </c>
      <c r="AA24" s="29">
        <f t="shared" si="20"/>
        <v>0</v>
      </c>
      <c r="AB24" s="29">
        <f t="shared" si="20"/>
        <v>9.9255583126550889E-2</v>
      </c>
      <c r="AC24" s="30">
        <f t="shared" si="20"/>
        <v>0.19851116625310178</v>
      </c>
    </row>
    <row r="25" spans="1:29" ht="16.2">
      <c r="A25" s="73"/>
      <c r="B25" s="31" t="s">
        <v>48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3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5">
        <v>1</v>
      </c>
      <c r="P25" s="76" t="s">
        <v>125</v>
      </c>
      <c r="Q25" s="77"/>
      <c r="R25" s="28">
        <f>((AVERAGE(C63:C66))/80.6)*40</f>
        <v>0</v>
      </c>
      <c r="S25" s="29">
        <f t="shared" ref="S25:AC25" si="21">((AVERAGE(D63:D66))/80.6)*40</f>
        <v>0</v>
      </c>
      <c r="T25" s="29">
        <f t="shared" si="21"/>
        <v>0</v>
      </c>
      <c r="U25" s="29">
        <f t="shared" si="21"/>
        <v>6.0794044665012414</v>
      </c>
      <c r="V25" s="29">
        <f t="shared" si="21"/>
        <v>0</v>
      </c>
      <c r="W25" s="29">
        <f t="shared" si="21"/>
        <v>3.4739454094292803</v>
      </c>
      <c r="X25" s="29">
        <f t="shared" si="21"/>
        <v>0</v>
      </c>
      <c r="Y25" s="29">
        <f t="shared" si="21"/>
        <v>0</v>
      </c>
      <c r="Z25" s="29">
        <f t="shared" si="21"/>
        <v>0</v>
      </c>
      <c r="AA25" s="29">
        <f t="shared" si="21"/>
        <v>0</v>
      </c>
      <c r="AB25" s="29">
        <f t="shared" si="21"/>
        <v>0</v>
      </c>
      <c r="AC25" s="30">
        <f t="shared" si="21"/>
        <v>0</v>
      </c>
    </row>
    <row r="26" spans="1:29" ht="16.2">
      <c r="A26" s="73" t="s">
        <v>44</v>
      </c>
      <c r="B26" s="31" t="s">
        <v>45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5">
        <v>0</v>
      </c>
      <c r="P26" s="76" t="s">
        <v>126</v>
      </c>
      <c r="Q26" s="77"/>
      <c r="R26" s="28">
        <f>((AVERAGE(C75:C76))/80.6)*40</f>
        <v>0</v>
      </c>
      <c r="S26" s="29">
        <f t="shared" ref="S26:AC26" si="22">((AVERAGE(D75:D76))/80.6)*40</f>
        <v>0</v>
      </c>
      <c r="T26" s="29">
        <f t="shared" si="22"/>
        <v>0</v>
      </c>
      <c r="U26" s="29">
        <f t="shared" si="22"/>
        <v>0.24813895781637718</v>
      </c>
      <c r="V26" s="29">
        <f t="shared" si="22"/>
        <v>0</v>
      </c>
      <c r="W26" s="29">
        <f t="shared" si="22"/>
        <v>0.24813895781637718</v>
      </c>
      <c r="X26" s="29">
        <f t="shared" si="22"/>
        <v>0</v>
      </c>
      <c r="Y26" s="29">
        <f t="shared" si="22"/>
        <v>0</v>
      </c>
      <c r="Z26" s="29">
        <f t="shared" si="22"/>
        <v>0</v>
      </c>
      <c r="AA26" s="29">
        <f t="shared" si="22"/>
        <v>0</v>
      </c>
      <c r="AB26" s="29">
        <f t="shared" si="22"/>
        <v>0</v>
      </c>
      <c r="AC26" s="30">
        <f t="shared" si="22"/>
        <v>0</v>
      </c>
    </row>
    <row r="27" spans="1:29" ht="16.2">
      <c r="A27" s="73"/>
      <c r="B27" s="63" t="s">
        <v>46</v>
      </c>
      <c r="C27" s="9">
        <v>0</v>
      </c>
      <c r="D27" s="9">
        <v>0</v>
      </c>
      <c r="E27" s="9">
        <v>5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5">
        <v>6</v>
      </c>
      <c r="P27" s="76" t="s">
        <v>127</v>
      </c>
      <c r="Q27" s="77"/>
      <c r="R27" s="28">
        <f>((AVERAGE(C90:C91))/80.6)*40</f>
        <v>0</v>
      </c>
      <c r="S27" s="29">
        <f t="shared" ref="S27:AC27" si="23">((AVERAGE(D90:D91))/80.6)*40</f>
        <v>0</v>
      </c>
      <c r="T27" s="29">
        <f t="shared" si="23"/>
        <v>0</v>
      </c>
      <c r="U27" s="29">
        <f t="shared" si="23"/>
        <v>1.4888337468982633</v>
      </c>
      <c r="V27" s="29">
        <f t="shared" si="23"/>
        <v>0</v>
      </c>
      <c r="W27" s="29">
        <f t="shared" si="23"/>
        <v>0</v>
      </c>
      <c r="X27" s="29">
        <f t="shared" si="23"/>
        <v>0</v>
      </c>
      <c r="Y27" s="29">
        <f t="shared" si="23"/>
        <v>0</v>
      </c>
      <c r="Z27" s="29">
        <f t="shared" si="23"/>
        <v>0</v>
      </c>
      <c r="AA27" s="29">
        <f t="shared" si="23"/>
        <v>0</v>
      </c>
      <c r="AB27" s="29">
        <f t="shared" si="23"/>
        <v>0</v>
      </c>
      <c r="AC27" s="30">
        <f t="shared" si="23"/>
        <v>0</v>
      </c>
    </row>
    <row r="28" spans="1:29" ht="16.2">
      <c r="A28" s="73"/>
      <c r="B28" s="31" t="s">
        <v>47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1</v>
      </c>
      <c r="L28" s="9">
        <v>0</v>
      </c>
      <c r="M28" s="9">
        <v>0</v>
      </c>
      <c r="N28" s="5">
        <v>5</v>
      </c>
      <c r="P28" s="76" t="s">
        <v>128</v>
      </c>
      <c r="Q28" s="77"/>
      <c r="R28" s="28">
        <f t="shared" ref="R28:AC28" si="24">((AVERAGE(C122:C125))/80.6)*40</f>
        <v>0</v>
      </c>
      <c r="S28" s="29">
        <f t="shared" si="24"/>
        <v>0</v>
      </c>
      <c r="T28" s="29">
        <f t="shared" si="24"/>
        <v>0</v>
      </c>
      <c r="U28" s="29">
        <f t="shared" si="24"/>
        <v>0.24813895781637718</v>
      </c>
      <c r="V28" s="29">
        <f t="shared" si="24"/>
        <v>0</v>
      </c>
      <c r="W28" s="29">
        <f t="shared" si="24"/>
        <v>0</v>
      </c>
      <c r="X28" s="29">
        <f t="shared" si="24"/>
        <v>0</v>
      </c>
      <c r="Y28" s="29">
        <f t="shared" si="24"/>
        <v>0</v>
      </c>
      <c r="Z28" s="29">
        <f t="shared" si="24"/>
        <v>0</v>
      </c>
      <c r="AA28" s="29">
        <f t="shared" si="24"/>
        <v>0</v>
      </c>
      <c r="AB28" s="29">
        <f t="shared" si="24"/>
        <v>0</v>
      </c>
      <c r="AC28" s="30">
        <f t="shared" si="24"/>
        <v>0.12406947890818859</v>
      </c>
    </row>
    <row r="29" spans="1:29" ht="16.8" thickBot="1">
      <c r="A29" s="73"/>
      <c r="B29" s="31" t="s">
        <v>48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5">
        <v>1</v>
      </c>
      <c r="P29" s="76" t="s">
        <v>129</v>
      </c>
      <c r="Q29" s="77"/>
      <c r="R29" s="28">
        <f t="shared" ref="R29:AC29" si="25">((AVERAGE(C126:C127))/80.6)*40</f>
        <v>0</v>
      </c>
      <c r="S29" s="29">
        <f t="shared" si="25"/>
        <v>0</v>
      </c>
      <c r="T29" s="29">
        <f t="shared" si="25"/>
        <v>0</v>
      </c>
      <c r="U29" s="29">
        <f t="shared" si="25"/>
        <v>0</v>
      </c>
      <c r="V29" s="29">
        <f t="shared" si="25"/>
        <v>0</v>
      </c>
      <c r="W29" s="29">
        <f t="shared" si="25"/>
        <v>0</v>
      </c>
      <c r="X29" s="29">
        <f t="shared" si="25"/>
        <v>0</v>
      </c>
      <c r="Y29" s="29">
        <f t="shared" si="25"/>
        <v>0</v>
      </c>
      <c r="Z29" s="29">
        <f t="shared" si="25"/>
        <v>0</v>
      </c>
      <c r="AA29" s="29">
        <f t="shared" si="25"/>
        <v>0</v>
      </c>
      <c r="AB29" s="29">
        <f t="shared" si="25"/>
        <v>0.24813895781637718</v>
      </c>
      <c r="AC29" s="30">
        <f t="shared" si="25"/>
        <v>0</v>
      </c>
    </row>
    <row r="30" spans="1:29" ht="16.2">
      <c r="A30" s="72" t="s">
        <v>43</v>
      </c>
      <c r="B30" s="27" t="s">
        <v>80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1</v>
      </c>
      <c r="M30" s="11">
        <v>0</v>
      </c>
      <c r="N30" s="4">
        <v>0</v>
      </c>
      <c r="P30" s="76" t="s">
        <v>130</v>
      </c>
      <c r="Q30" s="77"/>
      <c r="R30" s="28">
        <f>((AVERAGE(C30:C31))/80.6)*40</f>
        <v>0</v>
      </c>
      <c r="S30" s="29">
        <f t="shared" ref="S30:AC30" si="26">((AVERAGE(D30:D31))/80.6)*40</f>
        <v>0</v>
      </c>
      <c r="T30" s="29">
        <f t="shared" si="26"/>
        <v>0</v>
      </c>
      <c r="U30" s="29">
        <f t="shared" si="26"/>
        <v>0</v>
      </c>
      <c r="V30" s="29">
        <f t="shared" si="26"/>
        <v>0</v>
      </c>
      <c r="W30" s="29">
        <f t="shared" si="26"/>
        <v>0</v>
      </c>
      <c r="X30" s="29">
        <f t="shared" si="26"/>
        <v>0</v>
      </c>
      <c r="Y30" s="29">
        <f t="shared" si="26"/>
        <v>0</v>
      </c>
      <c r="Z30" s="29">
        <f t="shared" si="26"/>
        <v>0</v>
      </c>
      <c r="AA30" s="29">
        <f t="shared" si="26"/>
        <v>0.24813895781637718</v>
      </c>
      <c r="AB30" s="29">
        <f t="shared" si="26"/>
        <v>0</v>
      </c>
      <c r="AC30" s="30">
        <f t="shared" si="26"/>
        <v>0</v>
      </c>
    </row>
    <row r="31" spans="1:29" ht="16.8" thickBot="1">
      <c r="A31" s="73"/>
      <c r="B31" s="31" t="s">
        <v>81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5">
        <v>0</v>
      </c>
      <c r="P31" s="76" t="s">
        <v>131</v>
      </c>
      <c r="Q31" s="88"/>
      <c r="R31" s="28">
        <f>((AVERAGE(C96:C99))/80.6)*40</f>
        <v>0</v>
      </c>
      <c r="S31" s="29">
        <f t="shared" ref="S31:AC31" si="27">((AVERAGE(D96:D99))/80.6)*40</f>
        <v>0.12406947890818859</v>
      </c>
      <c r="T31" s="29">
        <f t="shared" si="27"/>
        <v>0</v>
      </c>
      <c r="U31" s="29">
        <f t="shared" si="27"/>
        <v>0</v>
      </c>
      <c r="V31" s="29">
        <f t="shared" si="27"/>
        <v>0</v>
      </c>
      <c r="W31" s="29">
        <f t="shared" si="27"/>
        <v>2.8535980148883375</v>
      </c>
      <c r="X31" s="29">
        <f t="shared" si="27"/>
        <v>0</v>
      </c>
      <c r="Y31" s="29">
        <f t="shared" si="27"/>
        <v>0.12406947890818859</v>
      </c>
      <c r="Z31" s="29">
        <f t="shared" si="27"/>
        <v>0</v>
      </c>
      <c r="AA31" s="29">
        <f t="shared" si="27"/>
        <v>0</v>
      </c>
      <c r="AB31" s="29">
        <f t="shared" si="27"/>
        <v>0.37220843672456583</v>
      </c>
      <c r="AC31" s="30">
        <f t="shared" si="27"/>
        <v>0</v>
      </c>
    </row>
    <row r="32" spans="1:29" ht="16.2">
      <c r="A32" s="72" t="s">
        <v>44</v>
      </c>
      <c r="B32" s="27" t="s">
        <v>87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4">
        <v>0</v>
      </c>
      <c r="P32" s="76" t="s">
        <v>132</v>
      </c>
      <c r="Q32" s="88"/>
      <c r="R32" s="28">
        <f>((AVERAGE(C100))/80.6)*40</f>
        <v>0</v>
      </c>
      <c r="S32" s="29">
        <f t="shared" ref="S32:AC32" si="28">((AVERAGE(D100))/80.6)*40</f>
        <v>0</v>
      </c>
      <c r="T32" s="29">
        <f t="shared" si="28"/>
        <v>0</v>
      </c>
      <c r="U32" s="29">
        <f t="shared" si="28"/>
        <v>1.4888337468982633</v>
      </c>
      <c r="V32" s="29">
        <f t="shared" si="28"/>
        <v>0</v>
      </c>
      <c r="W32" s="29">
        <f t="shared" si="28"/>
        <v>0.99255583126550873</v>
      </c>
      <c r="X32" s="29">
        <f t="shared" si="28"/>
        <v>0</v>
      </c>
      <c r="Y32" s="29">
        <f t="shared" si="28"/>
        <v>0</v>
      </c>
      <c r="Z32" s="29">
        <f t="shared" si="28"/>
        <v>0</v>
      </c>
      <c r="AA32" s="29">
        <f t="shared" si="28"/>
        <v>0</v>
      </c>
      <c r="AB32" s="29">
        <f t="shared" si="28"/>
        <v>0</v>
      </c>
      <c r="AC32" s="30">
        <f t="shared" si="28"/>
        <v>0</v>
      </c>
    </row>
    <row r="33" spans="1:29" ht="16.8" thickBot="1">
      <c r="A33" s="73"/>
      <c r="B33" s="31" t="s">
        <v>88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5">
        <v>0</v>
      </c>
      <c r="P33" s="76" t="s">
        <v>133</v>
      </c>
      <c r="Q33" s="77"/>
      <c r="R33" s="28">
        <f>((AVERAGE(C32:C33))/80.6)*40</f>
        <v>0</v>
      </c>
      <c r="S33" s="29">
        <f t="shared" ref="S33:AC33" si="29">((AVERAGE(D32:D33))/80.6)*40</f>
        <v>0</v>
      </c>
      <c r="T33" s="29">
        <f t="shared" si="29"/>
        <v>0</v>
      </c>
      <c r="U33" s="29">
        <f t="shared" si="29"/>
        <v>0</v>
      </c>
      <c r="V33" s="29">
        <f t="shared" si="29"/>
        <v>0</v>
      </c>
      <c r="W33" s="29">
        <f t="shared" si="29"/>
        <v>0</v>
      </c>
      <c r="X33" s="29">
        <f t="shared" si="29"/>
        <v>0</v>
      </c>
      <c r="Y33" s="29">
        <f t="shared" si="29"/>
        <v>0</v>
      </c>
      <c r="Z33" s="29">
        <f t="shared" si="29"/>
        <v>0</v>
      </c>
      <c r="AA33" s="29">
        <f t="shared" si="29"/>
        <v>0</v>
      </c>
      <c r="AB33" s="29">
        <f t="shared" si="29"/>
        <v>0</v>
      </c>
      <c r="AC33" s="30">
        <f t="shared" si="29"/>
        <v>0</v>
      </c>
    </row>
    <row r="34" spans="1:29" ht="16.2">
      <c r="A34" s="72" t="s">
        <v>43</v>
      </c>
      <c r="B34" s="27" t="s">
        <v>94</v>
      </c>
      <c r="C34" s="32">
        <v>0</v>
      </c>
      <c r="D34" s="11">
        <v>0</v>
      </c>
      <c r="E34" s="11">
        <v>0</v>
      </c>
      <c r="F34" s="11">
        <v>34</v>
      </c>
      <c r="G34" s="11">
        <v>0</v>
      </c>
      <c r="H34" s="11">
        <v>1</v>
      </c>
      <c r="I34" s="11">
        <v>11</v>
      </c>
      <c r="J34" s="11">
        <v>2</v>
      </c>
      <c r="K34" s="11">
        <v>0</v>
      </c>
      <c r="L34" s="11">
        <v>0</v>
      </c>
      <c r="M34" s="11">
        <v>0</v>
      </c>
      <c r="N34" s="4">
        <v>1</v>
      </c>
      <c r="P34" s="76" t="s">
        <v>136</v>
      </c>
      <c r="Q34" s="77"/>
      <c r="R34" s="28">
        <f>((AVERAGE(C101))/80.6)*40</f>
        <v>0</v>
      </c>
      <c r="S34" s="29">
        <f t="shared" ref="S34:AC34" si="30">((AVERAGE(D101))/80.6)*40</f>
        <v>0</v>
      </c>
      <c r="T34" s="29">
        <f t="shared" si="30"/>
        <v>0</v>
      </c>
      <c r="U34" s="29">
        <f t="shared" si="30"/>
        <v>0</v>
      </c>
      <c r="V34" s="29">
        <f t="shared" si="30"/>
        <v>0.49627791563275436</v>
      </c>
      <c r="W34" s="29">
        <f t="shared" si="30"/>
        <v>7.9404466501240698</v>
      </c>
      <c r="X34" s="29">
        <f t="shared" si="30"/>
        <v>0</v>
      </c>
      <c r="Y34" s="29">
        <f t="shared" si="30"/>
        <v>0</v>
      </c>
      <c r="Z34" s="29">
        <f t="shared" si="30"/>
        <v>0</v>
      </c>
      <c r="AA34" s="29">
        <f t="shared" si="30"/>
        <v>0</v>
      </c>
      <c r="AB34" s="29">
        <f t="shared" si="30"/>
        <v>0</v>
      </c>
      <c r="AC34" s="30">
        <f t="shared" si="30"/>
        <v>0</v>
      </c>
    </row>
    <row r="35" spans="1:29" ht="16.2">
      <c r="A35" s="73"/>
      <c r="B35" s="31" t="s">
        <v>95</v>
      </c>
      <c r="C35" s="12">
        <v>0</v>
      </c>
      <c r="D35" s="9">
        <v>0</v>
      </c>
      <c r="E35" s="9">
        <v>0</v>
      </c>
      <c r="F35" s="9">
        <v>2</v>
      </c>
      <c r="G35" s="9">
        <v>0</v>
      </c>
      <c r="H35" s="9">
        <v>0</v>
      </c>
      <c r="I35" s="9">
        <v>7</v>
      </c>
      <c r="J35" s="9">
        <v>0</v>
      </c>
      <c r="K35" s="9">
        <v>0</v>
      </c>
      <c r="L35" s="9">
        <v>0</v>
      </c>
      <c r="M35" s="9">
        <v>0</v>
      </c>
      <c r="N35" s="5">
        <v>3</v>
      </c>
      <c r="P35" s="76" t="s">
        <v>134</v>
      </c>
      <c r="Q35" s="77"/>
      <c r="R35" s="28">
        <f>((AVERAGE(C102:C103))/80.6)*40</f>
        <v>0</v>
      </c>
      <c r="S35" s="29">
        <f t="shared" ref="S35:AC35" si="31">((AVERAGE(D102:D103))/80.6)*40</f>
        <v>0</v>
      </c>
      <c r="T35" s="29">
        <f t="shared" si="31"/>
        <v>0</v>
      </c>
      <c r="U35" s="29">
        <f t="shared" si="31"/>
        <v>42.928039702233249</v>
      </c>
      <c r="V35" s="29">
        <f t="shared" si="31"/>
        <v>0.74441687344913166</v>
      </c>
      <c r="W35" s="29">
        <f t="shared" si="31"/>
        <v>12.406947890818859</v>
      </c>
      <c r="X35" s="29">
        <f t="shared" si="31"/>
        <v>0</v>
      </c>
      <c r="Y35" s="29">
        <f t="shared" si="31"/>
        <v>0</v>
      </c>
      <c r="Z35" s="29">
        <f t="shared" si="31"/>
        <v>0</v>
      </c>
      <c r="AA35" s="29">
        <f t="shared" si="31"/>
        <v>0</v>
      </c>
      <c r="AB35" s="29">
        <f t="shared" si="31"/>
        <v>0</v>
      </c>
      <c r="AC35" s="30">
        <f t="shared" si="31"/>
        <v>0</v>
      </c>
    </row>
    <row r="36" spans="1:29" ht="16.2">
      <c r="A36" s="73"/>
      <c r="B36" s="31" t="s">
        <v>96</v>
      </c>
      <c r="C36" s="12">
        <v>0</v>
      </c>
      <c r="D36" s="9">
        <v>0</v>
      </c>
      <c r="E36" s="9">
        <v>0</v>
      </c>
      <c r="F36" s="9">
        <v>19</v>
      </c>
      <c r="G36" s="9">
        <v>0</v>
      </c>
      <c r="H36" s="9">
        <v>3</v>
      </c>
      <c r="I36" s="9">
        <v>3</v>
      </c>
      <c r="J36" s="9">
        <v>0</v>
      </c>
      <c r="K36" s="9">
        <v>0</v>
      </c>
      <c r="L36" s="9">
        <v>0</v>
      </c>
      <c r="M36" s="9">
        <v>1</v>
      </c>
      <c r="N36" s="5">
        <v>6</v>
      </c>
      <c r="P36" s="76" t="s">
        <v>135</v>
      </c>
      <c r="Q36" s="77"/>
      <c r="R36" s="28">
        <f t="shared" ref="R36:AC36" si="32">((AVERAGE(C104:C106))/80.6)*40</f>
        <v>0</v>
      </c>
      <c r="S36" s="29">
        <f t="shared" si="32"/>
        <v>0</v>
      </c>
      <c r="T36" s="29">
        <f t="shared" si="32"/>
        <v>0</v>
      </c>
      <c r="U36" s="29">
        <f t="shared" si="32"/>
        <v>1.1579818031430935</v>
      </c>
      <c r="V36" s="29">
        <f t="shared" si="32"/>
        <v>0</v>
      </c>
      <c r="W36" s="29">
        <f t="shared" si="32"/>
        <v>4.6319272125723741</v>
      </c>
      <c r="X36" s="29">
        <f t="shared" si="32"/>
        <v>0</v>
      </c>
      <c r="Y36" s="29">
        <f t="shared" si="32"/>
        <v>0</v>
      </c>
      <c r="Z36" s="29">
        <f t="shared" si="32"/>
        <v>0</v>
      </c>
      <c r="AA36" s="29">
        <f t="shared" si="32"/>
        <v>0</v>
      </c>
      <c r="AB36" s="29">
        <f t="shared" si="32"/>
        <v>0</v>
      </c>
      <c r="AC36" s="30">
        <f t="shared" si="32"/>
        <v>0.16542597187758479</v>
      </c>
    </row>
    <row r="37" spans="1:29" ht="16.2">
      <c r="A37" s="73"/>
      <c r="B37" s="31" t="s">
        <v>97</v>
      </c>
      <c r="C37" s="12">
        <v>0</v>
      </c>
      <c r="D37" s="9">
        <v>0</v>
      </c>
      <c r="E37" s="9">
        <v>0</v>
      </c>
      <c r="F37" s="9">
        <v>23</v>
      </c>
      <c r="G37" s="9">
        <v>0</v>
      </c>
      <c r="H37" s="9">
        <v>16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5">
        <v>3</v>
      </c>
      <c r="P37" s="76" t="s">
        <v>137</v>
      </c>
      <c r="Q37" s="77"/>
      <c r="R37" s="28">
        <f t="shared" ref="R37:AC37" si="33">((AVERAGE(C43:C44))/80.6)*40</f>
        <v>0</v>
      </c>
      <c r="S37" s="29">
        <f t="shared" si="33"/>
        <v>0</v>
      </c>
      <c r="T37" s="29">
        <f t="shared" si="33"/>
        <v>0</v>
      </c>
      <c r="U37" s="29">
        <f t="shared" si="33"/>
        <v>0</v>
      </c>
      <c r="V37" s="29">
        <f t="shared" si="33"/>
        <v>0</v>
      </c>
      <c r="W37" s="29">
        <f t="shared" si="33"/>
        <v>0.74441687344913166</v>
      </c>
      <c r="X37" s="29">
        <f t="shared" si="33"/>
        <v>0</v>
      </c>
      <c r="Y37" s="29">
        <f t="shared" si="33"/>
        <v>0</v>
      </c>
      <c r="Z37" s="29">
        <f t="shared" si="33"/>
        <v>0</v>
      </c>
      <c r="AA37" s="29">
        <f t="shared" si="33"/>
        <v>0</v>
      </c>
      <c r="AB37" s="29">
        <f t="shared" si="33"/>
        <v>3.9702233250620349</v>
      </c>
      <c r="AC37" s="30">
        <f t="shared" si="33"/>
        <v>0</v>
      </c>
    </row>
    <row r="38" spans="1:29" ht="16.2">
      <c r="A38" s="73" t="s">
        <v>44</v>
      </c>
      <c r="B38" s="31" t="s">
        <v>94</v>
      </c>
      <c r="C38" s="33">
        <v>0</v>
      </c>
      <c r="D38" s="1">
        <v>0</v>
      </c>
      <c r="E38" s="1">
        <v>0</v>
      </c>
      <c r="F38" s="1">
        <v>13</v>
      </c>
      <c r="G38" s="1">
        <v>0</v>
      </c>
      <c r="H38" s="1">
        <v>0</v>
      </c>
      <c r="I38" s="1">
        <v>19</v>
      </c>
      <c r="J38" s="1">
        <v>0</v>
      </c>
      <c r="K38" s="1">
        <v>0</v>
      </c>
      <c r="L38" s="1">
        <v>0</v>
      </c>
      <c r="M38" s="1">
        <v>0</v>
      </c>
      <c r="N38" s="13">
        <v>17</v>
      </c>
      <c r="P38" s="76" t="s">
        <v>138</v>
      </c>
      <c r="Q38" s="77"/>
      <c r="R38" s="28">
        <f t="shared" ref="R38:AC38" si="34">((AVERAGE(C107:C110))/80.6)*40</f>
        <v>0</v>
      </c>
      <c r="S38" s="29">
        <f t="shared" si="34"/>
        <v>0</v>
      </c>
      <c r="T38" s="29">
        <f t="shared" si="34"/>
        <v>0</v>
      </c>
      <c r="U38" s="29">
        <f t="shared" si="34"/>
        <v>0</v>
      </c>
      <c r="V38" s="29">
        <f t="shared" si="34"/>
        <v>0</v>
      </c>
      <c r="W38" s="29">
        <f t="shared" si="34"/>
        <v>103.59801488833747</v>
      </c>
      <c r="X38" s="29">
        <f t="shared" si="34"/>
        <v>0</v>
      </c>
      <c r="Y38" s="29">
        <f t="shared" si="34"/>
        <v>0</v>
      </c>
      <c r="Z38" s="29">
        <f t="shared" si="34"/>
        <v>0.12406947890818859</v>
      </c>
      <c r="AA38" s="29">
        <f t="shared" si="34"/>
        <v>0</v>
      </c>
      <c r="AB38" s="29">
        <f t="shared" si="34"/>
        <v>2.3573200992555829</v>
      </c>
      <c r="AC38" s="30">
        <f t="shared" si="34"/>
        <v>0.12406947890818859</v>
      </c>
    </row>
    <row r="39" spans="1:29" ht="16.2">
      <c r="A39" s="73"/>
      <c r="B39" s="31" t="s">
        <v>95</v>
      </c>
      <c r="C39" s="33">
        <v>0</v>
      </c>
      <c r="D39" s="1">
        <v>0</v>
      </c>
      <c r="E39" s="1">
        <v>0</v>
      </c>
      <c r="F39" s="1">
        <v>46</v>
      </c>
      <c r="G39" s="1">
        <v>0</v>
      </c>
      <c r="H39" s="1">
        <v>13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3">
        <v>57</v>
      </c>
      <c r="P39" s="76" t="s">
        <v>139</v>
      </c>
      <c r="Q39" s="77"/>
      <c r="R39" s="28">
        <f t="shared" ref="R39:AC39" si="35">((AVERAGE(C111))/80.6)*40</f>
        <v>0</v>
      </c>
      <c r="S39" s="29">
        <f t="shared" si="35"/>
        <v>0</v>
      </c>
      <c r="T39" s="29">
        <f t="shared" si="35"/>
        <v>0</v>
      </c>
      <c r="U39" s="29">
        <f t="shared" si="35"/>
        <v>0</v>
      </c>
      <c r="V39" s="29">
        <f t="shared" si="35"/>
        <v>0</v>
      </c>
      <c r="W39" s="29">
        <f t="shared" si="35"/>
        <v>2.481389578163772</v>
      </c>
      <c r="X39" s="29">
        <f t="shared" si="35"/>
        <v>0</v>
      </c>
      <c r="Y39" s="29">
        <f t="shared" si="35"/>
        <v>0</v>
      </c>
      <c r="Z39" s="29">
        <f t="shared" si="35"/>
        <v>0</v>
      </c>
      <c r="AA39" s="29">
        <f t="shared" si="35"/>
        <v>0</v>
      </c>
      <c r="AB39" s="29">
        <f t="shared" si="35"/>
        <v>0</v>
      </c>
      <c r="AC39" s="30">
        <f t="shared" si="35"/>
        <v>0</v>
      </c>
    </row>
    <row r="40" spans="1:29" ht="16.8" thickBot="1">
      <c r="A40" s="73"/>
      <c r="B40" s="31" t="s">
        <v>96</v>
      </c>
      <c r="C40" s="33">
        <v>0</v>
      </c>
      <c r="D40" s="1">
        <v>0</v>
      </c>
      <c r="E40" s="1">
        <v>0</v>
      </c>
      <c r="F40" s="1">
        <v>41</v>
      </c>
      <c r="G40" s="1">
        <v>0</v>
      </c>
      <c r="H40" s="1">
        <v>350</v>
      </c>
      <c r="I40" s="1">
        <v>0</v>
      </c>
      <c r="J40" s="1">
        <v>0</v>
      </c>
      <c r="K40" s="1">
        <v>0</v>
      </c>
      <c r="L40" s="1">
        <v>0</v>
      </c>
      <c r="M40" s="1">
        <v>5</v>
      </c>
      <c r="N40" s="13">
        <v>19</v>
      </c>
      <c r="P40" s="105" t="s">
        <v>140</v>
      </c>
      <c r="Q40" s="106"/>
      <c r="R40" s="34">
        <f t="shared" ref="R40:AC40" si="36">((AVERAGE(C146:C148))/80.6)*40</f>
        <v>0</v>
      </c>
      <c r="S40" s="35">
        <f t="shared" si="36"/>
        <v>0</v>
      </c>
      <c r="T40" s="35">
        <f t="shared" si="36"/>
        <v>0</v>
      </c>
      <c r="U40" s="35">
        <f t="shared" si="36"/>
        <v>0</v>
      </c>
      <c r="V40" s="35">
        <f t="shared" si="36"/>
        <v>0</v>
      </c>
      <c r="W40" s="35">
        <f t="shared" si="36"/>
        <v>0</v>
      </c>
      <c r="X40" s="35">
        <f t="shared" si="36"/>
        <v>0</v>
      </c>
      <c r="Y40" s="35">
        <f t="shared" si="36"/>
        <v>0</v>
      </c>
      <c r="Z40" s="35">
        <f t="shared" si="36"/>
        <v>0</v>
      </c>
      <c r="AA40" s="35">
        <f t="shared" si="36"/>
        <v>0</v>
      </c>
      <c r="AB40" s="35">
        <f t="shared" si="36"/>
        <v>7.4441687344913152</v>
      </c>
      <c r="AC40" s="36">
        <f t="shared" si="36"/>
        <v>0</v>
      </c>
    </row>
    <row r="41" spans="1:29" ht="16.2">
      <c r="A41" s="73"/>
      <c r="B41" s="31" t="s">
        <v>97</v>
      </c>
      <c r="C41" s="33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3">
        <v>0</v>
      </c>
      <c r="P41" s="76" t="s">
        <v>141</v>
      </c>
      <c r="Q41" s="77"/>
      <c r="R41" s="24">
        <f>AVERAGE(R51:R54)</f>
        <v>0</v>
      </c>
      <c r="S41" s="25">
        <f t="shared" ref="S41:AC41" si="37">AVERAGE(S51:S54)</f>
        <v>0</v>
      </c>
      <c r="T41" s="25">
        <f t="shared" si="37"/>
        <v>0</v>
      </c>
      <c r="U41" s="25">
        <f t="shared" si="37"/>
        <v>11.436903393683343</v>
      </c>
      <c r="V41" s="25">
        <f t="shared" si="37"/>
        <v>0</v>
      </c>
      <c r="W41" s="25">
        <f t="shared" si="37"/>
        <v>1.8756605991266222</v>
      </c>
      <c r="X41" s="25">
        <f t="shared" si="37"/>
        <v>3.2375412900231169</v>
      </c>
      <c r="Y41" s="25">
        <f t="shared" si="37"/>
        <v>0.4185851820845542</v>
      </c>
      <c r="Z41" s="25">
        <f t="shared" si="37"/>
        <v>0</v>
      </c>
      <c r="AA41" s="25">
        <f t="shared" si="37"/>
        <v>0</v>
      </c>
      <c r="AB41" s="25">
        <f t="shared" si="37"/>
        <v>0.11990407673860912</v>
      </c>
      <c r="AC41" s="26">
        <f t="shared" si="37"/>
        <v>1.4204052491138108</v>
      </c>
    </row>
    <row r="42" spans="1:29" ht="16.8" thickBot="1">
      <c r="A42" s="97"/>
      <c r="B42" s="31" t="s">
        <v>98</v>
      </c>
      <c r="C42" s="37">
        <v>0</v>
      </c>
      <c r="D42" s="38">
        <v>0</v>
      </c>
      <c r="E42" s="38">
        <v>0</v>
      </c>
      <c r="F42" s="38">
        <v>1</v>
      </c>
      <c r="G42" s="38">
        <v>0</v>
      </c>
      <c r="H42" s="38">
        <v>0</v>
      </c>
      <c r="I42" s="38">
        <v>0</v>
      </c>
      <c r="J42" s="39">
        <v>0</v>
      </c>
      <c r="K42" s="38">
        <v>0</v>
      </c>
      <c r="L42" s="38">
        <v>1</v>
      </c>
      <c r="M42" s="38">
        <v>0</v>
      </c>
      <c r="N42" s="40">
        <v>3</v>
      </c>
      <c r="P42" s="76" t="s">
        <v>142</v>
      </c>
      <c r="Q42" s="77"/>
      <c r="R42" s="28">
        <f>AVERAGE(R55:R59)</f>
        <v>0</v>
      </c>
      <c r="S42" s="29">
        <f t="shared" ref="S42:AC42" si="38">AVERAGE(S55:S59)</f>
        <v>0</v>
      </c>
      <c r="T42" s="29">
        <f t="shared" si="38"/>
        <v>0</v>
      </c>
      <c r="U42" s="29">
        <f t="shared" si="38"/>
        <v>7.6290348386709042</v>
      </c>
      <c r="V42" s="29">
        <f t="shared" si="38"/>
        <v>0</v>
      </c>
      <c r="W42" s="29">
        <f t="shared" si="38"/>
        <v>26.264333743132493</v>
      </c>
      <c r="X42" s="29">
        <f t="shared" si="38"/>
        <v>1.33838161486308</v>
      </c>
      <c r="Y42" s="29">
        <f t="shared" si="38"/>
        <v>0</v>
      </c>
      <c r="Z42" s="29">
        <f t="shared" si="38"/>
        <v>0</v>
      </c>
      <c r="AA42" s="29">
        <f t="shared" si="38"/>
        <v>6.5952184666117061E-2</v>
      </c>
      <c r="AB42" s="29">
        <f t="shared" si="38"/>
        <v>0.44057642570470251</v>
      </c>
      <c r="AC42" s="30">
        <f t="shared" si="38"/>
        <v>7.3404946304074645</v>
      </c>
    </row>
    <row r="43" spans="1:29" ht="16.2">
      <c r="A43" s="75" t="s">
        <v>43</v>
      </c>
      <c r="B43" s="27" t="s">
        <v>99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2</v>
      </c>
      <c r="I43" s="11">
        <v>0</v>
      </c>
      <c r="J43" s="11">
        <v>0</v>
      </c>
      <c r="K43" s="11">
        <v>0</v>
      </c>
      <c r="L43" s="11">
        <v>0</v>
      </c>
      <c r="M43" s="11">
        <v>16</v>
      </c>
      <c r="N43" s="4">
        <v>0</v>
      </c>
      <c r="P43" s="76" t="s">
        <v>143</v>
      </c>
      <c r="Q43" s="77"/>
      <c r="R43" s="28">
        <f>AVERAGE(R60:R63)</f>
        <v>0</v>
      </c>
      <c r="S43" s="29">
        <f t="shared" ref="S43:AC43" si="39">AVERAGE(S60:S63)</f>
        <v>0</v>
      </c>
      <c r="T43" s="29">
        <f t="shared" si="39"/>
        <v>0</v>
      </c>
      <c r="U43" s="29">
        <f t="shared" si="39"/>
        <v>2.9680711693670672</v>
      </c>
      <c r="V43" s="29">
        <f t="shared" si="39"/>
        <v>0</v>
      </c>
      <c r="W43" s="29">
        <f t="shared" si="39"/>
        <v>0.36589828027808274</v>
      </c>
      <c r="X43" s="29">
        <f t="shared" si="39"/>
        <v>0</v>
      </c>
      <c r="Y43" s="29">
        <f t="shared" si="39"/>
        <v>0</v>
      </c>
      <c r="Z43" s="29">
        <f t="shared" si="39"/>
        <v>0</v>
      </c>
      <c r="AA43" s="29">
        <f t="shared" si="39"/>
        <v>0</v>
      </c>
      <c r="AB43" s="29">
        <f t="shared" si="39"/>
        <v>0</v>
      </c>
      <c r="AC43" s="30">
        <f t="shared" si="39"/>
        <v>1.0227888963998426</v>
      </c>
    </row>
    <row r="44" spans="1:29" ht="16.8" thickBot="1">
      <c r="A44" s="70"/>
      <c r="B44" s="41" t="s">
        <v>100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1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6">
        <v>0</v>
      </c>
      <c r="P44" s="76" t="s">
        <v>144</v>
      </c>
      <c r="Q44" s="77"/>
      <c r="R44" s="28">
        <f>AVERAGE(R64:R67)</f>
        <v>0</v>
      </c>
      <c r="S44" s="29">
        <f t="shared" ref="S44:AC44" si="40">AVERAGE(S64:S67)</f>
        <v>0</v>
      </c>
      <c r="T44" s="29">
        <f t="shared" si="40"/>
        <v>0</v>
      </c>
      <c r="U44" s="29">
        <f t="shared" si="40"/>
        <v>3.769066290073174</v>
      </c>
      <c r="V44" s="29">
        <f t="shared" si="40"/>
        <v>0</v>
      </c>
      <c r="W44" s="29">
        <f t="shared" si="40"/>
        <v>1.864315361273186</v>
      </c>
      <c r="X44" s="29">
        <f t="shared" si="40"/>
        <v>0.33863867253640367</v>
      </c>
      <c r="Y44" s="29">
        <f t="shared" si="40"/>
        <v>0</v>
      </c>
      <c r="Z44" s="29">
        <f t="shared" si="40"/>
        <v>0</v>
      </c>
      <c r="AA44" s="29">
        <f t="shared" si="40"/>
        <v>0</v>
      </c>
      <c r="AB44" s="29">
        <f t="shared" si="40"/>
        <v>0</v>
      </c>
      <c r="AC44" s="30">
        <f t="shared" si="40"/>
        <v>5.1102779524840631</v>
      </c>
    </row>
    <row r="45" spans="1:29" ht="16.2" thickBot="1">
      <c r="P45" s="76" t="s">
        <v>145</v>
      </c>
      <c r="Q45" s="77"/>
      <c r="R45" s="28">
        <f>AVERAGE(R68:R71)</f>
        <v>0</v>
      </c>
      <c r="S45" s="29">
        <f t="shared" ref="S45:AC45" si="41">AVERAGE(S68:S71)</f>
        <v>0</v>
      </c>
      <c r="T45" s="29">
        <f t="shared" si="41"/>
        <v>0</v>
      </c>
      <c r="U45" s="29">
        <f t="shared" si="41"/>
        <v>1.0391284258255333</v>
      </c>
      <c r="V45" s="29">
        <f t="shared" si="41"/>
        <v>0</v>
      </c>
      <c r="W45" s="29">
        <f t="shared" si="41"/>
        <v>1.0183299389002038</v>
      </c>
      <c r="X45" s="29">
        <f t="shared" si="41"/>
        <v>0.49219034923349719</v>
      </c>
      <c r="Y45" s="29">
        <f t="shared" si="41"/>
        <v>0.1029654036243822</v>
      </c>
      <c r="Z45" s="29">
        <f t="shared" si="41"/>
        <v>0</v>
      </c>
      <c r="AA45" s="29">
        <f t="shared" si="41"/>
        <v>0</v>
      </c>
      <c r="AB45" s="29">
        <f t="shared" si="41"/>
        <v>6.4970483808877759</v>
      </c>
      <c r="AC45" s="30">
        <f t="shared" si="41"/>
        <v>0.30889621087314661</v>
      </c>
    </row>
    <row r="46" spans="1:29" ht="28.8" thickBot="1">
      <c r="A46" s="94" t="s">
        <v>68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6"/>
      <c r="P46" s="105" t="s">
        <v>146</v>
      </c>
      <c r="Q46" s="106"/>
      <c r="R46" s="34">
        <f>AVERAGE(R72:R73)</f>
        <v>0</v>
      </c>
      <c r="S46" s="35">
        <f t="shared" ref="S46:AC46" si="42">AVERAGE(S72:S73)</f>
        <v>0</v>
      </c>
      <c r="T46" s="35">
        <f t="shared" si="42"/>
        <v>0</v>
      </c>
      <c r="U46" s="35">
        <f t="shared" si="42"/>
        <v>0</v>
      </c>
      <c r="V46" s="35">
        <f t="shared" si="42"/>
        <v>0</v>
      </c>
      <c r="W46" s="35">
        <f t="shared" si="42"/>
        <v>0</v>
      </c>
      <c r="X46" s="35">
        <f t="shared" si="42"/>
        <v>0</v>
      </c>
      <c r="Y46" s="35">
        <f t="shared" si="42"/>
        <v>0</v>
      </c>
      <c r="Z46" s="35">
        <f t="shared" si="42"/>
        <v>0</v>
      </c>
      <c r="AA46" s="35">
        <f t="shared" si="42"/>
        <v>0</v>
      </c>
      <c r="AB46" s="35">
        <f t="shared" si="42"/>
        <v>0.67309849674669053</v>
      </c>
      <c r="AC46" s="36">
        <f t="shared" si="42"/>
        <v>0</v>
      </c>
    </row>
    <row r="47" spans="1:29" ht="16.2" thickBot="1">
      <c r="A47" s="15"/>
      <c r="B47" s="27"/>
      <c r="C47" s="42" t="s">
        <v>2</v>
      </c>
      <c r="D47" s="32" t="s">
        <v>31</v>
      </c>
      <c r="E47" s="43" t="s">
        <v>3</v>
      </c>
      <c r="F47" s="44" t="s">
        <v>0</v>
      </c>
      <c r="G47" s="42" t="s">
        <v>4</v>
      </c>
      <c r="H47" s="45" t="s">
        <v>6</v>
      </c>
      <c r="I47" s="4" t="s">
        <v>32</v>
      </c>
      <c r="J47" s="42" t="s">
        <v>16</v>
      </c>
      <c r="K47" s="27" t="s">
        <v>33</v>
      </c>
      <c r="L47" s="43" t="s">
        <v>1</v>
      </c>
      <c r="M47" s="11" t="s">
        <v>34</v>
      </c>
      <c r="N47" s="44" t="s">
        <v>5</v>
      </c>
    </row>
    <row r="48" spans="1:29" ht="16.8" thickBot="1">
      <c r="A48" s="75" t="s">
        <v>43</v>
      </c>
      <c r="B48" s="27" t="s">
        <v>49</v>
      </c>
      <c r="C48" s="32">
        <v>0</v>
      </c>
      <c r="D48" s="11">
        <v>0</v>
      </c>
      <c r="E48" s="11">
        <v>0</v>
      </c>
      <c r="F48" s="11">
        <v>9</v>
      </c>
      <c r="G48" s="11">
        <v>0</v>
      </c>
      <c r="H48" s="11">
        <v>2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4">
        <v>0</v>
      </c>
      <c r="P48" s="75" t="s">
        <v>17</v>
      </c>
      <c r="Q48" s="78"/>
      <c r="R48" s="79" t="s">
        <v>7</v>
      </c>
      <c r="S48" s="80"/>
      <c r="T48" s="80"/>
      <c r="U48" s="80"/>
      <c r="V48" s="80"/>
      <c r="W48" s="79" t="s">
        <v>8</v>
      </c>
      <c r="X48" s="81"/>
      <c r="Y48" s="81"/>
      <c r="Z48" s="81"/>
      <c r="AA48" s="81"/>
      <c r="AB48" s="81"/>
      <c r="AC48" s="82"/>
    </row>
    <row r="49" spans="1:29" ht="16.8" thickBot="1">
      <c r="A49" s="74"/>
      <c r="B49" s="31" t="s">
        <v>50</v>
      </c>
      <c r="C49" s="12">
        <v>0</v>
      </c>
      <c r="D49" s="9">
        <v>0</v>
      </c>
      <c r="E49" s="9">
        <v>0</v>
      </c>
      <c r="F49" s="9">
        <v>15</v>
      </c>
      <c r="G49" s="9">
        <v>0</v>
      </c>
      <c r="H49" s="9">
        <v>6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5">
        <v>0</v>
      </c>
      <c r="P49" s="74" t="s">
        <v>18</v>
      </c>
      <c r="Q49" s="83"/>
      <c r="R49" s="16" t="s">
        <v>9</v>
      </c>
      <c r="S49" s="79" t="s">
        <v>10</v>
      </c>
      <c r="T49" s="80"/>
      <c r="U49" s="84"/>
      <c r="V49" s="14" t="s">
        <v>11</v>
      </c>
      <c r="W49" s="70" t="s">
        <v>12</v>
      </c>
      <c r="X49" s="85"/>
      <c r="Y49" s="14" t="s">
        <v>15</v>
      </c>
      <c r="Z49" s="17" t="s">
        <v>13</v>
      </c>
      <c r="AA49" s="79" t="s">
        <v>14</v>
      </c>
      <c r="AB49" s="81"/>
      <c r="AC49" s="82"/>
    </row>
    <row r="50" spans="1:29" ht="16.8" thickBot="1">
      <c r="A50" s="74"/>
      <c r="B50" s="31" t="s">
        <v>51</v>
      </c>
      <c r="C50" s="12">
        <v>0</v>
      </c>
      <c r="D50" s="9">
        <v>0</v>
      </c>
      <c r="E50" s="9">
        <v>0</v>
      </c>
      <c r="F50" s="9">
        <v>7</v>
      </c>
      <c r="G50" s="9">
        <v>0</v>
      </c>
      <c r="H50" s="9">
        <v>4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5">
        <v>0</v>
      </c>
      <c r="P50" s="70" t="s">
        <v>19</v>
      </c>
      <c r="Q50" s="71"/>
      <c r="R50" s="18" t="s">
        <v>2</v>
      </c>
      <c r="S50" s="19" t="s">
        <v>31</v>
      </c>
      <c r="T50" s="20" t="s">
        <v>3</v>
      </c>
      <c r="U50" s="21" t="s">
        <v>0</v>
      </c>
      <c r="V50" s="18" t="s">
        <v>4</v>
      </c>
      <c r="W50" s="22" t="s">
        <v>6</v>
      </c>
      <c r="X50" s="3" t="s">
        <v>35</v>
      </c>
      <c r="Y50" s="18" t="s">
        <v>16</v>
      </c>
      <c r="Z50" s="23" t="s">
        <v>36</v>
      </c>
      <c r="AA50" s="20" t="s">
        <v>1</v>
      </c>
      <c r="AB50" s="2" t="s">
        <v>37</v>
      </c>
      <c r="AC50" s="21" t="s">
        <v>5</v>
      </c>
    </row>
    <row r="51" spans="1:29" ht="16.2">
      <c r="A51" s="74"/>
      <c r="B51" s="31" t="s">
        <v>52</v>
      </c>
      <c r="C51" s="12">
        <v>0</v>
      </c>
      <c r="D51" s="9">
        <v>0</v>
      </c>
      <c r="E51" s="9">
        <v>4</v>
      </c>
      <c r="F51" s="9">
        <v>8</v>
      </c>
      <c r="G51" s="9">
        <v>0</v>
      </c>
      <c r="H51" s="9">
        <v>1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5">
        <v>0</v>
      </c>
      <c r="P51" s="101" t="s">
        <v>20</v>
      </c>
      <c r="Q51" s="27" t="s">
        <v>94</v>
      </c>
      <c r="R51" s="46">
        <f t="shared" ref="R51:AC51" si="43">(C34/47.78)*40</f>
        <v>0</v>
      </c>
      <c r="S51" s="47">
        <f t="shared" si="43"/>
        <v>0</v>
      </c>
      <c r="T51" s="47">
        <f t="shared" si="43"/>
        <v>0</v>
      </c>
      <c r="U51" s="47">
        <f t="shared" si="43"/>
        <v>28.463792381749684</v>
      </c>
      <c r="V51" s="47">
        <f t="shared" si="43"/>
        <v>0</v>
      </c>
      <c r="W51" s="47">
        <f t="shared" si="43"/>
        <v>0.83717036416910839</v>
      </c>
      <c r="X51" s="47">
        <f t="shared" si="43"/>
        <v>9.2088740058601921</v>
      </c>
      <c r="Y51" s="47">
        <f t="shared" si="43"/>
        <v>1.6743407283382168</v>
      </c>
      <c r="Z51" s="47">
        <f t="shared" si="43"/>
        <v>0</v>
      </c>
      <c r="AA51" s="47">
        <f t="shared" si="43"/>
        <v>0</v>
      </c>
      <c r="AB51" s="47">
        <f t="shared" si="43"/>
        <v>0</v>
      </c>
      <c r="AC51" s="48">
        <f t="shared" si="43"/>
        <v>0.83717036416910839</v>
      </c>
    </row>
    <row r="52" spans="1:29" ht="16.2">
      <c r="A52" s="74" t="s">
        <v>44</v>
      </c>
      <c r="B52" s="31" t="s">
        <v>49</v>
      </c>
      <c r="C52" s="12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5">
        <v>0</v>
      </c>
      <c r="P52" s="102"/>
      <c r="Q52" s="31" t="s">
        <v>95</v>
      </c>
      <c r="R52" s="49">
        <f t="shared" ref="R52:AC52" si="44">(C35/121.61)*40</f>
        <v>0</v>
      </c>
      <c r="S52" s="50">
        <f t="shared" si="44"/>
        <v>0</v>
      </c>
      <c r="T52" s="50">
        <f t="shared" si="44"/>
        <v>0</v>
      </c>
      <c r="U52" s="50">
        <f t="shared" si="44"/>
        <v>0.65784063810541904</v>
      </c>
      <c r="V52" s="50">
        <f t="shared" si="44"/>
        <v>0</v>
      </c>
      <c r="W52" s="50">
        <f t="shared" si="44"/>
        <v>0</v>
      </c>
      <c r="X52" s="50">
        <f t="shared" si="44"/>
        <v>2.3024422333689665</v>
      </c>
      <c r="Y52" s="50">
        <f t="shared" si="44"/>
        <v>0</v>
      </c>
      <c r="Z52" s="50">
        <f t="shared" si="44"/>
        <v>0</v>
      </c>
      <c r="AA52" s="50">
        <f t="shared" si="44"/>
        <v>0</v>
      </c>
      <c r="AB52" s="50">
        <f t="shared" si="44"/>
        <v>0</v>
      </c>
      <c r="AC52" s="51">
        <f t="shared" si="44"/>
        <v>0.98676095715812839</v>
      </c>
    </row>
    <row r="53" spans="1:29" ht="16.2">
      <c r="A53" s="74"/>
      <c r="B53" s="31" t="s">
        <v>50</v>
      </c>
      <c r="C53" s="12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5">
        <v>0</v>
      </c>
      <c r="P53" s="102"/>
      <c r="Q53" s="31" t="s">
        <v>96</v>
      </c>
      <c r="R53" s="49">
        <f t="shared" ref="R53:AC53" si="45">(C36/83.4)*40</f>
        <v>0</v>
      </c>
      <c r="S53" s="50">
        <f t="shared" si="45"/>
        <v>0</v>
      </c>
      <c r="T53" s="50">
        <f t="shared" si="45"/>
        <v>0</v>
      </c>
      <c r="U53" s="50">
        <f t="shared" si="45"/>
        <v>9.112709832134291</v>
      </c>
      <c r="V53" s="50">
        <f t="shared" si="45"/>
        <v>0</v>
      </c>
      <c r="W53" s="50">
        <f t="shared" si="45"/>
        <v>1.4388489208633093</v>
      </c>
      <c r="X53" s="50">
        <f t="shared" si="45"/>
        <v>1.4388489208633093</v>
      </c>
      <c r="Y53" s="50">
        <f t="shared" si="45"/>
        <v>0</v>
      </c>
      <c r="Z53" s="50">
        <f t="shared" si="45"/>
        <v>0</v>
      </c>
      <c r="AA53" s="50">
        <f t="shared" si="45"/>
        <v>0</v>
      </c>
      <c r="AB53" s="50">
        <f t="shared" si="45"/>
        <v>0.47961630695443647</v>
      </c>
      <c r="AC53" s="51">
        <f t="shared" si="45"/>
        <v>2.8776978417266186</v>
      </c>
    </row>
    <row r="54" spans="1:29" ht="16.8" thickBot="1">
      <c r="A54" s="74"/>
      <c r="B54" s="31" t="s">
        <v>51</v>
      </c>
      <c r="C54" s="12">
        <v>0</v>
      </c>
      <c r="D54" s="9">
        <v>0</v>
      </c>
      <c r="E54" s="9">
        <v>0</v>
      </c>
      <c r="F54" s="9">
        <v>11</v>
      </c>
      <c r="G54" s="9">
        <v>0</v>
      </c>
      <c r="H54" s="9">
        <v>9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5">
        <v>3</v>
      </c>
      <c r="P54" s="102"/>
      <c r="Q54" s="31" t="s">
        <v>97</v>
      </c>
      <c r="R54" s="49">
        <f t="shared" ref="R54:AC54" si="46">(C37/122.45)*40</f>
        <v>0</v>
      </c>
      <c r="S54" s="50">
        <f t="shared" si="46"/>
        <v>0</v>
      </c>
      <c r="T54" s="50">
        <f t="shared" si="46"/>
        <v>0</v>
      </c>
      <c r="U54" s="50">
        <f t="shared" si="46"/>
        <v>7.513270722743977</v>
      </c>
      <c r="V54" s="50">
        <f t="shared" si="46"/>
        <v>0</v>
      </c>
      <c r="W54" s="50">
        <f t="shared" si="46"/>
        <v>5.2266231114740709</v>
      </c>
      <c r="X54" s="50">
        <f t="shared" si="46"/>
        <v>0</v>
      </c>
      <c r="Y54" s="50">
        <f t="shared" si="46"/>
        <v>0</v>
      </c>
      <c r="Z54" s="50">
        <f t="shared" si="46"/>
        <v>0</v>
      </c>
      <c r="AA54" s="50">
        <f t="shared" si="46"/>
        <v>0</v>
      </c>
      <c r="AB54" s="50">
        <f t="shared" si="46"/>
        <v>0</v>
      </c>
      <c r="AC54" s="51">
        <f t="shared" si="46"/>
        <v>0.97999183340138818</v>
      </c>
    </row>
    <row r="55" spans="1:29" ht="16.2">
      <c r="A55" s="75" t="s">
        <v>43</v>
      </c>
      <c r="B55" s="27" t="s">
        <v>53</v>
      </c>
      <c r="C55" s="32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4">
        <v>1</v>
      </c>
      <c r="P55" s="102"/>
      <c r="Q55" s="31" t="s">
        <v>94</v>
      </c>
      <c r="R55" s="49">
        <f t="shared" ref="R55:AC55" si="47">(C38/113.57)*40</f>
        <v>0</v>
      </c>
      <c r="S55" s="50">
        <f t="shared" si="47"/>
        <v>0</v>
      </c>
      <c r="T55" s="50">
        <f t="shared" si="47"/>
        <v>0</v>
      </c>
      <c r="U55" s="50">
        <f t="shared" si="47"/>
        <v>4.5786739455842209</v>
      </c>
      <c r="V55" s="50">
        <f t="shared" si="47"/>
        <v>0</v>
      </c>
      <c r="W55" s="50">
        <f t="shared" si="47"/>
        <v>0</v>
      </c>
      <c r="X55" s="50">
        <f t="shared" si="47"/>
        <v>6.6919080743153998</v>
      </c>
      <c r="Y55" s="50">
        <f t="shared" si="47"/>
        <v>0</v>
      </c>
      <c r="Z55" s="50">
        <f t="shared" si="47"/>
        <v>0</v>
      </c>
      <c r="AA55" s="50">
        <f t="shared" si="47"/>
        <v>0</v>
      </c>
      <c r="AB55" s="50">
        <f t="shared" si="47"/>
        <v>0</v>
      </c>
      <c r="AC55" s="51">
        <f t="shared" si="47"/>
        <v>5.9874966980716735</v>
      </c>
    </row>
    <row r="56" spans="1:29" ht="16.2">
      <c r="A56" s="74"/>
      <c r="B56" s="31" t="s">
        <v>54</v>
      </c>
      <c r="C56" s="12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5">
        <v>0</v>
      </c>
      <c r="P56" s="102"/>
      <c r="Q56" s="31" t="s">
        <v>95</v>
      </c>
      <c r="R56" s="49">
        <f t="shared" ref="R56:AC56" si="48">(C39/99.65)*40</f>
        <v>0</v>
      </c>
      <c r="S56" s="50">
        <f t="shared" si="48"/>
        <v>0</v>
      </c>
      <c r="T56" s="50">
        <f t="shared" si="48"/>
        <v>0</v>
      </c>
      <c r="U56" s="50">
        <f t="shared" si="48"/>
        <v>18.464626191670849</v>
      </c>
      <c r="V56" s="50">
        <f t="shared" si="48"/>
        <v>0</v>
      </c>
      <c r="W56" s="50">
        <f t="shared" si="48"/>
        <v>5.2182639237330655</v>
      </c>
      <c r="X56" s="50">
        <f t="shared" si="48"/>
        <v>0</v>
      </c>
      <c r="Y56" s="50">
        <f t="shared" si="48"/>
        <v>0</v>
      </c>
      <c r="Z56" s="50">
        <f t="shared" si="48"/>
        <v>0</v>
      </c>
      <c r="AA56" s="50">
        <f t="shared" si="48"/>
        <v>0</v>
      </c>
      <c r="AB56" s="50">
        <f t="shared" si="48"/>
        <v>0.4014049172102358</v>
      </c>
      <c r="AC56" s="51">
        <f t="shared" si="48"/>
        <v>22.880080280983442</v>
      </c>
    </row>
    <row r="57" spans="1:29" ht="16.2">
      <c r="A57" s="74"/>
      <c r="B57" s="31" t="s">
        <v>55</v>
      </c>
      <c r="C57" s="12">
        <v>0</v>
      </c>
      <c r="D57" s="9">
        <v>0</v>
      </c>
      <c r="E57" s="9">
        <v>0</v>
      </c>
      <c r="F57" s="9">
        <v>0</v>
      </c>
      <c r="G57" s="9">
        <v>0</v>
      </c>
      <c r="H57" s="9">
        <v>1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5">
        <v>0</v>
      </c>
      <c r="P57" s="102"/>
      <c r="Q57" s="31" t="s">
        <v>96</v>
      </c>
      <c r="R57" s="49">
        <f t="shared" ref="R57:AC57" si="49">(C40/111.02)*40</f>
        <v>0</v>
      </c>
      <c r="S57" s="50">
        <f t="shared" si="49"/>
        <v>0</v>
      </c>
      <c r="T57" s="50">
        <f t="shared" si="49"/>
        <v>0</v>
      </c>
      <c r="U57" s="50">
        <f t="shared" si="49"/>
        <v>14.772113132768872</v>
      </c>
      <c r="V57" s="50">
        <f t="shared" si="49"/>
        <v>0</v>
      </c>
      <c r="W57" s="50">
        <f t="shared" si="49"/>
        <v>126.10340479192939</v>
      </c>
      <c r="X57" s="50">
        <f t="shared" si="49"/>
        <v>0</v>
      </c>
      <c r="Y57" s="50">
        <f t="shared" si="49"/>
        <v>0</v>
      </c>
      <c r="Z57" s="50">
        <f t="shared" si="49"/>
        <v>0</v>
      </c>
      <c r="AA57" s="50">
        <f t="shared" si="49"/>
        <v>0</v>
      </c>
      <c r="AB57" s="50">
        <f t="shared" si="49"/>
        <v>1.8014772113132769</v>
      </c>
      <c r="AC57" s="51">
        <f t="shared" si="49"/>
        <v>6.8456134029904527</v>
      </c>
    </row>
    <row r="58" spans="1:29" ht="16.2">
      <c r="A58" s="74"/>
      <c r="B58" s="31" t="s">
        <v>56</v>
      </c>
      <c r="C58" s="12">
        <v>0</v>
      </c>
      <c r="D58" s="9">
        <v>0</v>
      </c>
      <c r="E58" s="9">
        <v>0</v>
      </c>
      <c r="F58" s="9">
        <v>0</v>
      </c>
      <c r="G58" s="9">
        <v>0</v>
      </c>
      <c r="H58" s="9">
        <v>1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5">
        <v>0</v>
      </c>
      <c r="P58" s="102"/>
      <c r="Q58" s="31" t="s">
        <v>97</v>
      </c>
      <c r="R58" s="49">
        <f t="shared" ref="R58:AC58" si="50">(C41/102.6)*40</f>
        <v>0</v>
      </c>
      <c r="S58" s="50">
        <f t="shared" si="50"/>
        <v>0</v>
      </c>
      <c r="T58" s="50">
        <f t="shared" si="50"/>
        <v>0</v>
      </c>
      <c r="U58" s="50">
        <f t="shared" si="50"/>
        <v>0</v>
      </c>
      <c r="V58" s="50">
        <f t="shared" si="50"/>
        <v>0</v>
      </c>
      <c r="W58" s="50">
        <f t="shared" si="50"/>
        <v>0</v>
      </c>
      <c r="X58" s="50">
        <f t="shared" si="50"/>
        <v>0</v>
      </c>
      <c r="Y58" s="50">
        <f t="shared" si="50"/>
        <v>0</v>
      </c>
      <c r="Z58" s="50">
        <f t="shared" si="50"/>
        <v>0</v>
      </c>
      <c r="AA58" s="50">
        <f t="shared" si="50"/>
        <v>0</v>
      </c>
      <c r="AB58" s="50">
        <f t="shared" si="50"/>
        <v>0</v>
      </c>
      <c r="AC58" s="51">
        <f t="shared" si="50"/>
        <v>0</v>
      </c>
    </row>
    <row r="59" spans="1:29" ht="16.8" thickBot="1">
      <c r="A59" s="74" t="s">
        <v>44</v>
      </c>
      <c r="B59" s="31" t="s">
        <v>53</v>
      </c>
      <c r="C59" s="12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5">
        <v>30</v>
      </c>
      <c r="P59" s="103"/>
      <c r="Q59" s="31" t="s">
        <v>98</v>
      </c>
      <c r="R59" s="49">
        <f t="shared" ref="R59:AC59" si="51">(C42/121.3)*40</f>
        <v>0</v>
      </c>
      <c r="S59" s="52">
        <f t="shared" si="51"/>
        <v>0</v>
      </c>
      <c r="T59" s="52">
        <f t="shared" si="51"/>
        <v>0</v>
      </c>
      <c r="U59" s="52">
        <f t="shared" si="51"/>
        <v>0.32976092333058532</v>
      </c>
      <c r="V59" s="52">
        <f t="shared" si="51"/>
        <v>0</v>
      </c>
      <c r="W59" s="52">
        <f t="shared" si="51"/>
        <v>0</v>
      </c>
      <c r="X59" s="52">
        <f t="shared" si="51"/>
        <v>0</v>
      </c>
      <c r="Y59" s="52">
        <f t="shared" si="51"/>
        <v>0</v>
      </c>
      <c r="Z59" s="52">
        <f t="shared" si="51"/>
        <v>0</v>
      </c>
      <c r="AA59" s="52">
        <f t="shared" si="51"/>
        <v>0.32976092333058532</v>
      </c>
      <c r="AB59" s="52">
        <f t="shared" si="51"/>
        <v>0</v>
      </c>
      <c r="AC59" s="53">
        <f t="shared" si="51"/>
        <v>0.98928276999175602</v>
      </c>
    </row>
    <row r="60" spans="1:29" ht="16.2">
      <c r="A60" s="74"/>
      <c r="B60" s="31" t="s">
        <v>54</v>
      </c>
      <c r="C60" s="12">
        <v>1</v>
      </c>
      <c r="D60" s="9">
        <v>0</v>
      </c>
      <c r="E60" s="9">
        <v>0</v>
      </c>
      <c r="F60" s="9">
        <v>0</v>
      </c>
      <c r="G60" s="9">
        <v>0</v>
      </c>
      <c r="H60" s="9">
        <v>19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5">
        <v>0</v>
      </c>
      <c r="P60" s="98" t="s">
        <v>21</v>
      </c>
      <c r="Q60" s="27" t="s">
        <v>94</v>
      </c>
      <c r="R60" s="46">
        <f t="shared" ref="R60:AC60" si="52">(C67/88.54)*40</f>
        <v>0</v>
      </c>
      <c r="S60" s="47">
        <f t="shared" si="52"/>
        <v>0</v>
      </c>
      <c r="T60" s="47">
        <f t="shared" si="52"/>
        <v>0</v>
      </c>
      <c r="U60" s="47">
        <f t="shared" si="52"/>
        <v>2.7106392590919359</v>
      </c>
      <c r="V60" s="47">
        <f t="shared" si="52"/>
        <v>0</v>
      </c>
      <c r="W60" s="47">
        <f t="shared" si="52"/>
        <v>0</v>
      </c>
      <c r="X60" s="47">
        <f t="shared" si="52"/>
        <v>0</v>
      </c>
      <c r="Y60" s="47">
        <f t="shared" si="52"/>
        <v>0</v>
      </c>
      <c r="Z60" s="47">
        <f t="shared" si="52"/>
        <v>0</v>
      </c>
      <c r="AA60" s="47">
        <f t="shared" si="52"/>
        <v>0</v>
      </c>
      <c r="AB60" s="47">
        <f t="shared" si="52"/>
        <v>0</v>
      </c>
      <c r="AC60" s="48">
        <f t="shared" si="52"/>
        <v>1.8070928393946237</v>
      </c>
    </row>
    <row r="61" spans="1:29" ht="16.2">
      <c r="A61" s="74"/>
      <c r="B61" s="31" t="s">
        <v>55</v>
      </c>
      <c r="C61" s="12">
        <v>0</v>
      </c>
      <c r="D61" s="9">
        <v>0</v>
      </c>
      <c r="E61" s="9">
        <v>0</v>
      </c>
      <c r="F61" s="9">
        <v>1</v>
      </c>
      <c r="G61" s="9">
        <v>0</v>
      </c>
      <c r="H61" s="9">
        <v>1</v>
      </c>
      <c r="I61" s="9">
        <v>0</v>
      </c>
      <c r="J61" s="9">
        <v>2</v>
      </c>
      <c r="K61" s="9">
        <v>0</v>
      </c>
      <c r="L61" s="9">
        <v>0</v>
      </c>
      <c r="M61" s="9">
        <v>3</v>
      </c>
      <c r="N61" s="5">
        <v>29</v>
      </c>
      <c r="P61" s="99"/>
      <c r="Q61" s="31" t="s">
        <v>95</v>
      </c>
      <c r="R61" s="49">
        <f t="shared" ref="R61:AC61" si="53">(C68/71.95)*40</f>
        <v>0</v>
      </c>
      <c r="S61" s="50">
        <f t="shared" si="53"/>
        <v>0</v>
      </c>
      <c r="T61" s="50">
        <f t="shared" si="53"/>
        <v>0</v>
      </c>
      <c r="U61" s="50">
        <f t="shared" si="53"/>
        <v>1.1118832522585129</v>
      </c>
      <c r="V61" s="50">
        <f t="shared" si="53"/>
        <v>0</v>
      </c>
      <c r="W61" s="50">
        <f t="shared" si="53"/>
        <v>0</v>
      </c>
      <c r="X61" s="50">
        <f t="shared" si="53"/>
        <v>0</v>
      </c>
      <c r="Y61" s="50">
        <f t="shared" si="53"/>
        <v>0</v>
      </c>
      <c r="Z61" s="50">
        <f t="shared" si="53"/>
        <v>0</v>
      </c>
      <c r="AA61" s="50">
        <f t="shared" si="53"/>
        <v>0</v>
      </c>
      <c r="AB61" s="50">
        <f t="shared" si="53"/>
        <v>0</v>
      </c>
      <c r="AC61" s="51">
        <f t="shared" si="53"/>
        <v>1.6678248783877692</v>
      </c>
    </row>
    <row r="62" spans="1:29" ht="16.8" thickBot="1">
      <c r="A62" s="74"/>
      <c r="B62" s="31" t="s">
        <v>56</v>
      </c>
      <c r="C62" s="12">
        <v>0</v>
      </c>
      <c r="D62" s="9">
        <v>0</v>
      </c>
      <c r="E62" s="9">
        <v>0</v>
      </c>
      <c r="F62" s="9">
        <v>0</v>
      </c>
      <c r="G62" s="9">
        <v>0</v>
      </c>
      <c r="H62" s="9">
        <v>6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5">
        <v>2</v>
      </c>
      <c r="P62" s="99"/>
      <c r="Q62" s="31" t="s">
        <v>96</v>
      </c>
      <c r="R62" s="49">
        <f t="shared" ref="R62:AC62" si="54">(C69/64.91)*40</f>
        <v>0</v>
      </c>
      <c r="S62" s="50">
        <f t="shared" si="54"/>
        <v>0</v>
      </c>
      <c r="T62" s="50">
        <f t="shared" si="54"/>
        <v>0</v>
      </c>
      <c r="U62" s="50">
        <f t="shared" si="54"/>
        <v>0</v>
      </c>
      <c r="V62" s="50">
        <f t="shared" si="54"/>
        <v>0</v>
      </c>
      <c r="W62" s="50">
        <f t="shared" si="54"/>
        <v>0</v>
      </c>
      <c r="X62" s="50">
        <f t="shared" si="54"/>
        <v>0</v>
      </c>
      <c r="Y62" s="50">
        <f t="shared" si="54"/>
        <v>0</v>
      </c>
      <c r="Z62" s="50">
        <f t="shared" si="54"/>
        <v>0</v>
      </c>
      <c r="AA62" s="50">
        <f t="shared" si="54"/>
        <v>0</v>
      </c>
      <c r="AB62" s="50">
        <f t="shared" si="54"/>
        <v>0</v>
      </c>
      <c r="AC62" s="51">
        <f t="shared" si="54"/>
        <v>0.61623786781697742</v>
      </c>
    </row>
    <row r="63" spans="1:29" ht="16.2">
      <c r="A63" s="75" t="s">
        <v>43</v>
      </c>
      <c r="B63" s="27" t="s">
        <v>67</v>
      </c>
      <c r="C63" s="32">
        <v>0</v>
      </c>
      <c r="D63" s="11">
        <v>0</v>
      </c>
      <c r="E63" s="11">
        <v>0</v>
      </c>
      <c r="F63" s="11">
        <v>12</v>
      </c>
      <c r="G63" s="11">
        <v>0</v>
      </c>
      <c r="H63" s="11">
        <v>7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4">
        <v>0</v>
      </c>
      <c r="P63" s="99"/>
      <c r="Q63" s="31" t="s">
        <v>97</v>
      </c>
      <c r="R63" s="49">
        <f t="shared" ref="R63:AC63" si="55">(C70/54.66)*40</f>
        <v>0</v>
      </c>
      <c r="S63" s="50">
        <f t="shared" si="55"/>
        <v>0</v>
      </c>
      <c r="T63" s="50">
        <f t="shared" si="55"/>
        <v>0</v>
      </c>
      <c r="U63" s="50">
        <f t="shared" si="55"/>
        <v>8.0497621661178194</v>
      </c>
      <c r="V63" s="50">
        <f t="shared" si="55"/>
        <v>0</v>
      </c>
      <c r="W63" s="50">
        <f t="shared" si="55"/>
        <v>1.463593121112331</v>
      </c>
      <c r="X63" s="50">
        <f t="shared" si="55"/>
        <v>0</v>
      </c>
      <c r="Y63" s="50">
        <f t="shared" si="55"/>
        <v>0</v>
      </c>
      <c r="Z63" s="50">
        <f t="shared" si="55"/>
        <v>0</v>
      </c>
      <c r="AA63" s="50">
        <f t="shared" si="55"/>
        <v>0</v>
      </c>
      <c r="AB63" s="50">
        <f t="shared" si="55"/>
        <v>0</v>
      </c>
      <c r="AC63" s="51">
        <f t="shared" si="55"/>
        <v>0</v>
      </c>
    </row>
    <row r="64" spans="1:29" ht="16.2">
      <c r="A64" s="74"/>
      <c r="B64" s="31" t="s">
        <v>69</v>
      </c>
      <c r="C64" s="12">
        <v>0</v>
      </c>
      <c r="D64" s="9">
        <v>0</v>
      </c>
      <c r="E64" s="9">
        <v>0</v>
      </c>
      <c r="F64" s="9">
        <v>7</v>
      </c>
      <c r="G64" s="9">
        <v>0</v>
      </c>
      <c r="H64" s="9">
        <v>2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5">
        <v>0</v>
      </c>
      <c r="P64" s="99"/>
      <c r="Q64" s="31" t="s">
        <v>94</v>
      </c>
      <c r="R64" s="49">
        <f t="shared" ref="R64:AC64" si="56">(C71/85.91)*40</f>
        <v>0</v>
      </c>
      <c r="S64" s="50">
        <f t="shared" si="56"/>
        <v>0</v>
      </c>
      <c r="T64" s="50">
        <f t="shared" si="56"/>
        <v>0</v>
      </c>
      <c r="U64" s="50">
        <f t="shared" si="56"/>
        <v>2.3280176929344663</v>
      </c>
      <c r="V64" s="50">
        <f t="shared" si="56"/>
        <v>0</v>
      </c>
      <c r="W64" s="50">
        <f t="shared" si="56"/>
        <v>6.0528460016296126</v>
      </c>
      <c r="X64" s="50">
        <f t="shared" si="56"/>
        <v>0</v>
      </c>
      <c r="Y64" s="50">
        <f t="shared" si="56"/>
        <v>0</v>
      </c>
      <c r="Z64" s="50">
        <f t="shared" si="56"/>
        <v>0</v>
      </c>
      <c r="AA64" s="50">
        <f t="shared" si="56"/>
        <v>0</v>
      </c>
      <c r="AB64" s="50">
        <f t="shared" si="56"/>
        <v>0</v>
      </c>
      <c r="AC64" s="51">
        <f t="shared" si="56"/>
        <v>2.3280176929344663</v>
      </c>
    </row>
    <row r="65" spans="1:29" ht="16.2">
      <c r="A65" s="74"/>
      <c r="B65" s="31" t="s">
        <v>70</v>
      </c>
      <c r="C65" s="12">
        <v>0</v>
      </c>
      <c r="D65" s="9">
        <v>0</v>
      </c>
      <c r="E65" s="9">
        <v>0</v>
      </c>
      <c r="F65" s="9">
        <v>26</v>
      </c>
      <c r="G65" s="9">
        <v>0</v>
      </c>
      <c r="H65" s="9">
        <v>16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5">
        <v>0</v>
      </c>
      <c r="P65" s="99"/>
      <c r="Q65" s="31" t="s">
        <v>95</v>
      </c>
      <c r="R65" s="49">
        <f t="shared" ref="R65:AC65" si="57">(C72/67.73)*40</f>
        <v>0</v>
      </c>
      <c r="S65" s="50">
        <f t="shared" si="57"/>
        <v>0</v>
      </c>
      <c r="T65" s="50">
        <f t="shared" si="57"/>
        <v>0</v>
      </c>
      <c r="U65" s="50">
        <f t="shared" si="57"/>
        <v>0</v>
      </c>
      <c r="V65" s="50">
        <f t="shared" si="57"/>
        <v>0</v>
      </c>
      <c r="W65" s="50">
        <f t="shared" si="57"/>
        <v>0.59058024509080165</v>
      </c>
      <c r="X65" s="50">
        <f t="shared" si="57"/>
        <v>0</v>
      </c>
      <c r="Y65" s="50">
        <f t="shared" si="57"/>
        <v>0</v>
      </c>
      <c r="Z65" s="50">
        <f t="shared" si="57"/>
        <v>0</v>
      </c>
      <c r="AA65" s="50">
        <f t="shared" si="57"/>
        <v>0</v>
      </c>
      <c r="AB65" s="50">
        <f t="shared" si="57"/>
        <v>0</v>
      </c>
      <c r="AC65" s="51">
        <f t="shared" si="57"/>
        <v>1.1811604901816033</v>
      </c>
    </row>
    <row r="66" spans="1:29" ht="16.8" thickBot="1">
      <c r="A66" s="74"/>
      <c r="B66" s="31" t="s">
        <v>71</v>
      </c>
      <c r="C66" s="12">
        <v>0</v>
      </c>
      <c r="D66" s="9">
        <v>0</v>
      </c>
      <c r="E66" s="9">
        <v>0</v>
      </c>
      <c r="F66" s="9">
        <v>4</v>
      </c>
      <c r="G66" s="9">
        <v>0</v>
      </c>
      <c r="H66" s="9">
        <v>3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5">
        <v>0</v>
      </c>
      <c r="P66" s="99"/>
      <c r="Q66" s="31" t="s">
        <v>96</v>
      </c>
      <c r="R66" s="49">
        <f t="shared" ref="R66:AC66" si="58">(C73/49.15)*40</f>
        <v>0</v>
      </c>
      <c r="S66" s="50">
        <f t="shared" si="58"/>
        <v>0</v>
      </c>
      <c r="T66" s="50">
        <f t="shared" si="58"/>
        <v>0</v>
      </c>
      <c r="U66" s="50">
        <f t="shared" si="58"/>
        <v>11.393692777212614</v>
      </c>
      <c r="V66" s="50">
        <f t="shared" si="58"/>
        <v>0</v>
      </c>
      <c r="W66" s="50">
        <f t="shared" si="58"/>
        <v>0.81383519837232965</v>
      </c>
      <c r="X66" s="50">
        <f t="shared" si="58"/>
        <v>0</v>
      </c>
      <c r="Y66" s="50">
        <f t="shared" si="58"/>
        <v>0</v>
      </c>
      <c r="Z66" s="50">
        <f t="shared" si="58"/>
        <v>0</v>
      </c>
      <c r="AA66" s="50">
        <f t="shared" si="58"/>
        <v>0</v>
      </c>
      <c r="AB66" s="50">
        <f t="shared" si="58"/>
        <v>0</v>
      </c>
      <c r="AC66" s="51">
        <f t="shared" si="58"/>
        <v>0</v>
      </c>
    </row>
    <row r="67" spans="1:29" ht="16.8" thickBot="1">
      <c r="A67" s="75" t="s">
        <v>43</v>
      </c>
      <c r="B67" s="27" t="s">
        <v>94</v>
      </c>
      <c r="C67" s="32">
        <v>0</v>
      </c>
      <c r="D67" s="11">
        <v>0</v>
      </c>
      <c r="E67" s="11">
        <v>0</v>
      </c>
      <c r="F67" s="11">
        <v>6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4">
        <v>4</v>
      </c>
      <c r="P67" s="100"/>
      <c r="Q67" s="31" t="s">
        <v>97</v>
      </c>
      <c r="R67" s="54">
        <f t="shared" ref="R67:AC67" si="59">(C74/59.06)*40</f>
        <v>0</v>
      </c>
      <c r="S67" s="50">
        <f t="shared" si="59"/>
        <v>0</v>
      </c>
      <c r="T67" s="50">
        <f t="shared" si="59"/>
        <v>0</v>
      </c>
      <c r="U67" s="50">
        <f t="shared" si="59"/>
        <v>1.3545546901456147</v>
      </c>
      <c r="V67" s="50">
        <f t="shared" si="59"/>
        <v>0</v>
      </c>
      <c r="W67" s="50">
        <f t="shared" si="59"/>
        <v>0</v>
      </c>
      <c r="X67" s="50">
        <f t="shared" si="59"/>
        <v>1.3545546901456147</v>
      </c>
      <c r="Y67" s="50">
        <f t="shared" si="59"/>
        <v>0</v>
      </c>
      <c r="Z67" s="50">
        <f t="shared" si="59"/>
        <v>0</v>
      </c>
      <c r="AA67" s="50">
        <f t="shared" si="59"/>
        <v>0</v>
      </c>
      <c r="AB67" s="50">
        <f t="shared" si="59"/>
        <v>0</v>
      </c>
      <c r="AC67" s="51">
        <f t="shared" si="59"/>
        <v>16.931933626820182</v>
      </c>
    </row>
    <row r="68" spans="1:29" ht="16.2">
      <c r="A68" s="74"/>
      <c r="B68" s="31" t="s">
        <v>95</v>
      </c>
      <c r="C68" s="12">
        <v>0</v>
      </c>
      <c r="D68" s="9">
        <v>0</v>
      </c>
      <c r="E68" s="9">
        <v>0</v>
      </c>
      <c r="F68" s="9">
        <v>2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5">
        <v>3</v>
      </c>
      <c r="P68" s="98" t="s">
        <v>22</v>
      </c>
      <c r="Q68" s="27" t="s">
        <v>94</v>
      </c>
      <c r="R68" s="49">
        <f t="shared" ref="R68:AC68" si="60">(C135/68.74)*40</f>
        <v>0</v>
      </c>
      <c r="S68" s="47">
        <f t="shared" si="60"/>
        <v>0</v>
      </c>
      <c r="T68" s="47">
        <f t="shared" si="60"/>
        <v>0</v>
      </c>
      <c r="U68" s="47">
        <f t="shared" si="60"/>
        <v>1.7457084666860636</v>
      </c>
      <c r="V68" s="47">
        <f t="shared" si="60"/>
        <v>0</v>
      </c>
      <c r="W68" s="47">
        <f t="shared" si="60"/>
        <v>4.0733197556008154</v>
      </c>
      <c r="X68" s="47">
        <f t="shared" si="60"/>
        <v>0</v>
      </c>
      <c r="Y68" s="47">
        <f t="shared" si="60"/>
        <v>0</v>
      </c>
      <c r="Z68" s="47">
        <f t="shared" si="60"/>
        <v>0</v>
      </c>
      <c r="AA68" s="47">
        <f t="shared" si="60"/>
        <v>0</v>
      </c>
      <c r="AB68" s="47">
        <f t="shared" si="60"/>
        <v>0.58190282222868783</v>
      </c>
      <c r="AC68" s="48">
        <f t="shared" si="60"/>
        <v>0</v>
      </c>
    </row>
    <row r="69" spans="1:29" ht="16.2">
      <c r="A69" s="74"/>
      <c r="B69" s="31" t="s">
        <v>96</v>
      </c>
      <c r="C69" s="12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5">
        <v>1</v>
      </c>
      <c r="P69" s="99"/>
      <c r="Q69" s="31" t="s">
        <v>95</v>
      </c>
      <c r="R69" s="49">
        <f t="shared" ref="R69:AC69" si="61">(C136/97.12)*40</f>
        <v>0</v>
      </c>
      <c r="S69" s="50">
        <f t="shared" si="61"/>
        <v>0</v>
      </c>
      <c r="T69" s="50">
        <f t="shared" si="61"/>
        <v>0</v>
      </c>
      <c r="U69" s="50">
        <f t="shared" si="61"/>
        <v>1.6474464579901151</v>
      </c>
      <c r="V69" s="50">
        <f t="shared" si="61"/>
        <v>0</v>
      </c>
      <c r="W69" s="50">
        <f t="shared" si="61"/>
        <v>0</v>
      </c>
      <c r="X69" s="50">
        <f t="shared" si="61"/>
        <v>0.82372322899505757</v>
      </c>
      <c r="Y69" s="50">
        <f t="shared" si="61"/>
        <v>0.41186161449752878</v>
      </c>
      <c r="Z69" s="50">
        <f t="shared" si="61"/>
        <v>0</v>
      </c>
      <c r="AA69" s="50">
        <f t="shared" si="61"/>
        <v>0</v>
      </c>
      <c r="AB69" s="50">
        <f t="shared" si="61"/>
        <v>7.0016474464579908</v>
      </c>
      <c r="AC69" s="51">
        <f t="shared" si="61"/>
        <v>1.2355848434925865</v>
      </c>
    </row>
    <row r="70" spans="1:29" ht="16.2">
      <c r="A70" s="74"/>
      <c r="B70" s="31" t="s">
        <v>97</v>
      </c>
      <c r="C70" s="12">
        <v>0</v>
      </c>
      <c r="D70" s="9">
        <v>0</v>
      </c>
      <c r="E70" s="9">
        <v>0</v>
      </c>
      <c r="F70" s="9">
        <v>11</v>
      </c>
      <c r="G70" s="9">
        <v>0</v>
      </c>
      <c r="H70" s="9">
        <v>2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5">
        <v>0</v>
      </c>
      <c r="P70" s="99"/>
      <c r="Q70" s="31" t="s">
        <v>96</v>
      </c>
      <c r="R70" s="49">
        <f t="shared" ref="R70:AC70" si="62">(C137/85.89)*40</f>
        <v>0</v>
      </c>
      <c r="S70" s="50">
        <f t="shared" si="62"/>
        <v>0</v>
      </c>
      <c r="T70" s="50">
        <f t="shared" si="62"/>
        <v>0</v>
      </c>
      <c r="U70" s="50">
        <f t="shared" si="62"/>
        <v>0</v>
      </c>
      <c r="V70" s="50">
        <f t="shared" si="62"/>
        <v>0</v>
      </c>
      <c r="W70" s="50">
        <f t="shared" si="62"/>
        <v>0</v>
      </c>
      <c r="X70" s="50">
        <f t="shared" si="62"/>
        <v>0</v>
      </c>
      <c r="Y70" s="50">
        <f t="shared" si="62"/>
        <v>0</v>
      </c>
      <c r="Z70" s="50">
        <f t="shared" si="62"/>
        <v>0</v>
      </c>
      <c r="AA70" s="50">
        <f t="shared" si="62"/>
        <v>0</v>
      </c>
      <c r="AB70" s="50">
        <f t="shared" si="62"/>
        <v>0.46571195715449992</v>
      </c>
      <c r="AC70" s="51">
        <f t="shared" si="62"/>
        <v>0</v>
      </c>
    </row>
    <row r="71" spans="1:29" ht="16.2">
      <c r="A71" s="74" t="s">
        <v>44</v>
      </c>
      <c r="B71" s="31" t="s">
        <v>94</v>
      </c>
      <c r="C71" s="12">
        <v>0</v>
      </c>
      <c r="D71" s="9">
        <v>0</v>
      </c>
      <c r="E71" s="9">
        <v>0</v>
      </c>
      <c r="F71" s="9">
        <v>5</v>
      </c>
      <c r="G71" s="9">
        <v>0</v>
      </c>
      <c r="H71" s="9">
        <v>13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5">
        <v>5</v>
      </c>
      <c r="P71" s="99"/>
      <c r="Q71" s="31" t="s">
        <v>97</v>
      </c>
      <c r="R71" s="49">
        <f t="shared" ref="R71:AC71" si="63">(C138/104.8)*40</f>
        <v>0</v>
      </c>
      <c r="S71" s="50">
        <f t="shared" si="63"/>
        <v>0</v>
      </c>
      <c r="T71" s="50">
        <f t="shared" si="63"/>
        <v>0</v>
      </c>
      <c r="U71" s="50">
        <f t="shared" si="63"/>
        <v>0.76335877862595425</v>
      </c>
      <c r="V71" s="50">
        <f t="shared" si="63"/>
        <v>0</v>
      </c>
      <c r="W71" s="50">
        <f t="shared" si="63"/>
        <v>0</v>
      </c>
      <c r="X71" s="50">
        <f t="shared" si="63"/>
        <v>1.1450381679389312</v>
      </c>
      <c r="Y71" s="50">
        <f t="shared" si="63"/>
        <v>0</v>
      </c>
      <c r="Z71" s="50">
        <f t="shared" si="63"/>
        <v>0</v>
      </c>
      <c r="AA71" s="50">
        <f t="shared" si="63"/>
        <v>0</v>
      </c>
      <c r="AB71" s="50">
        <f t="shared" si="63"/>
        <v>17.938931297709924</v>
      </c>
      <c r="AC71" s="51">
        <f t="shared" si="63"/>
        <v>0</v>
      </c>
    </row>
    <row r="72" spans="1:29" ht="16.2">
      <c r="A72" s="74"/>
      <c r="B72" s="31" t="s">
        <v>95</v>
      </c>
      <c r="C72" s="12">
        <v>0</v>
      </c>
      <c r="D72" s="9">
        <v>0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5">
        <v>2</v>
      </c>
      <c r="P72" s="99"/>
      <c r="Q72" s="31" t="s">
        <v>94</v>
      </c>
      <c r="R72" s="49">
        <f t="shared" ref="R72:AC73" si="64">(C139/89.14)*40</f>
        <v>0</v>
      </c>
      <c r="S72" s="50">
        <f t="shared" si="64"/>
        <v>0</v>
      </c>
      <c r="T72" s="50">
        <f t="shared" si="64"/>
        <v>0</v>
      </c>
      <c r="U72" s="50">
        <f t="shared" si="64"/>
        <v>0</v>
      </c>
      <c r="V72" s="50">
        <f t="shared" si="64"/>
        <v>0</v>
      </c>
      <c r="W72" s="50">
        <f t="shared" si="64"/>
        <v>0</v>
      </c>
      <c r="X72" s="50">
        <f t="shared" si="64"/>
        <v>0</v>
      </c>
      <c r="Y72" s="50">
        <f t="shared" si="64"/>
        <v>0</v>
      </c>
      <c r="Z72" s="50">
        <f t="shared" si="64"/>
        <v>0</v>
      </c>
      <c r="AA72" s="50">
        <f t="shared" si="64"/>
        <v>0</v>
      </c>
      <c r="AB72" s="50">
        <f t="shared" si="64"/>
        <v>0.89746466232892075</v>
      </c>
      <c r="AC72" s="51">
        <f t="shared" si="64"/>
        <v>0</v>
      </c>
    </row>
    <row r="73" spans="1:29" ht="16.8" thickBot="1">
      <c r="A73" s="74"/>
      <c r="B73" s="31" t="s">
        <v>96</v>
      </c>
      <c r="C73" s="12">
        <v>0</v>
      </c>
      <c r="D73" s="9">
        <v>0</v>
      </c>
      <c r="E73" s="9">
        <v>0</v>
      </c>
      <c r="F73" s="9">
        <v>14</v>
      </c>
      <c r="G73" s="9">
        <v>0</v>
      </c>
      <c r="H73" s="9">
        <v>1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5">
        <v>0</v>
      </c>
      <c r="P73" s="100"/>
      <c r="Q73" s="41" t="s">
        <v>95</v>
      </c>
      <c r="R73" s="54">
        <f t="shared" si="64"/>
        <v>0</v>
      </c>
      <c r="S73" s="52">
        <f t="shared" si="64"/>
        <v>0</v>
      </c>
      <c r="T73" s="52">
        <f t="shared" si="64"/>
        <v>0</v>
      </c>
      <c r="U73" s="52">
        <f t="shared" si="64"/>
        <v>0</v>
      </c>
      <c r="V73" s="52">
        <f t="shared" si="64"/>
        <v>0</v>
      </c>
      <c r="W73" s="52">
        <f t="shared" si="64"/>
        <v>0</v>
      </c>
      <c r="X73" s="52">
        <f t="shared" si="64"/>
        <v>0</v>
      </c>
      <c r="Y73" s="52">
        <f t="shared" si="64"/>
        <v>0</v>
      </c>
      <c r="Z73" s="52">
        <f t="shared" si="64"/>
        <v>0</v>
      </c>
      <c r="AA73" s="52">
        <f t="shared" si="64"/>
        <v>0</v>
      </c>
      <c r="AB73" s="52">
        <f t="shared" si="64"/>
        <v>0.44873233116446037</v>
      </c>
      <c r="AC73" s="53">
        <f t="shared" si="64"/>
        <v>0</v>
      </c>
    </row>
    <row r="74" spans="1:29" ht="16.8" thickBot="1">
      <c r="A74" s="74"/>
      <c r="B74" s="31" t="s">
        <v>97</v>
      </c>
      <c r="C74" s="12">
        <v>0</v>
      </c>
      <c r="D74" s="9">
        <v>0</v>
      </c>
      <c r="E74" s="9">
        <v>0</v>
      </c>
      <c r="F74" s="9">
        <v>2</v>
      </c>
      <c r="G74" s="9">
        <v>0</v>
      </c>
      <c r="H74" s="9">
        <v>0</v>
      </c>
      <c r="I74" s="9">
        <v>2</v>
      </c>
      <c r="J74" s="9">
        <v>0</v>
      </c>
      <c r="K74" s="9">
        <v>0</v>
      </c>
      <c r="L74" s="9">
        <v>0</v>
      </c>
      <c r="M74" s="9">
        <v>0</v>
      </c>
      <c r="N74" s="5">
        <v>25</v>
      </c>
    </row>
    <row r="75" spans="1:29" ht="16.2">
      <c r="A75" s="75" t="s">
        <v>43</v>
      </c>
      <c r="B75" s="27" t="s">
        <v>78</v>
      </c>
      <c r="C75" s="32">
        <v>0</v>
      </c>
      <c r="D75" s="11">
        <v>0</v>
      </c>
      <c r="E75" s="11">
        <v>0</v>
      </c>
      <c r="F75" s="11">
        <v>1</v>
      </c>
      <c r="G75" s="11">
        <v>0</v>
      </c>
      <c r="H75" s="11">
        <v>1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4">
        <v>0</v>
      </c>
    </row>
    <row r="76" spans="1:29" ht="16.8" thickBot="1">
      <c r="A76" s="74"/>
      <c r="B76" s="31" t="s">
        <v>79</v>
      </c>
      <c r="C76" s="12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5">
        <v>0</v>
      </c>
    </row>
    <row r="77" spans="1:29" ht="16.2">
      <c r="A77" s="75" t="s">
        <v>43</v>
      </c>
      <c r="B77" s="27" t="s">
        <v>62</v>
      </c>
      <c r="C77" s="32">
        <v>0</v>
      </c>
      <c r="D77" s="11">
        <v>0</v>
      </c>
      <c r="E77" s="11">
        <v>0</v>
      </c>
      <c r="F77" s="11">
        <v>0</v>
      </c>
      <c r="G77" s="11">
        <v>0</v>
      </c>
      <c r="H77" s="11">
        <v>56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4">
        <v>0</v>
      </c>
    </row>
    <row r="78" spans="1:29" ht="16.2">
      <c r="A78" s="74"/>
      <c r="B78" s="31" t="s">
        <v>63</v>
      </c>
      <c r="C78" s="12">
        <v>0</v>
      </c>
      <c r="D78" s="9">
        <v>0</v>
      </c>
      <c r="E78" s="9">
        <v>0</v>
      </c>
      <c r="F78" s="9">
        <v>0</v>
      </c>
      <c r="G78" s="9">
        <v>0</v>
      </c>
      <c r="H78" s="9">
        <v>195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5">
        <v>1</v>
      </c>
    </row>
    <row r="79" spans="1:29" ht="16.2">
      <c r="A79" s="74"/>
      <c r="B79" s="31" t="s">
        <v>64</v>
      </c>
      <c r="C79" s="12">
        <v>0</v>
      </c>
      <c r="D79" s="9">
        <v>0</v>
      </c>
      <c r="E79" s="9">
        <v>0</v>
      </c>
      <c r="F79" s="9">
        <v>0</v>
      </c>
      <c r="G79" s="9">
        <v>0</v>
      </c>
      <c r="H79" s="9">
        <v>4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5">
        <v>0</v>
      </c>
    </row>
    <row r="80" spans="1:29" ht="16.2">
      <c r="A80" s="74"/>
      <c r="B80" s="31" t="s">
        <v>65</v>
      </c>
      <c r="C80" s="12">
        <v>0</v>
      </c>
      <c r="D80" s="9">
        <v>0</v>
      </c>
      <c r="E80" s="9">
        <v>0</v>
      </c>
      <c r="F80" s="9">
        <v>0</v>
      </c>
      <c r="G80" s="9">
        <v>0</v>
      </c>
      <c r="H80" s="9">
        <v>49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5">
        <v>0</v>
      </c>
    </row>
    <row r="81" spans="1:29" ht="16.2">
      <c r="A81" s="73" t="s">
        <v>44</v>
      </c>
      <c r="B81" s="31" t="s">
        <v>62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75</v>
      </c>
      <c r="I81" s="9">
        <v>0</v>
      </c>
      <c r="J81" s="9">
        <v>0</v>
      </c>
      <c r="K81" s="9">
        <v>0</v>
      </c>
      <c r="L81" s="9">
        <v>0</v>
      </c>
      <c r="M81" s="9">
        <v>1</v>
      </c>
      <c r="N81" s="5">
        <v>0</v>
      </c>
    </row>
    <row r="82" spans="1:29" ht="16.2">
      <c r="A82" s="73"/>
      <c r="B82" s="31" t="s">
        <v>63</v>
      </c>
      <c r="C82" s="9">
        <v>0</v>
      </c>
      <c r="D82" s="9">
        <v>0</v>
      </c>
      <c r="E82" s="9">
        <v>0</v>
      </c>
      <c r="F82" s="9">
        <v>5</v>
      </c>
      <c r="G82" s="9">
        <v>0</v>
      </c>
      <c r="H82" s="9">
        <v>9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5">
        <v>1</v>
      </c>
    </row>
    <row r="83" spans="1:29" ht="16.2">
      <c r="A83" s="73"/>
      <c r="B83" s="31" t="s">
        <v>64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5">
        <v>1</v>
      </c>
    </row>
    <row r="84" spans="1:29" ht="16.2">
      <c r="A84" s="73"/>
      <c r="B84" s="31" t="s">
        <v>65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5">
        <v>0</v>
      </c>
    </row>
    <row r="85" spans="1:29" ht="16.8" thickBot="1">
      <c r="A85" s="73"/>
      <c r="B85" s="31" t="s">
        <v>66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5">
        <v>0</v>
      </c>
    </row>
    <row r="86" spans="1:29" ht="16.2">
      <c r="A86" s="75" t="s">
        <v>43</v>
      </c>
      <c r="B86" s="27" t="s">
        <v>58</v>
      </c>
      <c r="C86" s="32">
        <v>18</v>
      </c>
      <c r="D86" s="11">
        <v>0</v>
      </c>
      <c r="E86" s="11">
        <v>0</v>
      </c>
      <c r="F86" s="11">
        <v>1</v>
      </c>
      <c r="G86" s="11">
        <v>0</v>
      </c>
      <c r="H86" s="11">
        <v>3</v>
      </c>
      <c r="I86" s="11">
        <v>0</v>
      </c>
      <c r="J86" s="11">
        <v>0</v>
      </c>
      <c r="K86" s="11">
        <v>2</v>
      </c>
      <c r="L86" s="11">
        <v>0</v>
      </c>
      <c r="M86" s="11">
        <v>0</v>
      </c>
      <c r="N86" s="4">
        <v>0</v>
      </c>
    </row>
    <row r="87" spans="1:29" ht="16.2">
      <c r="A87" s="74"/>
      <c r="B87" s="31" t="s">
        <v>59</v>
      </c>
      <c r="C87" s="12">
        <v>0</v>
      </c>
      <c r="D87" s="9">
        <v>0</v>
      </c>
      <c r="E87" s="9">
        <v>0</v>
      </c>
      <c r="F87" s="9">
        <v>1</v>
      </c>
      <c r="G87" s="9">
        <v>0</v>
      </c>
      <c r="H87" s="9">
        <v>8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5">
        <v>0</v>
      </c>
    </row>
    <row r="88" spans="1:29" ht="16.2">
      <c r="A88" s="74"/>
      <c r="B88" s="31" t="s">
        <v>60</v>
      </c>
      <c r="C88" s="12">
        <v>0</v>
      </c>
      <c r="D88" s="9">
        <v>0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5">
        <v>0</v>
      </c>
    </row>
    <row r="89" spans="1:29" ht="16.8" thickBot="1">
      <c r="A89" s="74"/>
      <c r="B89" s="31" t="s">
        <v>61</v>
      </c>
      <c r="C89" s="12">
        <v>0</v>
      </c>
      <c r="D89" s="9">
        <v>0</v>
      </c>
      <c r="E89" s="9">
        <v>0</v>
      </c>
      <c r="F89" s="9">
        <v>1</v>
      </c>
      <c r="G89" s="9">
        <v>0</v>
      </c>
      <c r="H89" s="9">
        <v>0</v>
      </c>
      <c r="I89" s="9">
        <v>1</v>
      </c>
      <c r="J89" s="9">
        <v>1</v>
      </c>
      <c r="K89" s="9">
        <v>0</v>
      </c>
      <c r="L89" s="9">
        <v>0</v>
      </c>
      <c r="M89" s="9">
        <v>0</v>
      </c>
      <c r="N89" s="5">
        <v>0</v>
      </c>
    </row>
    <row r="90" spans="1:29" ht="16.2">
      <c r="A90" s="75" t="s">
        <v>43</v>
      </c>
      <c r="B90" s="27" t="s">
        <v>72</v>
      </c>
      <c r="C90" s="32">
        <v>0</v>
      </c>
      <c r="D90" s="11">
        <v>0</v>
      </c>
      <c r="E90" s="11">
        <v>0</v>
      </c>
      <c r="F90" s="11">
        <v>5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4">
        <v>0</v>
      </c>
    </row>
    <row r="91" spans="1:29" s="29" customFormat="1" ht="16.8" thickBot="1">
      <c r="A91" s="70"/>
      <c r="B91" s="41" t="s">
        <v>73</v>
      </c>
      <c r="C91" s="55">
        <v>0</v>
      </c>
      <c r="D91" s="39">
        <v>0</v>
      </c>
      <c r="E91" s="39">
        <v>0</v>
      </c>
      <c r="F91" s="39">
        <v>1</v>
      </c>
      <c r="G91" s="39">
        <v>0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6">
        <v>0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s="29" customFormat="1" ht="16.2">
      <c r="A92" s="74" t="s">
        <v>44</v>
      </c>
      <c r="B92" s="27" t="s">
        <v>45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5">
        <v>0</v>
      </c>
    </row>
    <row r="93" spans="1:29" s="29" customFormat="1" ht="16.2">
      <c r="A93" s="74"/>
      <c r="B93" s="63" t="s">
        <v>46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10</v>
      </c>
      <c r="I93" s="9">
        <v>0</v>
      </c>
      <c r="J93" s="9">
        <v>0</v>
      </c>
      <c r="K93" s="9">
        <v>0</v>
      </c>
      <c r="L93" s="9">
        <v>0</v>
      </c>
      <c r="M93" s="9">
        <v>71</v>
      </c>
      <c r="N93" s="5">
        <v>2</v>
      </c>
    </row>
    <row r="94" spans="1:29" s="29" customFormat="1" ht="16.2">
      <c r="A94" s="74"/>
      <c r="B94" s="31" t="s">
        <v>47</v>
      </c>
      <c r="C94" s="9">
        <v>0</v>
      </c>
      <c r="D94" s="9">
        <v>0</v>
      </c>
      <c r="E94" s="9">
        <v>0</v>
      </c>
      <c r="F94" s="9">
        <v>0</v>
      </c>
      <c r="G94" s="9">
        <v>1</v>
      </c>
      <c r="H94" s="9">
        <v>41</v>
      </c>
      <c r="I94" s="9">
        <v>0</v>
      </c>
      <c r="J94" s="9">
        <v>0</v>
      </c>
      <c r="K94" s="9">
        <v>0</v>
      </c>
      <c r="L94" s="9">
        <v>0</v>
      </c>
      <c r="M94" s="9">
        <v>5</v>
      </c>
      <c r="N94" s="5">
        <v>46</v>
      </c>
    </row>
    <row r="95" spans="1:29" ht="16.8" thickBot="1">
      <c r="A95" s="74"/>
      <c r="B95" s="31" t="s">
        <v>48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2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5">
        <v>0</v>
      </c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spans="1:29" ht="16.2">
      <c r="A96" s="75" t="s">
        <v>43</v>
      </c>
      <c r="B96" s="27" t="s">
        <v>82</v>
      </c>
      <c r="C96" s="32">
        <v>0</v>
      </c>
      <c r="D96" s="11">
        <v>0</v>
      </c>
      <c r="E96" s="11">
        <v>0</v>
      </c>
      <c r="F96" s="11">
        <v>0</v>
      </c>
      <c r="G96" s="11">
        <v>0</v>
      </c>
      <c r="H96" s="11">
        <v>1</v>
      </c>
      <c r="I96" s="11">
        <v>0</v>
      </c>
      <c r="J96" s="11">
        <v>0</v>
      </c>
      <c r="K96" s="11">
        <v>0</v>
      </c>
      <c r="L96" s="11">
        <v>0</v>
      </c>
      <c r="M96" s="11">
        <v>1</v>
      </c>
      <c r="N96" s="4">
        <v>0</v>
      </c>
    </row>
    <row r="97" spans="1:29" ht="16.2">
      <c r="A97" s="74"/>
      <c r="B97" s="31" t="s">
        <v>83</v>
      </c>
      <c r="C97" s="12">
        <v>0</v>
      </c>
      <c r="D97" s="9">
        <v>1</v>
      </c>
      <c r="E97" s="9">
        <v>0</v>
      </c>
      <c r="F97" s="9">
        <v>0</v>
      </c>
      <c r="G97" s="9">
        <v>0</v>
      </c>
      <c r="H97" s="9">
        <v>20</v>
      </c>
      <c r="I97" s="9">
        <v>0</v>
      </c>
      <c r="J97" s="9">
        <v>1</v>
      </c>
      <c r="K97" s="9">
        <v>0</v>
      </c>
      <c r="L97" s="9">
        <v>0</v>
      </c>
      <c r="M97" s="9">
        <v>1</v>
      </c>
      <c r="N97" s="5">
        <v>0</v>
      </c>
    </row>
    <row r="98" spans="1:29" ht="16.2">
      <c r="A98" s="74"/>
      <c r="B98" s="31" t="s">
        <v>84</v>
      </c>
      <c r="C98" s="12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1</v>
      </c>
      <c r="N98" s="5">
        <v>0</v>
      </c>
    </row>
    <row r="99" spans="1:29" ht="16.8" thickBot="1">
      <c r="A99" s="74"/>
      <c r="B99" s="31" t="s">
        <v>85</v>
      </c>
      <c r="C99" s="12">
        <v>0</v>
      </c>
      <c r="D99" s="9">
        <v>0</v>
      </c>
      <c r="E99" s="9">
        <v>0</v>
      </c>
      <c r="F99" s="9">
        <v>0</v>
      </c>
      <c r="G99" s="9">
        <v>0</v>
      </c>
      <c r="H99" s="9">
        <v>2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5">
        <v>0</v>
      </c>
    </row>
    <row r="100" spans="1:29" ht="16.8" thickBot="1">
      <c r="A100" s="15" t="s">
        <v>43</v>
      </c>
      <c r="B100" s="23" t="s">
        <v>86</v>
      </c>
      <c r="C100" s="19">
        <v>0</v>
      </c>
      <c r="D100" s="2">
        <v>0</v>
      </c>
      <c r="E100" s="2">
        <v>0</v>
      </c>
      <c r="F100" s="2">
        <v>3</v>
      </c>
      <c r="G100" s="2">
        <v>0</v>
      </c>
      <c r="H100" s="2">
        <v>2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3">
        <v>0</v>
      </c>
    </row>
    <row r="101" spans="1:29" ht="16.8" thickBot="1">
      <c r="A101" s="16" t="s">
        <v>44</v>
      </c>
      <c r="B101" s="27" t="s">
        <v>87</v>
      </c>
      <c r="C101" s="32">
        <v>0</v>
      </c>
      <c r="D101" s="11">
        <v>0</v>
      </c>
      <c r="E101" s="11">
        <v>0</v>
      </c>
      <c r="F101" s="11">
        <v>0</v>
      </c>
      <c r="G101" s="11">
        <v>1</v>
      </c>
      <c r="H101" s="11">
        <v>16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4">
        <v>0</v>
      </c>
    </row>
    <row r="102" spans="1:29" ht="16.2">
      <c r="A102" s="89" t="s">
        <v>44</v>
      </c>
      <c r="B102" s="27" t="s">
        <v>89</v>
      </c>
      <c r="C102" s="11">
        <v>0</v>
      </c>
      <c r="D102" s="11">
        <v>0</v>
      </c>
      <c r="E102" s="11">
        <v>0</v>
      </c>
      <c r="F102" s="11">
        <v>91</v>
      </c>
      <c r="G102" s="11">
        <v>0</v>
      </c>
      <c r="H102" s="11">
        <v>1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4">
        <v>0</v>
      </c>
    </row>
    <row r="103" spans="1:29" s="29" customFormat="1" ht="16.8" thickBot="1">
      <c r="A103" s="90"/>
      <c r="B103" s="31" t="s">
        <v>90</v>
      </c>
      <c r="C103" s="9">
        <v>0</v>
      </c>
      <c r="D103" s="9">
        <v>0</v>
      </c>
      <c r="E103" s="9">
        <v>0</v>
      </c>
      <c r="F103" s="9">
        <v>82</v>
      </c>
      <c r="G103" s="9">
        <v>3</v>
      </c>
      <c r="H103" s="9">
        <v>49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5">
        <v>0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s="29" customFormat="1" ht="16.2">
      <c r="A104" s="67" t="s">
        <v>44</v>
      </c>
      <c r="B104" s="32" t="s">
        <v>91</v>
      </c>
      <c r="C104" s="32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26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4">
        <v>1</v>
      </c>
    </row>
    <row r="105" spans="1:29" s="29" customFormat="1" ht="16.2">
      <c r="A105" s="68"/>
      <c r="B105" s="12" t="s">
        <v>92</v>
      </c>
      <c r="C105" s="12">
        <v>0</v>
      </c>
      <c r="D105" s="9">
        <v>0</v>
      </c>
      <c r="E105" s="9">
        <v>0</v>
      </c>
      <c r="F105" s="9">
        <v>3</v>
      </c>
      <c r="G105" s="9">
        <v>0</v>
      </c>
      <c r="H105" s="9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5">
        <v>0</v>
      </c>
    </row>
    <row r="106" spans="1:29" s="29" customFormat="1" ht="16.8" thickBot="1">
      <c r="A106" s="69"/>
      <c r="B106" s="64" t="s">
        <v>93</v>
      </c>
      <c r="C106" s="55">
        <v>0</v>
      </c>
      <c r="D106" s="39">
        <v>0</v>
      </c>
      <c r="E106" s="39">
        <v>0</v>
      </c>
      <c r="F106" s="39">
        <v>4</v>
      </c>
      <c r="G106" s="39">
        <v>0</v>
      </c>
      <c r="H106" s="39">
        <v>1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6">
        <v>0</v>
      </c>
    </row>
    <row r="107" spans="1:29" ht="16.2">
      <c r="A107" s="75" t="s">
        <v>43</v>
      </c>
      <c r="B107" s="27" t="s">
        <v>99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165</v>
      </c>
      <c r="I107" s="9">
        <v>0</v>
      </c>
      <c r="J107" s="9">
        <v>0</v>
      </c>
      <c r="K107" s="9">
        <v>1</v>
      </c>
      <c r="L107" s="9">
        <v>0</v>
      </c>
      <c r="M107" s="9">
        <v>9</v>
      </c>
      <c r="N107" s="5">
        <v>0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6.2">
      <c r="A108" s="74"/>
      <c r="B108" s="31" t="s">
        <v>100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248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5">
        <v>1</v>
      </c>
      <c r="P108" s="29"/>
      <c r="Q108" s="29"/>
    </row>
    <row r="109" spans="1:29" ht="16.2">
      <c r="A109" s="74"/>
      <c r="B109" s="31" t="s">
        <v>101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300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5">
        <v>0</v>
      </c>
      <c r="P109" s="29"/>
      <c r="Q109" s="29"/>
    </row>
    <row r="110" spans="1:29" ht="16.2">
      <c r="A110" s="74"/>
      <c r="B110" s="31" t="s">
        <v>102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122</v>
      </c>
      <c r="I110" s="9">
        <v>0</v>
      </c>
      <c r="J110" s="9">
        <v>0</v>
      </c>
      <c r="K110" s="9">
        <v>0</v>
      </c>
      <c r="L110" s="9">
        <v>0</v>
      </c>
      <c r="M110" s="9">
        <v>10</v>
      </c>
      <c r="N110" s="5">
        <v>0</v>
      </c>
    </row>
    <row r="111" spans="1:29" ht="16.8" thickBot="1">
      <c r="A111" s="61" t="s">
        <v>44</v>
      </c>
      <c r="B111" s="41" t="s">
        <v>99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5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6">
        <v>0</v>
      </c>
    </row>
    <row r="112" spans="1:29" ht="16.8" thickBot="1">
      <c r="B112" s="10"/>
    </row>
    <row r="113" spans="1:29" ht="28.8" thickBot="1">
      <c r="A113" s="91" t="s">
        <v>103</v>
      </c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3"/>
    </row>
    <row r="114" spans="1:29" ht="16.2" thickBot="1">
      <c r="A114" s="61"/>
      <c r="B114" s="6"/>
      <c r="C114" s="56" t="s">
        <v>2</v>
      </c>
      <c r="D114" s="55" t="s">
        <v>31</v>
      </c>
      <c r="E114" s="57" t="s">
        <v>3</v>
      </c>
      <c r="F114" s="58" t="s">
        <v>0</v>
      </c>
      <c r="G114" s="56" t="s">
        <v>4</v>
      </c>
      <c r="H114" s="59" t="s">
        <v>6</v>
      </c>
      <c r="I114" s="6" t="s">
        <v>32</v>
      </c>
      <c r="J114" s="56" t="s">
        <v>16</v>
      </c>
      <c r="K114" s="41" t="s">
        <v>38</v>
      </c>
      <c r="L114" s="57" t="s">
        <v>1</v>
      </c>
      <c r="M114" s="39" t="s">
        <v>34</v>
      </c>
      <c r="N114" s="58" t="s">
        <v>5</v>
      </c>
    </row>
    <row r="115" spans="1:29" ht="16.2">
      <c r="A115" s="75" t="s">
        <v>43</v>
      </c>
      <c r="B115" s="27" t="s">
        <v>58</v>
      </c>
      <c r="C115" s="32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4">
        <v>0</v>
      </c>
      <c r="R115" s="8"/>
      <c r="S115" s="8"/>
      <c r="T115" s="8"/>
      <c r="U115" s="8"/>
      <c r="V115" s="8"/>
      <c r="W115" s="8"/>
    </row>
    <row r="116" spans="1:29" ht="16.8" thickBot="1">
      <c r="A116" s="74"/>
      <c r="B116" s="31" t="s">
        <v>59</v>
      </c>
      <c r="C116" s="12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5">
        <v>0</v>
      </c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9" ht="16.2">
      <c r="A117" s="75" t="s">
        <v>43</v>
      </c>
      <c r="B117" s="27" t="s">
        <v>49</v>
      </c>
      <c r="C117" s="32">
        <v>0</v>
      </c>
      <c r="D117" s="11">
        <v>0</v>
      </c>
      <c r="E117" s="11">
        <v>0</v>
      </c>
      <c r="F117" s="11">
        <v>2</v>
      </c>
      <c r="G117" s="11">
        <v>0</v>
      </c>
      <c r="H117" s="11">
        <v>0</v>
      </c>
      <c r="I117" s="11">
        <v>18</v>
      </c>
      <c r="J117" s="11">
        <v>0</v>
      </c>
      <c r="K117" s="11">
        <v>0</v>
      </c>
      <c r="L117" s="11">
        <v>0</v>
      </c>
      <c r="M117" s="11">
        <v>4</v>
      </c>
      <c r="N117" s="4">
        <v>0</v>
      </c>
      <c r="P117" s="8"/>
      <c r="Q117" s="7"/>
      <c r="R117" s="60"/>
      <c r="T117" s="60"/>
      <c r="U117" s="60"/>
      <c r="V117" s="60"/>
      <c r="W117" s="60"/>
      <c r="Y117" s="60"/>
      <c r="AA117" s="60"/>
      <c r="AC117" s="60"/>
    </row>
    <row r="118" spans="1:29" ht="16.2">
      <c r="A118" s="74"/>
      <c r="B118" s="31" t="s">
        <v>50</v>
      </c>
      <c r="C118" s="12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3</v>
      </c>
      <c r="J118" s="9">
        <v>0</v>
      </c>
      <c r="K118" s="9">
        <v>0</v>
      </c>
      <c r="L118" s="9">
        <v>0</v>
      </c>
      <c r="M118" s="9">
        <v>4</v>
      </c>
      <c r="N118" s="5">
        <v>0</v>
      </c>
      <c r="P118" s="8"/>
      <c r="Q118" s="7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 ht="16.2">
      <c r="A119" s="73" t="s">
        <v>44</v>
      </c>
      <c r="B119" s="31" t="s">
        <v>49</v>
      </c>
      <c r="C119" s="12">
        <v>0</v>
      </c>
      <c r="D119" s="9">
        <v>0</v>
      </c>
      <c r="E119" s="9">
        <v>0</v>
      </c>
      <c r="F119" s="9">
        <v>0</v>
      </c>
      <c r="G119" s="9">
        <v>0</v>
      </c>
      <c r="H119" s="9">
        <v>1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5">
        <v>0</v>
      </c>
      <c r="P119" s="8"/>
      <c r="Q119" s="7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29" ht="16.2">
      <c r="A120" s="90"/>
      <c r="B120" s="31" t="s">
        <v>50</v>
      </c>
      <c r="C120" s="12">
        <v>0</v>
      </c>
      <c r="D120" s="9">
        <v>0</v>
      </c>
      <c r="E120" s="9">
        <v>0</v>
      </c>
      <c r="F120" s="9">
        <v>0</v>
      </c>
      <c r="G120" s="9">
        <v>0</v>
      </c>
      <c r="H120" s="9">
        <v>38</v>
      </c>
      <c r="I120" s="9">
        <v>2</v>
      </c>
      <c r="J120" s="9">
        <v>7</v>
      </c>
      <c r="K120" s="9">
        <v>0</v>
      </c>
      <c r="L120" s="9">
        <v>0</v>
      </c>
      <c r="M120" s="9">
        <v>9</v>
      </c>
      <c r="N120" s="5">
        <v>0</v>
      </c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29" ht="16.8" thickBot="1">
      <c r="A121" s="90"/>
      <c r="B121" s="31" t="s">
        <v>51</v>
      </c>
      <c r="C121" s="12">
        <v>0</v>
      </c>
      <c r="D121" s="9">
        <v>0</v>
      </c>
      <c r="E121" s="9">
        <v>0</v>
      </c>
      <c r="F121" s="9">
        <v>1</v>
      </c>
      <c r="G121" s="9">
        <v>0</v>
      </c>
      <c r="H121" s="9">
        <v>0</v>
      </c>
      <c r="I121" s="9">
        <v>0</v>
      </c>
      <c r="J121" s="9">
        <v>2</v>
      </c>
      <c r="K121" s="9">
        <v>0</v>
      </c>
      <c r="L121" s="9">
        <v>0</v>
      </c>
      <c r="M121" s="9">
        <v>15</v>
      </c>
      <c r="N121" s="5">
        <v>0</v>
      </c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1:29" ht="16.2">
      <c r="A122" s="72" t="s">
        <v>43</v>
      </c>
      <c r="B122" s="27" t="s">
        <v>74</v>
      </c>
      <c r="C122" s="32">
        <v>0</v>
      </c>
      <c r="D122" s="11">
        <v>0</v>
      </c>
      <c r="E122" s="11">
        <v>0</v>
      </c>
      <c r="F122" s="11">
        <v>1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4">
        <v>0</v>
      </c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1:29" ht="16.2">
      <c r="A123" s="90"/>
      <c r="B123" s="31" t="s">
        <v>75</v>
      </c>
      <c r="C123" s="12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5">
        <v>0</v>
      </c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9" ht="16.2">
      <c r="A124" s="90"/>
      <c r="B124" s="31" t="s">
        <v>76</v>
      </c>
      <c r="C124" s="12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5">
        <v>0</v>
      </c>
      <c r="R124" s="60"/>
      <c r="T124" s="60"/>
      <c r="U124" s="60"/>
      <c r="V124" s="60"/>
      <c r="W124" s="60"/>
      <c r="Y124" s="60"/>
      <c r="AA124" s="60"/>
      <c r="AC124" s="60"/>
    </row>
    <row r="125" spans="1:29" ht="16.2">
      <c r="A125" s="90"/>
      <c r="B125" s="31" t="s">
        <v>77</v>
      </c>
      <c r="C125" s="12">
        <v>0</v>
      </c>
      <c r="D125" s="9">
        <v>0</v>
      </c>
      <c r="E125" s="9">
        <v>0</v>
      </c>
      <c r="F125" s="9">
        <v>1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5">
        <v>1</v>
      </c>
      <c r="P125" s="8"/>
      <c r="Q125" s="7"/>
    </row>
    <row r="126" spans="1:29" ht="16.2">
      <c r="A126" s="73" t="s">
        <v>44</v>
      </c>
      <c r="B126" s="31" t="s">
        <v>74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</v>
      </c>
      <c r="N126" s="5">
        <v>0</v>
      </c>
      <c r="P126" s="8"/>
      <c r="Q126" s="7"/>
    </row>
    <row r="127" spans="1:29" ht="16.8" thickBot="1">
      <c r="A127" s="97"/>
      <c r="B127" s="31" t="s">
        <v>75</v>
      </c>
      <c r="C127" s="12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5">
        <v>0</v>
      </c>
      <c r="P127" s="10"/>
      <c r="Q127" s="10"/>
    </row>
    <row r="128" spans="1:29" ht="16.2">
      <c r="A128" s="72" t="s">
        <v>43</v>
      </c>
      <c r="B128" s="27" t="s">
        <v>53</v>
      </c>
      <c r="C128" s="32">
        <v>0</v>
      </c>
      <c r="D128" s="11">
        <v>0</v>
      </c>
      <c r="E128" s="11">
        <v>0</v>
      </c>
      <c r="F128" s="11">
        <v>1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4">
        <v>0</v>
      </c>
    </row>
    <row r="129" spans="1:29" ht="16.2">
      <c r="A129" s="90"/>
      <c r="B129" s="31" t="s">
        <v>54</v>
      </c>
      <c r="C129" s="12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5</v>
      </c>
      <c r="J129" s="9">
        <v>0</v>
      </c>
      <c r="K129" s="9">
        <v>0</v>
      </c>
      <c r="L129" s="9">
        <v>0</v>
      </c>
      <c r="M129" s="9">
        <v>5</v>
      </c>
      <c r="N129" s="5">
        <v>0</v>
      </c>
    </row>
    <row r="130" spans="1:29" ht="16.2">
      <c r="A130" s="90"/>
      <c r="B130" s="31" t="s">
        <v>55</v>
      </c>
      <c r="C130" s="12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1</v>
      </c>
      <c r="J130" s="9">
        <v>3</v>
      </c>
      <c r="K130" s="9">
        <v>0</v>
      </c>
      <c r="L130" s="9">
        <v>0</v>
      </c>
      <c r="M130" s="9">
        <v>1</v>
      </c>
      <c r="N130" s="5">
        <v>0</v>
      </c>
    </row>
    <row r="131" spans="1:29" ht="16.2">
      <c r="A131" s="90"/>
      <c r="B131" s="31" t="s">
        <v>56</v>
      </c>
      <c r="C131" s="12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6</v>
      </c>
      <c r="J131" s="9">
        <v>0</v>
      </c>
      <c r="K131" s="9">
        <v>1</v>
      </c>
      <c r="L131" s="9">
        <v>0</v>
      </c>
      <c r="M131" s="9">
        <v>0</v>
      </c>
      <c r="N131" s="5">
        <v>2</v>
      </c>
    </row>
    <row r="132" spans="1:29" ht="16.2">
      <c r="A132" s="73" t="s">
        <v>44</v>
      </c>
      <c r="B132" s="31" t="s">
        <v>53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6</v>
      </c>
      <c r="N132" s="5">
        <v>0</v>
      </c>
    </row>
    <row r="133" spans="1:29" ht="16.2">
      <c r="A133" s="90"/>
      <c r="B133" s="31" t="s">
        <v>54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</v>
      </c>
      <c r="N133" s="5">
        <v>0</v>
      </c>
      <c r="R133" s="8"/>
      <c r="S133" s="8"/>
      <c r="T133" s="8"/>
      <c r="U133" s="8"/>
      <c r="V133" s="8"/>
      <c r="W133" s="8"/>
    </row>
    <row r="134" spans="1:29" ht="16.8" thickBot="1">
      <c r="A134" s="90"/>
      <c r="B134" s="31" t="s">
        <v>55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</v>
      </c>
      <c r="N134" s="5">
        <v>0</v>
      </c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9" ht="16.2">
      <c r="A135" s="72" t="s">
        <v>43</v>
      </c>
      <c r="B135" s="27" t="s">
        <v>94</v>
      </c>
      <c r="C135" s="11">
        <v>0</v>
      </c>
      <c r="D135" s="11">
        <v>0</v>
      </c>
      <c r="E135" s="11">
        <v>0</v>
      </c>
      <c r="F135" s="11">
        <v>3</v>
      </c>
      <c r="G135" s="11">
        <v>0</v>
      </c>
      <c r="H135" s="11">
        <v>7</v>
      </c>
      <c r="I135" s="11">
        <v>0</v>
      </c>
      <c r="J135" s="11">
        <v>0</v>
      </c>
      <c r="K135" s="11">
        <v>0</v>
      </c>
      <c r="L135" s="11">
        <v>0</v>
      </c>
      <c r="M135" s="11">
        <v>1</v>
      </c>
      <c r="N135" s="4">
        <v>0</v>
      </c>
      <c r="P135" s="8"/>
      <c r="Q135" s="7"/>
      <c r="R135" s="60"/>
      <c r="T135" s="60"/>
      <c r="U135" s="60"/>
      <c r="V135" s="60"/>
      <c r="W135" s="60"/>
      <c r="Y135" s="60"/>
      <c r="AA135" s="60"/>
      <c r="AC135" s="60"/>
    </row>
    <row r="136" spans="1:29" ht="16.2">
      <c r="A136" s="90"/>
      <c r="B136" s="31" t="s">
        <v>95</v>
      </c>
      <c r="C136" s="9">
        <v>0</v>
      </c>
      <c r="D136" s="9">
        <v>0</v>
      </c>
      <c r="E136" s="9">
        <v>0</v>
      </c>
      <c r="F136" s="9">
        <v>4</v>
      </c>
      <c r="G136" s="9">
        <v>0</v>
      </c>
      <c r="H136" s="9">
        <v>0</v>
      </c>
      <c r="I136" s="9">
        <v>2</v>
      </c>
      <c r="J136" s="9">
        <v>1</v>
      </c>
      <c r="K136" s="9">
        <v>0</v>
      </c>
      <c r="L136" s="9">
        <v>0</v>
      </c>
      <c r="M136" s="9">
        <v>17</v>
      </c>
      <c r="N136" s="5">
        <v>3</v>
      </c>
      <c r="P136" s="8"/>
      <c r="Q136" s="7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</row>
    <row r="137" spans="1:29" ht="16.2">
      <c r="A137" s="90"/>
      <c r="B137" s="31" t="s">
        <v>96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1</v>
      </c>
      <c r="N137" s="5">
        <v>0</v>
      </c>
      <c r="P137" s="8"/>
      <c r="Q137" s="7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1:29" ht="16.2">
      <c r="A138" s="90"/>
      <c r="B138" s="31" t="s">
        <v>97</v>
      </c>
      <c r="C138" s="9">
        <v>0</v>
      </c>
      <c r="D138" s="9">
        <v>0</v>
      </c>
      <c r="E138" s="9">
        <v>0</v>
      </c>
      <c r="F138" s="9">
        <v>2</v>
      </c>
      <c r="G138" s="9">
        <v>0</v>
      </c>
      <c r="H138" s="9">
        <v>0</v>
      </c>
      <c r="I138" s="9">
        <v>3</v>
      </c>
      <c r="J138" s="9">
        <v>0</v>
      </c>
      <c r="K138" s="9">
        <v>0</v>
      </c>
      <c r="L138" s="9">
        <v>0</v>
      </c>
      <c r="M138" s="9">
        <v>47</v>
      </c>
      <c r="N138" s="5">
        <v>0</v>
      </c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1:29" ht="16.2">
      <c r="A139" s="73" t="s">
        <v>44</v>
      </c>
      <c r="B139" s="31" t="s">
        <v>94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</v>
      </c>
      <c r="N139" s="5">
        <v>0</v>
      </c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1:29" ht="16.8" thickBot="1">
      <c r="A140" s="90"/>
      <c r="B140" s="31" t="s">
        <v>95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1</v>
      </c>
      <c r="N140" s="5">
        <v>0</v>
      </c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1:29" ht="16.2">
      <c r="A141" s="75" t="s">
        <v>43</v>
      </c>
      <c r="B141" s="27" t="s">
        <v>45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14</v>
      </c>
      <c r="N141" s="4">
        <v>0</v>
      </c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1:29" ht="16.2">
      <c r="A142" s="76"/>
      <c r="B142" s="63" t="s">
        <v>46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130</v>
      </c>
      <c r="N142" s="5">
        <v>0</v>
      </c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1:29" ht="16.2">
      <c r="A143" s="76"/>
      <c r="B143" s="31" t="s">
        <v>47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23</v>
      </c>
      <c r="N143" s="5">
        <v>0</v>
      </c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1:29" ht="16.2">
      <c r="A144" s="76"/>
      <c r="B144" s="31" t="s">
        <v>48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84</v>
      </c>
      <c r="N144" s="5">
        <v>0</v>
      </c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1:30" ht="16.8" thickBot="1">
      <c r="A145" s="62" t="s">
        <v>44</v>
      </c>
      <c r="B145" s="31" t="s">
        <v>45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10</v>
      </c>
      <c r="N145" s="5">
        <v>0</v>
      </c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1:30" ht="16.2">
      <c r="A146" s="72" t="s">
        <v>43</v>
      </c>
      <c r="B146" s="27" t="s">
        <v>99</v>
      </c>
      <c r="C146" s="32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15</v>
      </c>
      <c r="N146" s="4">
        <v>0</v>
      </c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1:30" ht="16.2">
      <c r="A147" s="90"/>
      <c r="B147" s="31" t="s">
        <v>100</v>
      </c>
      <c r="C147" s="12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20</v>
      </c>
      <c r="N147" s="5">
        <v>0</v>
      </c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1:30" ht="16.8" thickBot="1">
      <c r="A148" s="107"/>
      <c r="B148" s="41" t="s">
        <v>101</v>
      </c>
      <c r="C148" s="55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10</v>
      </c>
      <c r="N148" s="6">
        <v>0</v>
      </c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1:30" ht="16.2" thickBot="1">
      <c r="A149" s="79" t="s">
        <v>23</v>
      </c>
      <c r="B149" s="104"/>
      <c r="C149" s="19">
        <f t="shared" ref="C149:N149" si="65">SUM(C5:C148)</f>
        <v>21</v>
      </c>
      <c r="D149" s="2">
        <f t="shared" si="65"/>
        <v>1</v>
      </c>
      <c r="E149" s="2">
        <f t="shared" si="65"/>
        <v>9</v>
      </c>
      <c r="F149" s="2">
        <f t="shared" si="65"/>
        <v>553</v>
      </c>
      <c r="G149" s="2">
        <f t="shared" si="65"/>
        <v>7</v>
      </c>
      <c r="H149" s="2">
        <f t="shared" si="65"/>
        <v>1972</v>
      </c>
      <c r="I149" s="2">
        <f t="shared" si="65"/>
        <v>95</v>
      </c>
      <c r="J149" s="2">
        <f t="shared" si="65"/>
        <v>21</v>
      </c>
      <c r="K149" s="2">
        <f t="shared" si="65"/>
        <v>5</v>
      </c>
      <c r="L149" s="2">
        <f t="shared" si="65"/>
        <v>4</v>
      </c>
      <c r="M149" s="2">
        <f t="shared" si="65"/>
        <v>553</v>
      </c>
      <c r="N149" s="3">
        <f t="shared" si="65"/>
        <v>381</v>
      </c>
      <c r="O149" s="14" t="s">
        <v>23</v>
      </c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1:30" ht="16.2" thickBot="1">
      <c r="O150" s="23">
        <f>SUM(C149:N149)</f>
        <v>3622</v>
      </c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1:30" ht="16.2" thickBot="1">
      <c r="B151" s="14" t="s">
        <v>42</v>
      </c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3" spans="1:30">
      <c r="AD153" s="65"/>
    </row>
    <row r="154" spans="1:30">
      <c r="R154" s="8"/>
      <c r="S154" s="8"/>
      <c r="T154" s="8"/>
      <c r="U154" s="8"/>
      <c r="V154" s="8"/>
      <c r="W154" s="8"/>
      <c r="AD154" s="66"/>
    </row>
    <row r="155" spans="1:30">
      <c r="R155" s="8"/>
      <c r="S155" s="8"/>
      <c r="T155" s="8"/>
      <c r="U155" s="8"/>
      <c r="V155" s="8"/>
      <c r="W155" s="8"/>
      <c r="X155" s="8"/>
      <c r="Y155" s="8"/>
      <c r="Z155" s="8"/>
      <c r="AA155" s="8"/>
      <c r="AD155" s="66"/>
    </row>
    <row r="156" spans="1:30" ht="16.2">
      <c r="P156" s="8"/>
      <c r="Q156" s="7"/>
      <c r="R156" s="60"/>
      <c r="T156" s="60"/>
      <c r="U156" s="60"/>
      <c r="V156" s="60"/>
      <c r="W156" s="60"/>
      <c r="Y156" s="60"/>
      <c r="AA156" s="60"/>
      <c r="AC156" s="60"/>
    </row>
    <row r="157" spans="1:30" ht="16.2">
      <c r="P157" s="8"/>
      <c r="Q157" s="7"/>
    </row>
    <row r="158" spans="1:30" ht="16.2">
      <c r="P158" s="8"/>
      <c r="Q158" s="7"/>
    </row>
    <row r="159" spans="1:30" ht="16.2">
      <c r="P159" s="10"/>
      <c r="Q159" s="10"/>
    </row>
  </sheetData>
  <mergeCells count="114">
    <mergeCell ref="P44:Q44"/>
    <mergeCell ref="A113:N113"/>
    <mergeCell ref="P17:Q17"/>
    <mergeCell ref="P18:Q18"/>
    <mergeCell ref="P19:Q19"/>
    <mergeCell ref="A149:B149"/>
    <mergeCell ref="P23:Q23"/>
    <mergeCell ref="P24:Q24"/>
    <mergeCell ref="R48:V48"/>
    <mergeCell ref="P37:Q37"/>
    <mergeCell ref="P38:Q38"/>
    <mergeCell ref="P39:Q39"/>
    <mergeCell ref="P40:Q40"/>
    <mergeCell ref="P36:Q36"/>
    <mergeCell ref="P41:Q41"/>
    <mergeCell ref="P42:Q42"/>
    <mergeCell ref="A107:A110"/>
    <mergeCell ref="A90:A91"/>
    <mergeCell ref="P45:Q45"/>
    <mergeCell ref="P46:Q46"/>
    <mergeCell ref="P28:Q28"/>
    <mergeCell ref="A146:A148"/>
    <mergeCell ref="A128:A131"/>
    <mergeCell ref="A132:A134"/>
    <mergeCell ref="W48:AC48"/>
    <mergeCell ref="P49:Q49"/>
    <mergeCell ref="S49:U49"/>
    <mergeCell ref="W49:X49"/>
    <mergeCell ref="AA49:AC49"/>
    <mergeCell ref="P50:Q50"/>
    <mergeCell ref="P60:P67"/>
    <mergeCell ref="P51:P59"/>
    <mergeCell ref="P68:P73"/>
    <mergeCell ref="P48:Q48"/>
    <mergeCell ref="A135:A138"/>
    <mergeCell ref="A139:A140"/>
    <mergeCell ref="A141:A144"/>
    <mergeCell ref="A115:A116"/>
    <mergeCell ref="A117:A118"/>
    <mergeCell ref="A119:A121"/>
    <mergeCell ref="A122:A125"/>
    <mergeCell ref="A77:A80"/>
    <mergeCell ref="A81:A85"/>
    <mergeCell ref="A86:A89"/>
    <mergeCell ref="A126:A127"/>
    <mergeCell ref="A63:A66"/>
    <mergeCell ref="A67:A70"/>
    <mergeCell ref="P30:Q30"/>
    <mergeCell ref="P31:Q31"/>
    <mergeCell ref="A102:A103"/>
    <mergeCell ref="P43:Q43"/>
    <mergeCell ref="P29:Q29"/>
    <mergeCell ref="A1:N1"/>
    <mergeCell ref="A46:N46"/>
    <mergeCell ref="A75:A76"/>
    <mergeCell ref="P16:Q16"/>
    <mergeCell ref="A48:A51"/>
    <mergeCell ref="A52:A54"/>
    <mergeCell ref="P32:Q32"/>
    <mergeCell ref="P33:Q33"/>
    <mergeCell ref="P34:Q34"/>
    <mergeCell ref="P35:Q35"/>
    <mergeCell ref="A38:A42"/>
    <mergeCell ref="P20:Q20"/>
    <mergeCell ref="P21:Q21"/>
    <mergeCell ref="P22:Q22"/>
    <mergeCell ref="P25:Q25"/>
    <mergeCell ref="P26:Q26"/>
    <mergeCell ref="P27:Q27"/>
    <mergeCell ref="P4:Q4"/>
    <mergeCell ref="P5:Q5"/>
    <mergeCell ref="P6:Q6"/>
    <mergeCell ref="P7:Q7"/>
    <mergeCell ref="P12:Q12"/>
    <mergeCell ref="P13:Q13"/>
    <mergeCell ref="W1:AC1"/>
    <mergeCell ref="P2:Q2"/>
    <mergeCell ref="S2:U2"/>
    <mergeCell ref="W2:X2"/>
    <mergeCell ref="AA2:AC2"/>
    <mergeCell ref="R1:V1"/>
    <mergeCell ref="A2:B2"/>
    <mergeCell ref="C2:G2"/>
    <mergeCell ref="H2:N2"/>
    <mergeCell ref="A3:B3"/>
    <mergeCell ref="D3:F3"/>
    <mergeCell ref="H3:I3"/>
    <mergeCell ref="L3:N3"/>
    <mergeCell ref="P3:Q3"/>
    <mergeCell ref="P1:Q1"/>
    <mergeCell ref="AD153:AD155"/>
    <mergeCell ref="A104:A106"/>
    <mergeCell ref="A4:B4"/>
    <mergeCell ref="A5:A8"/>
    <mergeCell ref="A9:A12"/>
    <mergeCell ref="A13:A16"/>
    <mergeCell ref="A17:A21"/>
    <mergeCell ref="A22:A25"/>
    <mergeCell ref="A26:A29"/>
    <mergeCell ref="A30:A31"/>
    <mergeCell ref="A32:A33"/>
    <mergeCell ref="A92:A95"/>
    <mergeCell ref="A55:A58"/>
    <mergeCell ref="A43:A44"/>
    <mergeCell ref="A59:A62"/>
    <mergeCell ref="P15:Q15"/>
    <mergeCell ref="P8:Q8"/>
    <mergeCell ref="P9:Q9"/>
    <mergeCell ref="P10:Q10"/>
    <mergeCell ref="P11:Q11"/>
    <mergeCell ref="A34:A37"/>
    <mergeCell ref="P14:Q14"/>
    <mergeCell ref="A71:A74"/>
    <mergeCell ref="A96:A9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75A7-1DB0-4295-87AA-69C480A4877B}">
  <dimension ref="A1:O139"/>
  <sheetViews>
    <sheetView workbookViewId="0">
      <selection activeCell="D1" sqref="D1:D1048576"/>
    </sheetView>
  </sheetViews>
  <sheetFormatPr defaultRowHeight="16.2"/>
  <cols>
    <col min="1" max="1" width="13.6640625" customWidth="1"/>
    <col min="3" max="3" width="25.6640625" customWidth="1"/>
  </cols>
  <sheetData>
    <row r="1" spans="1:15">
      <c r="A1" t="s">
        <v>221</v>
      </c>
      <c r="B1" t="s">
        <v>223</v>
      </c>
      <c r="C1" t="s">
        <v>224</v>
      </c>
      <c r="D1" t="s">
        <v>2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</row>
    <row r="2" spans="1:15">
      <c r="A2" t="s">
        <v>220</v>
      </c>
      <c r="B2" t="s">
        <v>158</v>
      </c>
      <c r="C2" t="s">
        <v>159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</row>
    <row r="3" spans="1:15">
      <c r="A3" t="s">
        <v>220</v>
      </c>
      <c r="B3" t="s">
        <v>158</v>
      </c>
      <c r="C3" t="s">
        <v>160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</row>
    <row r="4" spans="1:15">
      <c r="A4" t="s">
        <v>220</v>
      </c>
      <c r="B4" t="s">
        <v>158</v>
      </c>
      <c r="C4" t="s">
        <v>161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0</v>
      </c>
    </row>
    <row r="5" spans="1:15">
      <c r="A5" t="s">
        <v>220</v>
      </c>
      <c r="B5" t="s">
        <v>158</v>
      </c>
      <c r="C5" t="s">
        <v>162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t="s">
        <v>220</v>
      </c>
      <c r="B6" t="s">
        <v>163</v>
      </c>
      <c r="C6" t="s">
        <v>159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</v>
      </c>
    </row>
    <row r="7" spans="1:15">
      <c r="A7" t="s">
        <v>220</v>
      </c>
      <c r="B7" t="s">
        <v>163</v>
      </c>
      <c r="C7" t="s">
        <v>160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>
      <c r="A8" t="s">
        <v>220</v>
      </c>
      <c r="B8" t="s">
        <v>163</v>
      </c>
      <c r="C8" t="s">
        <v>161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</v>
      </c>
    </row>
    <row r="9" spans="1:15">
      <c r="A9" t="s">
        <v>220</v>
      </c>
      <c r="B9" t="s">
        <v>163</v>
      </c>
      <c r="C9" t="s">
        <v>162</v>
      </c>
      <c r="D9">
        <v>0</v>
      </c>
      <c r="E9">
        <v>0</v>
      </c>
      <c r="F9">
        <v>0</v>
      </c>
      <c r="G9">
        <v>2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13</v>
      </c>
    </row>
    <row r="10" spans="1:15">
      <c r="A10" t="s">
        <v>220</v>
      </c>
      <c r="B10" t="s">
        <v>158</v>
      </c>
      <c r="C10" t="s">
        <v>164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220</v>
      </c>
      <c r="B11" t="s">
        <v>158</v>
      </c>
      <c r="C11" t="s">
        <v>165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220</v>
      </c>
      <c r="B12" t="s">
        <v>158</v>
      </c>
      <c r="C12" t="s">
        <v>166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>
      <c r="A13" t="s">
        <v>220</v>
      </c>
      <c r="B13" t="s">
        <v>158</v>
      </c>
      <c r="C13" t="s">
        <v>167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>
      <c r="A14" t="s">
        <v>220</v>
      </c>
      <c r="B14" t="s">
        <v>163</v>
      </c>
      <c r="C14" t="s">
        <v>164</v>
      </c>
      <c r="D14">
        <v>0</v>
      </c>
      <c r="E14">
        <v>0</v>
      </c>
      <c r="F14">
        <v>0</v>
      </c>
      <c r="G14">
        <v>11</v>
      </c>
      <c r="H14">
        <v>0</v>
      </c>
      <c r="I14">
        <v>7</v>
      </c>
      <c r="J14">
        <v>0</v>
      </c>
      <c r="K14">
        <v>0</v>
      </c>
      <c r="L14">
        <v>0</v>
      </c>
      <c r="M14">
        <v>0</v>
      </c>
      <c r="N14">
        <v>0</v>
      </c>
      <c r="O14">
        <v>19</v>
      </c>
    </row>
    <row r="15" spans="1:15">
      <c r="A15" t="s">
        <v>220</v>
      </c>
      <c r="B15" t="s">
        <v>163</v>
      </c>
      <c r="C15" t="s">
        <v>165</v>
      </c>
      <c r="D15">
        <v>1</v>
      </c>
      <c r="E15">
        <v>0</v>
      </c>
      <c r="F15">
        <v>0</v>
      </c>
      <c r="G15">
        <v>3</v>
      </c>
      <c r="H15">
        <v>0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14</v>
      </c>
    </row>
    <row r="16" spans="1:15">
      <c r="A16" t="s">
        <v>220</v>
      </c>
      <c r="B16" t="s">
        <v>163</v>
      </c>
      <c r="C16" t="s">
        <v>166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6</v>
      </c>
    </row>
    <row r="17" spans="1:15">
      <c r="A17" t="s">
        <v>220</v>
      </c>
      <c r="B17" t="s">
        <v>163</v>
      </c>
      <c r="C17" t="s">
        <v>167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4</v>
      </c>
    </row>
    <row r="18" spans="1:15">
      <c r="A18" t="s">
        <v>220</v>
      </c>
      <c r="B18" t="s">
        <v>163</v>
      </c>
      <c r="C18" t="s">
        <v>168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0</v>
      </c>
      <c r="L18">
        <v>0</v>
      </c>
      <c r="M18">
        <v>0</v>
      </c>
      <c r="N18">
        <v>5</v>
      </c>
      <c r="O18">
        <v>0</v>
      </c>
    </row>
    <row r="19" spans="1:15">
      <c r="A19" t="s">
        <v>220</v>
      </c>
      <c r="B19" t="s">
        <v>158</v>
      </c>
      <c r="C19" t="s">
        <v>169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</row>
    <row r="20" spans="1:15">
      <c r="A20" t="s">
        <v>220</v>
      </c>
      <c r="B20" t="s">
        <v>158</v>
      </c>
      <c r="C20" t="s">
        <v>170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220</v>
      </c>
      <c r="B21" t="s">
        <v>158</v>
      </c>
      <c r="C21" t="s">
        <v>171</v>
      </c>
      <c r="D21">
        <v>0</v>
      </c>
      <c r="E21">
        <v>0</v>
      </c>
      <c r="F21">
        <v>0</v>
      </c>
      <c r="G21">
        <v>0</v>
      </c>
      <c r="H21">
        <v>0</v>
      </c>
      <c r="I21">
        <v>13</v>
      </c>
      <c r="J21">
        <v>0</v>
      </c>
      <c r="K21">
        <v>0</v>
      </c>
      <c r="L21">
        <v>0</v>
      </c>
      <c r="M21">
        <v>0</v>
      </c>
      <c r="N21">
        <v>0</v>
      </c>
      <c r="O21">
        <v>26</v>
      </c>
    </row>
    <row r="22" spans="1:15">
      <c r="A22" t="s">
        <v>220</v>
      </c>
      <c r="B22" t="s">
        <v>158</v>
      </c>
      <c r="C22" t="s">
        <v>172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</row>
    <row r="23" spans="1:15">
      <c r="A23" t="s">
        <v>220</v>
      </c>
      <c r="B23" t="s">
        <v>163</v>
      </c>
      <c r="C23" t="s">
        <v>169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t="s">
        <v>220</v>
      </c>
      <c r="B24" t="s">
        <v>163</v>
      </c>
      <c r="C24" t="s">
        <v>170</v>
      </c>
      <c r="D24">
        <v>0</v>
      </c>
      <c r="E24">
        <v>0</v>
      </c>
      <c r="F24">
        <v>5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6</v>
      </c>
    </row>
    <row r="25" spans="1:15">
      <c r="A25" t="s">
        <v>220</v>
      </c>
      <c r="B25" t="s">
        <v>163</v>
      </c>
      <c r="C25" t="s">
        <v>171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5</v>
      </c>
    </row>
    <row r="26" spans="1:15">
      <c r="A26" t="s">
        <v>220</v>
      </c>
      <c r="B26" t="s">
        <v>163</v>
      </c>
      <c r="C26" t="s">
        <v>172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</row>
    <row r="27" spans="1:15">
      <c r="A27" t="s">
        <v>220</v>
      </c>
      <c r="B27" t="s">
        <v>158</v>
      </c>
      <c r="C27" t="s">
        <v>173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</row>
    <row r="28" spans="1:15">
      <c r="A28" t="s">
        <v>220</v>
      </c>
      <c r="B28" t="s">
        <v>158</v>
      </c>
      <c r="C28" t="s">
        <v>174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220</v>
      </c>
      <c r="B29" t="s">
        <v>163</v>
      </c>
      <c r="C29" t="s">
        <v>175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t="s">
        <v>220</v>
      </c>
      <c r="B30" t="s">
        <v>163</v>
      </c>
      <c r="C30" t="s">
        <v>176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t="s">
        <v>220</v>
      </c>
      <c r="B31" t="s">
        <v>158</v>
      </c>
      <c r="C31" t="s">
        <v>177</v>
      </c>
      <c r="D31">
        <v>0</v>
      </c>
      <c r="E31">
        <v>0</v>
      </c>
      <c r="F31">
        <v>0</v>
      </c>
      <c r="G31">
        <v>34</v>
      </c>
      <c r="H31">
        <v>0</v>
      </c>
      <c r="I31">
        <v>1</v>
      </c>
      <c r="J31">
        <v>11</v>
      </c>
      <c r="K31">
        <v>2</v>
      </c>
      <c r="L31">
        <v>0</v>
      </c>
      <c r="M31">
        <v>0</v>
      </c>
      <c r="N31">
        <v>0</v>
      </c>
      <c r="O31">
        <v>1</v>
      </c>
    </row>
    <row r="32" spans="1:15">
      <c r="A32" t="s">
        <v>220</v>
      </c>
      <c r="B32" t="s">
        <v>158</v>
      </c>
      <c r="C32" t="s">
        <v>178</v>
      </c>
      <c r="D32">
        <v>0</v>
      </c>
      <c r="E32">
        <v>0</v>
      </c>
      <c r="F32">
        <v>0</v>
      </c>
      <c r="G32">
        <v>2</v>
      </c>
      <c r="H32">
        <v>0</v>
      </c>
      <c r="I32">
        <v>0</v>
      </c>
      <c r="J32">
        <v>7</v>
      </c>
      <c r="K32">
        <v>0</v>
      </c>
      <c r="L32">
        <v>0</v>
      </c>
      <c r="M32">
        <v>0</v>
      </c>
      <c r="N32">
        <v>0</v>
      </c>
      <c r="O32">
        <v>3</v>
      </c>
    </row>
    <row r="33" spans="1:15">
      <c r="A33" t="s">
        <v>220</v>
      </c>
      <c r="B33" t="s">
        <v>158</v>
      </c>
      <c r="C33" t="s">
        <v>179</v>
      </c>
      <c r="D33">
        <v>0</v>
      </c>
      <c r="E33">
        <v>0</v>
      </c>
      <c r="F33">
        <v>0</v>
      </c>
      <c r="G33">
        <v>19</v>
      </c>
      <c r="H33">
        <v>0</v>
      </c>
      <c r="I33">
        <v>3</v>
      </c>
      <c r="J33">
        <v>3</v>
      </c>
      <c r="K33">
        <v>0</v>
      </c>
      <c r="L33">
        <v>0</v>
      </c>
      <c r="M33">
        <v>0</v>
      </c>
      <c r="N33">
        <v>1</v>
      </c>
      <c r="O33">
        <v>6</v>
      </c>
    </row>
    <row r="34" spans="1:15">
      <c r="A34" t="s">
        <v>220</v>
      </c>
      <c r="B34" t="s">
        <v>158</v>
      </c>
      <c r="C34" t="s">
        <v>180</v>
      </c>
      <c r="D34">
        <v>0</v>
      </c>
      <c r="E34">
        <v>0</v>
      </c>
      <c r="F34">
        <v>0</v>
      </c>
      <c r="G34">
        <v>23</v>
      </c>
      <c r="H34">
        <v>0</v>
      </c>
      <c r="I34">
        <v>16</v>
      </c>
      <c r="J34">
        <v>0</v>
      </c>
      <c r="K34">
        <v>0</v>
      </c>
      <c r="L34">
        <v>0</v>
      </c>
      <c r="M34">
        <v>0</v>
      </c>
      <c r="N34">
        <v>0</v>
      </c>
      <c r="O34">
        <v>3</v>
      </c>
    </row>
    <row r="35" spans="1:15">
      <c r="A35" t="s">
        <v>220</v>
      </c>
      <c r="B35" t="s">
        <v>163</v>
      </c>
      <c r="C35" t="s">
        <v>177</v>
      </c>
      <c r="D35">
        <v>0</v>
      </c>
      <c r="E35">
        <v>0</v>
      </c>
      <c r="F35">
        <v>0</v>
      </c>
      <c r="G35">
        <v>13</v>
      </c>
      <c r="H35">
        <v>0</v>
      </c>
      <c r="I35">
        <v>0</v>
      </c>
      <c r="J35">
        <v>19</v>
      </c>
      <c r="K35">
        <v>0</v>
      </c>
      <c r="L35">
        <v>0</v>
      </c>
      <c r="M35">
        <v>0</v>
      </c>
      <c r="N35">
        <v>0</v>
      </c>
      <c r="O35">
        <v>17</v>
      </c>
    </row>
    <row r="36" spans="1:15">
      <c r="A36" t="s">
        <v>220</v>
      </c>
      <c r="B36" t="s">
        <v>163</v>
      </c>
      <c r="C36" t="s">
        <v>178</v>
      </c>
      <c r="D36">
        <v>0</v>
      </c>
      <c r="E36">
        <v>0</v>
      </c>
      <c r="F36">
        <v>0</v>
      </c>
      <c r="G36">
        <v>46</v>
      </c>
      <c r="H36">
        <v>0</v>
      </c>
      <c r="I36">
        <v>13</v>
      </c>
      <c r="J36">
        <v>0</v>
      </c>
      <c r="K36">
        <v>0</v>
      </c>
      <c r="L36">
        <v>0</v>
      </c>
      <c r="M36">
        <v>0</v>
      </c>
      <c r="N36">
        <v>1</v>
      </c>
      <c r="O36">
        <v>57</v>
      </c>
    </row>
    <row r="37" spans="1:15">
      <c r="A37" t="s">
        <v>220</v>
      </c>
      <c r="B37" t="s">
        <v>163</v>
      </c>
      <c r="C37" t="s">
        <v>179</v>
      </c>
      <c r="D37">
        <v>0</v>
      </c>
      <c r="E37">
        <v>0</v>
      </c>
      <c r="F37">
        <v>0</v>
      </c>
      <c r="G37">
        <v>41</v>
      </c>
      <c r="H37">
        <v>0</v>
      </c>
      <c r="I37">
        <v>350</v>
      </c>
      <c r="J37">
        <v>0</v>
      </c>
      <c r="K37">
        <v>0</v>
      </c>
      <c r="L37">
        <v>0</v>
      </c>
      <c r="M37">
        <v>0</v>
      </c>
      <c r="N37">
        <v>5</v>
      </c>
      <c r="O37">
        <v>19</v>
      </c>
    </row>
    <row r="38" spans="1:15">
      <c r="A38" t="s">
        <v>220</v>
      </c>
      <c r="B38" t="s">
        <v>163</v>
      </c>
      <c r="C38" t="s">
        <v>180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220</v>
      </c>
      <c r="B39" t="s">
        <v>163</v>
      </c>
      <c r="C39" t="s">
        <v>181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3</v>
      </c>
    </row>
    <row r="40" spans="1:15">
      <c r="A40" t="s">
        <v>220</v>
      </c>
      <c r="B40" t="s">
        <v>158</v>
      </c>
      <c r="C40" t="s">
        <v>182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16</v>
      </c>
      <c r="O40">
        <v>0</v>
      </c>
    </row>
    <row r="41" spans="1:15">
      <c r="A41" t="s">
        <v>220</v>
      </c>
      <c r="B41" t="s">
        <v>158</v>
      </c>
      <c r="C41" t="s">
        <v>183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t="s">
        <v>184</v>
      </c>
      <c r="B42" t="s">
        <v>158</v>
      </c>
      <c r="C42" t="s">
        <v>159</v>
      </c>
      <c r="D42">
        <v>0</v>
      </c>
      <c r="E42">
        <v>0</v>
      </c>
      <c r="F42">
        <v>0</v>
      </c>
      <c r="G42">
        <v>9</v>
      </c>
      <c r="H42">
        <v>0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t="s">
        <v>184</v>
      </c>
      <c r="B43" t="s">
        <v>158</v>
      </c>
      <c r="C43" t="s">
        <v>160</v>
      </c>
      <c r="D43">
        <v>0</v>
      </c>
      <c r="E43">
        <v>0</v>
      </c>
      <c r="F43">
        <v>0</v>
      </c>
      <c r="G43">
        <v>15</v>
      </c>
      <c r="H43">
        <v>0</v>
      </c>
      <c r="I43">
        <v>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t="s">
        <v>184</v>
      </c>
      <c r="B44" t="s">
        <v>158</v>
      </c>
      <c r="C44" t="s">
        <v>161</v>
      </c>
      <c r="D44">
        <v>0</v>
      </c>
      <c r="E44">
        <v>0</v>
      </c>
      <c r="F44">
        <v>0</v>
      </c>
      <c r="G44">
        <v>7</v>
      </c>
      <c r="H44">
        <v>0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t="s">
        <v>184</v>
      </c>
      <c r="B45" t="s">
        <v>158</v>
      </c>
      <c r="C45" t="s">
        <v>162</v>
      </c>
      <c r="D45">
        <v>0</v>
      </c>
      <c r="E45">
        <v>0</v>
      </c>
      <c r="F45">
        <v>4</v>
      </c>
      <c r="G45">
        <v>8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184</v>
      </c>
      <c r="B46" t="s">
        <v>163</v>
      </c>
      <c r="C46" t="s">
        <v>159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t="s">
        <v>184</v>
      </c>
      <c r="B47" t="s">
        <v>163</v>
      </c>
      <c r="C47" t="s">
        <v>160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t="s">
        <v>184</v>
      </c>
      <c r="B48" t="s">
        <v>163</v>
      </c>
      <c r="C48" t="s">
        <v>161</v>
      </c>
      <c r="D48">
        <v>0</v>
      </c>
      <c r="E48">
        <v>0</v>
      </c>
      <c r="F48">
        <v>0</v>
      </c>
      <c r="G48">
        <v>11</v>
      </c>
      <c r="H48">
        <v>0</v>
      </c>
      <c r="I48">
        <v>9</v>
      </c>
      <c r="J48">
        <v>0</v>
      </c>
      <c r="K48">
        <v>0</v>
      </c>
      <c r="L48">
        <v>0</v>
      </c>
      <c r="M48">
        <v>0</v>
      </c>
      <c r="N48">
        <v>0</v>
      </c>
      <c r="O48">
        <v>3</v>
      </c>
    </row>
    <row r="49" spans="1:15">
      <c r="A49" t="s">
        <v>184</v>
      </c>
      <c r="B49" t="s">
        <v>158</v>
      </c>
      <c r="C49" t="s">
        <v>164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</row>
    <row r="50" spans="1:15">
      <c r="A50" t="s">
        <v>184</v>
      </c>
      <c r="B50" t="s">
        <v>158</v>
      </c>
      <c r="C50" t="s">
        <v>165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t="s">
        <v>184</v>
      </c>
      <c r="B51" t="s">
        <v>158</v>
      </c>
      <c r="C51" t="s">
        <v>166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t="s">
        <v>184</v>
      </c>
      <c r="B52" t="s">
        <v>158</v>
      </c>
      <c r="C52" t="s">
        <v>167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t="s">
        <v>184</v>
      </c>
      <c r="B53" t="s">
        <v>163</v>
      </c>
      <c r="C53" t="s">
        <v>164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30</v>
      </c>
    </row>
    <row r="54" spans="1:15">
      <c r="A54" t="s">
        <v>184</v>
      </c>
      <c r="B54" t="s">
        <v>163</v>
      </c>
      <c r="C54" t="s">
        <v>165</v>
      </c>
      <c r="D54">
        <v>1</v>
      </c>
      <c r="E54">
        <v>0</v>
      </c>
      <c r="F54">
        <v>0</v>
      </c>
      <c r="G54">
        <v>0</v>
      </c>
      <c r="H54">
        <v>0</v>
      </c>
      <c r="I54">
        <v>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t="s">
        <v>184</v>
      </c>
      <c r="B55" t="s">
        <v>163</v>
      </c>
      <c r="C55" t="s">
        <v>166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2</v>
      </c>
      <c r="L55">
        <v>0</v>
      </c>
      <c r="M55">
        <v>0</v>
      </c>
      <c r="N55">
        <v>3</v>
      </c>
      <c r="O55">
        <v>29</v>
      </c>
    </row>
    <row r="56" spans="1:15">
      <c r="A56" t="s">
        <v>184</v>
      </c>
      <c r="B56" t="s">
        <v>163</v>
      </c>
      <c r="C56" t="s">
        <v>167</v>
      </c>
      <c r="D56">
        <v>0</v>
      </c>
      <c r="E56">
        <v>0</v>
      </c>
      <c r="F56">
        <v>0</v>
      </c>
      <c r="G56">
        <v>0</v>
      </c>
      <c r="H56">
        <v>0</v>
      </c>
      <c r="I56">
        <v>6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</row>
    <row r="57" spans="1:15">
      <c r="A57" t="s">
        <v>184</v>
      </c>
      <c r="B57" t="s">
        <v>158</v>
      </c>
      <c r="C57" t="s">
        <v>185</v>
      </c>
      <c r="D57">
        <v>0</v>
      </c>
      <c r="E57">
        <v>0</v>
      </c>
      <c r="F57">
        <v>0</v>
      </c>
      <c r="G57">
        <v>12</v>
      </c>
      <c r="H57">
        <v>0</v>
      </c>
      <c r="I57">
        <v>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184</v>
      </c>
      <c r="B58" t="s">
        <v>158</v>
      </c>
      <c r="C58" t="s">
        <v>186</v>
      </c>
      <c r="D58">
        <v>0</v>
      </c>
      <c r="E58">
        <v>0</v>
      </c>
      <c r="F58">
        <v>0</v>
      </c>
      <c r="G58">
        <v>7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t="s">
        <v>184</v>
      </c>
      <c r="B59" t="s">
        <v>158</v>
      </c>
      <c r="C59" t="s">
        <v>187</v>
      </c>
      <c r="D59">
        <v>0</v>
      </c>
      <c r="E59">
        <v>0</v>
      </c>
      <c r="F59">
        <v>0</v>
      </c>
      <c r="G59">
        <v>26</v>
      </c>
      <c r="H59">
        <v>0</v>
      </c>
      <c r="I59">
        <v>16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t="s">
        <v>184</v>
      </c>
      <c r="B60" t="s">
        <v>158</v>
      </c>
      <c r="C60" t="s">
        <v>188</v>
      </c>
      <c r="D60">
        <v>0</v>
      </c>
      <c r="E60">
        <v>0</v>
      </c>
      <c r="F60">
        <v>0</v>
      </c>
      <c r="G60">
        <v>4</v>
      </c>
      <c r="H60">
        <v>0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t="s">
        <v>184</v>
      </c>
      <c r="B61" t="s">
        <v>158</v>
      </c>
      <c r="C61" t="s">
        <v>177</v>
      </c>
      <c r="D61">
        <v>0</v>
      </c>
      <c r="E61">
        <v>0</v>
      </c>
      <c r="F61">
        <v>0</v>
      </c>
      <c r="G61">
        <v>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</v>
      </c>
    </row>
    <row r="62" spans="1:15">
      <c r="A62" t="s">
        <v>184</v>
      </c>
      <c r="B62" t="s">
        <v>158</v>
      </c>
      <c r="C62" t="s">
        <v>178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</row>
    <row r="63" spans="1:15">
      <c r="A63" t="s">
        <v>184</v>
      </c>
      <c r="B63" t="s">
        <v>158</v>
      </c>
      <c r="C63" t="s">
        <v>179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</row>
    <row r="64" spans="1:15">
      <c r="A64" t="s">
        <v>184</v>
      </c>
      <c r="B64" t="s">
        <v>158</v>
      </c>
      <c r="C64" t="s">
        <v>180</v>
      </c>
      <c r="D64">
        <v>0</v>
      </c>
      <c r="E64">
        <v>0</v>
      </c>
      <c r="F64">
        <v>0</v>
      </c>
      <c r="G64">
        <v>11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t="s">
        <v>184</v>
      </c>
      <c r="B65" t="s">
        <v>163</v>
      </c>
      <c r="C65" t="s">
        <v>177</v>
      </c>
      <c r="D65">
        <v>0</v>
      </c>
      <c r="E65">
        <v>0</v>
      </c>
      <c r="F65">
        <v>0</v>
      </c>
      <c r="G65">
        <v>5</v>
      </c>
      <c r="H65">
        <v>0</v>
      </c>
      <c r="I65">
        <v>13</v>
      </c>
      <c r="J65">
        <v>0</v>
      </c>
      <c r="K65">
        <v>0</v>
      </c>
      <c r="L65">
        <v>0</v>
      </c>
      <c r="M65">
        <v>0</v>
      </c>
      <c r="N65">
        <v>0</v>
      </c>
      <c r="O65">
        <v>5</v>
      </c>
    </row>
    <row r="66" spans="1:15">
      <c r="A66" t="s">
        <v>184</v>
      </c>
      <c r="B66" t="s">
        <v>163</v>
      </c>
      <c r="C66" t="s">
        <v>178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2</v>
      </c>
    </row>
    <row r="67" spans="1:15">
      <c r="A67" t="s">
        <v>184</v>
      </c>
      <c r="B67" t="s">
        <v>163</v>
      </c>
      <c r="C67" t="s">
        <v>179</v>
      </c>
      <c r="D67">
        <v>0</v>
      </c>
      <c r="E67">
        <v>0</v>
      </c>
      <c r="F67">
        <v>0</v>
      </c>
      <c r="G67">
        <v>14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t="s">
        <v>184</v>
      </c>
      <c r="B68" t="s">
        <v>163</v>
      </c>
      <c r="C68" t="s">
        <v>180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25</v>
      </c>
    </row>
    <row r="69" spans="1:15">
      <c r="A69" t="s">
        <v>184</v>
      </c>
      <c r="B69" t="s">
        <v>158</v>
      </c>
      <c r="C69" t="s">
        <v>189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184</v>
      </c>
      <c r="B70" t="s">
        <v>158</v>
      </c>
      <c r="C70" t="s">
        <v>190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t="s">
        <v>184</v>
      </c>
      <c r="B71" t="s">
        <v>158</v>
      </c>
      <c r="C71" t="s">
        <v>191</v>
      </c>
      <c r="D71">
        <v>0</v>
      </c>
      <c r="E71">
        <v>0</v>
      </c>
      <c r="F71">
        <v>0</v>
      </c>
      <c r="G71">
        <v>0</v>
      </c>
      <c r="H71">
        <v>0</v>
      </c>
      <c r="I71">
        <v>56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t="s">
        <v>184</v>
      </c>
      <c r="B72" t="s">
        <v>158</v>
      </c>
      <c r="C72" t="s">
        <v>192</v>
      </c>
      <c r="D72">
        <v>0</v>
      </c>
      <c r="E72">
        <v>0</v>
      </c>
      <c r="F72">
        <v>0</v>
      </c>
      <c r="G72">
        <v>0</v>
      </c>
      <c r="H72">
        <v>0</v>
      </c>
      <c r="I72">
        <v>195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</row>
    <row r="73" spans="1:15">
      <c r="A73" t="s">
        <v>184</v>
      </c>
      <c r="B73" t="s">
        <v>158</v>
      </c>
      <c r="C73" t="s">
        <v>193</v>
      </c>
      <c r="D73">
        <v>0</v>
      </c>
      <c r="E73">
        <v>0</v>
      </c>
      <c r="F73">
        <v>0</v>
      </c>
      <c r="G73">
        <v>0</v>
      </c>
      <c r="H73">
        <v>0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t="s">
        <v>184</v>
      </c>
      <c r="B74" t="s">
        <v>158</v>
      </c>
      <c r="C74" t="s">
        <v>194</v>
      </c>
      <c r="D74">
        <v>0</v>
      </c>
      <c r="E74">
        <v>0</v>
      </c>
      <c r="F74">
        <v>0</v>
      </c>
      <c r="G74">
        <v>0</v>
      </c>
      <c r="H74">
        <v>0</v>
      </c>
      <c r="I74">
        <v>49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t="s">
        <v>184</v>
      </c>
      <c r="B75" t="s">
        <v>163</v>
      </c>
      <c r="C75" t="s">
        <v>191</v>
      </c>
      <c r="D75">
        <v>0</v>
      </c>
      <c r="E75">
        <v>0</v>
      </c>
      <c r="F75">
        <v>0</v>
      </c>
      <c r="G75">
        <v>0</v>
      </c>
      <c r="H75">
        <v>0</v>
      </c>
      <c r="I75">
        <v>75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</row>
    <row r="76" spans="1:15">
      <c r="A76" t="s">
        <v>184</v>
      </c>
      <c r="B76" t="s">
        <v>163</v>
      </c>
      <c r="C76" t="s">
        <v>192</v>
      </c>
      <c r="D76">
        <v>0</v>
      </c>
      <c r="E76">
        <v>0</v>
      </c>
      <c r="F76">
        <v>0</v>
      </c>
      <c r="G76">
        <v>5</v>
      </c>
      <c r="H76">
        <v>0</v>
      </c>
      <c r="I76">
        <v>9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</row>
    <row r="77" spans="1:15">
      <c r="A77" t="s">
        <v>184</v>
      </c>
      <c r="B77" t="s">
        <v>163</v>
      </c>
      <c r="C77" t="s">
        <v>193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</row>
    <row r="78" spans="1:15">
      <c r="A78" t="s">
        <v>184</v>
      </c>
      <c r="B78" t="s">
        <v>163</v>
      </c>
      <c r="C78" t="s">
        <v>194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t="s">
        <v>184</v>
      </c>
      <c r="B79" t="s">
        <v>163</v>
      </c>
      <c r="C79" t="s">
        <v>195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t="s">
        <v>184</v>
      </c>
      <c r="B80" t="s">
        <v>158</v>
      </c>
      <c r="C80" t="s">
        <v>196</v>
      </c>
      <c r="D80">
        <v>18</v>
      </c>
      <c r="E80">
        <v>0</v>
      </c>
      <c r="F80">
        <v>0</v>
      </c>
      <c r="G80">
        <v>1</v>
      </c>
      <c r="H80">
        <v>0</v>
      </c>
      <c r="I80">
        <v>3</v>
      </c>
      <c r="J80">
        <v>0</v>
      </c>
      <c r="K80">
        <v>0</v>
      </c>
      <c r="L80">
        <v>2</v>
      </c>
      <c r="M80">
        <v>0</v>
      </c>
      <c r="N80">
        <v>0</v>
      </c>
      <c r="O80">
        <v>0</v>
      </c>
    </row>
    <row r="81" spans="1:15">
      <c r="A81" t="s">
        <v>184</v>
      </c>
      <c r="B81" t="s">
        <v>158</v>
      </c>
      <c r="C81" t="s">
        <v>197</v>
      </c>
      <c r="D81">
        <v>0</v>
      </c>
      <c r="E81">
        <v>0</v>
      </c>
      <c r="F81">
        <v>0</v>
      </c>
      <c r="G81">
        <v>1</v>
      </c>
      <c r="H81">
        <v>0</v>
      </c>
      <c r="I81">
        <v>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t="s">
        <v>184</v>
      </c>
      <c r="B82" t="s">
        <v>158</v>
      </c>
      <c r="C82" t="s">
        <v>198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184</v>
      </c>
      <c r="B83" t="s">
        <v>158</v>
      </c>
      <c r="C83" t="s">
        <v>199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</row>
    <row r="84" spans="1:15">
      <c r="A84" t="s">
        <v>184</v>
      </c>
      <c r="B84" t="s">
        <v>158</v>
      </c>
      <c r="C84" t="s">
        <v>200</v>
      </c>
      <c r="D84">
        <v>0</v>
      </c>
      <c r="E84">
        <v>0</v>
      </c>
      <c r="F84">
        <v>0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t="s">
        <v>184</v>
      </c>
      <c r="B85" t="s">
        <v>158</v>
      </c>
      <c r="C85" t="s">
        <v>201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t="s">
        <v>184</v>
      </c>
      <c r="B86" t="s">
        <v>163</v>
      </c>
      <c r="C86" t="s">
        <v>169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t="s">
        <v>184</v>
      </c>
      <c r="B87" t="s">
        <v>163</v>
      </c>
      <c r="C87" t="s">
        <v>170</v>
      </c>
      <c r="D87">
        <v>0</v>
      </c>
      <c r="E87">
        <v>0</v>
      </c>
      <c r="F87">
        <v>0</v>
      </c>
      <c r="G87">
        <v>0</v>
      </c>
      <c r="H87">
        <v>0</v>
      </c>
      <c r="I87">
        <v>10</v>
      </c>
      <c r="J87">
        <v>0</v>
      </c>
      <c r="K87">
        <v>0</v>
      </c>
      <c r="L87">
        <v>0</v>
      </c>
      <c r="M87">
        <v>0</v>
      </c>
      <c r="N87">
        <v>71</v>
      </c>
      <c r="O87">
        <v>2</v>
      </c>
    </row>
    <row r="88" spans="1:15">
      <c r="A88" t="s">
        <v>184</v>
      </c>
      <c r="B88" t="s">
        <v>163</v>
      </c>
      <c r="C88" t="s">
        <v>171</v>
      </c>
      <c r="D88">
        <v>0</v>
      </c>
      <c r="E88">
        <v>0</v>
      </c>
      <c r="F88">
        <v>0</v>
      </c>
      <c r="G88">
        <v>0</v>
      </c>
      <c r="H88">
        <v>1</v>
      </c>
      <c r="I88">
        <v>41</v>
      </c>
      <c r="J88">
        <v>0</v>
      </c>
      <c r="K88">
        <v>0</v>
      </c>
      <c r="L88">
        <v>0</v>
      </c>
      <c r="M88">
        <v>0</v>
      </c>
      <c r="N88">
        <v>5</v>
      </c>
      <c r="O88">
        <v>46</v>
      </c>
    </row>
    <row r="89" spans="1:15">
      <c r="A89" t="s">
        <v>184</v>
      </c>
      <c r="B89" t="s">
        <v>163</v>
      </c>
      <c r="C89" t="s">
        <v>172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t="s">
        <v>184</v>
      </c>
      <c r="B90" t="s">
        <v>158</v>
      </c>
      <c r="C90" t="s">
        <v>202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</row>
    <row r="91" spans="1:15">
      <c r="A91" t="s">
        <v>184</v>
      </c>
      <c r="B91" t="s">
        <v>158</v>
      </c>
      <c r="C91" t="s">
        <v>203</v>
      </c>
      <c r="D91">
        <v>0</v>
      </c>
      <c r="E91">
        <v>1</v>
      </c>
      <c r="F91">
        <v>0</v>
      </c>
      <c r="G91">
        <v>0</v>
      </c>
      <c r="H91">
        <v>0</v>
      </c>
      <c r="I91">
        <v>20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</row>
    <row r="92" spans="1:15">
      <c r="A92" t="s">
        <v>184</v>
      </c>
      <c r="B92" t="s">
        <v>158</v>
      </c>
      <c r="C92" t="s">
        <v>204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</row>
    <row r="93" spans="1:15">
      <c r="A93" t="s">
        <v>184</v>
      </c>
      <c r="B93" t="s">
        <v>158</v>
      </c>
      <c r="C93" t="s">
        <v>205</v>
      </c>
      <c r="D93">
        <v>0</v>
      </c>
      <c r="E93">
        <v>0</v>
      </c>
      <c r="F93">
        <v>0</v>
      </c>
      <c r="G93">
        <v>0</v>
      </c>
      <c r="H93">
        <v>0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184</v>
      </c>
      <c r="B94" t="s">
        <v>158</v>
      </c>
      <c r="C94" t="s">
        <v>206</v>
      </c>
      <c r="D94">
        <v>0</v>
      </c>
      <c r="E94">
        <v>0</v>
      </c>
      <c r="F94">
        <v>0</v>
      </c>
      <c r="G94">
        <v>3</v>
      </c>
      <c r="H94">
        <v>0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184</v>
      </c>
      <c r="B95" t="s">
        <v>163</v>
      </c>
      <c r="C95" t="s">
        <v>175</v>
      </c>
      <c r="D95">
        <v>0</v>
      </c>
      <c r="E95">
        <v>0</v>
      </c>
      <c r="F95">
        <v>0</v>
      </c>
      <c r="G95">
        <v>0</v>
      </c>
      <c r="H95">
        <v>1</v>
      </c>
      <c r="I95">
        <v>16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t="s">
        <v>184</v>
      </c>
      <c r="B96" t="s">
        <v>163</v>
      </c>
      <c r="C96" t="s">
        <v>207</v>
      </c>
      <c r="D96">
        <v>0</v>
      </c>
      <c r="E96">
        <v>0</v>
      </c>
      <c r="F96">
        <v>0</v>
      </c>
      <c r="G96">
        <v>91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184</v>
      </c>
      <c r="B97" t="s">
        <v>163</v>
      </c>
      <c r="C97" t="s">
        <v>208</v>
      </c>
      <c r="D97">
        <v>0</v>
      </c>
      <c r="E97">
        <v>0</v>
      </c>
      <c r="F97">
        <v>0</v>
      </c>
      <c r="G97">
        <v>82</v>
      </c>
      <c r="H97">
        <v>3</v>
      </c>
      <c r="I97">
        <v>49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184</v>
      </c>
      <c r="B98" t="s">
        <v>163</v>
      </c>
      <c r="C98" t="s">
        <v>209</v>
      </c>
      <c r="D98">
        <v>0</v>
      </c>
      <c r="E98">
        <v>0</v>
      </c>
      <c r="F98">
        <v>0</v>
      </c>
      <c r="G98">
        <v>0</v>
      </c>
      <c r="H98">
        <v>0</v>
      </c>
      <c r="I98">
        <v>26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</row>
    <row r="99" spans="1:15">
      <c r="A99" t="s">
        <v>184</v>
      </c>
      <c r="B99" t="s">
        <v>163</v>
      </c>
      <c r="C99" t="s">
        <v>210</v>
      </c>
      <c r="D99">
        <v>0</v>
      </c>
      <c r="E99">
        <v>0</v>
      </c>
      <c r="F99">
        <v>0</v>
      </c>
      <c r="G99">
        <v>3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184</v>
      </c>
      <c r="B100" t="s">
        <v>163</v>
      </c>
      <c r="C100" t="s">
        <v>211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184</v>
      </c>
      <c r="B101" t="s">
        <v>158</v>
      </c>
      <c r="C101" t="s">
        <v>182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165</v>
      </c>
      <c r="J101">
        <v>0</v>
      </c>
      <c r="K101">
        <v>0</v>
      </c>
      <c r="L101">
        <v>1</v>
      </c>
      <c r="M101">
        <v>0</v>
      </c>
      <c r="N101">
        <v>9</v>
      </c>
      <c r="O101">
        <v>0</v>
      </c>
    </row>
    <row r="102" spans="1:15">
      <c r="A102" t="s">
        <v>184</v>
      </c>
      <c r="B102" t="s">
        <v>158</v>
      </c>
      <c r="C102" t="s">
        <v>183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248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</row>
    <row r="103" spans="1:15">
      <c r="A103" t="s">
        <v>184</v>
      </c>
      <c r="B103" t="s">
        <v>158</v>
      </c>
      <c r="C103" t="s">
        <v>212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184</v>
      </c>
      <c r="B104" t="s">
        <v>158</v>
      </c>
      <c r="C104" t="s">
        <v>213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122</v>
      </c>
      <c r="J104">
        <v>0</v>
      </c>
      <c r="K104">
        <v>0</v>
      </c>
      <c r="L104">
        <v>0</v>
      </c>
      <c r="M104">
        <v>0</v>
      </c>
      <c r="N104">
        <v>10</v>
      </c>
      <c r="O104">
        <v>0</v>
      </c>
    </row>
    <row r="105" spans="1:15">
      <c r="A105" t="s">
        <v>184</v>
      </c>
      <c r="B105" t="s">
        <v>163</v>
      </c>
      <c r="C105" t="s">
        <v>182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214</v>
      </c>
      <c r="B106" t="s">
        <v>158</v>
      </c>
      <c r="C106" t="s">
        <v>196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214</v>
      </c>
      <c r="B107" t="s">
        <v>158</v>
      </c>
      <c r="C107" t="s">
        <v>197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214</v>
      </c>
      <c r="B108" t="s">
        <v>158</v>
      </c>
      <c r="C108" t="s">
        <v>159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0</v>
      </c>
      <c r="J108">
        <v>18</v>
      </c>
      <c r="K108">
        <v>0</v>
      </c>
      <c r="L108">
        <v>0</v>
      </c>
      <c r="M108">
        <v>0</v>
      </c>
      <c r="N108">
        <v>4</v>
      </c>
      <c r="O108">
        <v>0</v>
      </c>
    </row>
    <row r="109" spans="1:15">
      <c r="A109" t="s">
        <v>214</v>
      </c>
      <c r="B109" t="s">
        <v>158</v>
      </c>
      <c r="C109" t="s">
        <v>160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0</v>
      </c>
      <c r="L109">
        <v>0</v>
      </c>
      <c r="M109">
        <v>0</v>
      </c>
      <c r="N109">
        <v>4</v>
      </c>
      <c r="O109">
        <v>0</v>
      </c>
    </row>
    <row r="110" spans="1:15">
      <c r="A110" t="s">
        <v>214</v>
      </c>
      <c r="B110" t="s">
        <v>163</v>
      </c>
      <c r="C110" t="s">
        <v>159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214</v>
      </c>
      <c r="B111" t="s">
        <v>163</v>
      </c>
      <c r="C111" t="s">
        <v>160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38</v>
      </c>
      <c r="J111">
        <v>2</v>
      </c>
      <c r="K111">
        <v>7</v>
      </c>
      <c r="L111">
        <v>0</v>
      </c>
      <c r="M111">
        <v>0</v>
      </c>
      <c r="N111">
        <v>9</v>
      </c>
      <c r="O111">
        <v>0</v>
      </c>
    </row>
    <row r="112" spans="1:15">
      <c r="A112" t="s">
        <v>214</v>
      </c>
      <c r="B112" t="s">
        <v>163</v>
      </c>
      <c r="C112" t="s">
        <v>161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15</v>
      </c>
      <c r="O112">
        <v>0</v>
      </c>
    </row>
    <row r="113" spans="1:15">
      <c r="A113" t="s">
        <v>214</v>
      </c>
      <c r="B113" t="s">
        <v>158</v>
      </c>
      <c r="C113" t="s">
        <v>215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214</v>
      </c>
      <c r="B114" t="s">
        <v>158</v>
      </c>
      <c r="C114" t="s">
        <v>216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214</v>
      </c>
      <c r="B115" t="s">
        <v>158</v>
      </c>
      <c r="C115" t="s">
        <v>217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214</v>
      </c>
      <c r="B116" t="s">
        <v>158</v>
      </c>
      <c r="C116" t="s">
        <v>218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</row>
    <row r="117" spans="1:15">
      <c r="A117" t="s">
        <v>214</v>
      </c>
      <c r="B117" t="s">
        <v>163</v>
      </c>
      <c r="C117" t="s">
        <v>215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</row>
    <row r="118" spans="1:15">
      <c r="A118" t="s">
        <v>214</v>
      </c>
      <c r="B118" t="s">
        <v>163</v>
      </c>
      <c r="C118" t="s">
        <v>216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214</v>
      </c>
      <c r="B119" t="s">
        <v>158</v>
      </c>
      <c r="C119" t="s">
        <v>164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214</v>
      </c>
      <c r="B120" t="s">
        <v>158</v>
      </c>
      <c r="C120" t="s">
        <v>165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5</v>
      </c>
      <c r="K120">
        <v>0</v>
      </c>
      <c r="L120">
        <v>0</v>
      </c>
      <c r="M120">
        <v>0</v>
      </c>
      <c r="N120">
        <v>5</v>
      </c>
      <c r="O120">
        <v>0</v>
      </c>
    </row>
    <row r="121" spans="1:15">
      <c r="A121" t="s">
        <v>214</v>
      </c>
      <c r="B121" t="s">
        <v>158</v>
      </c>
      <c r="C121" t="s">
        <v>166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3</v>
      </c>
      <c r="L121">
        <v>0</v>
      </c>
      <c r="M121">
        <v>0</v>
      </c>
      <c r="N121">
        <v>1</v>
      </c>
      <c r="O121">
        <v>0</v>
      </c>
    </row>
    <row r="122" spans="1:15">
      <c r="A122" t="s">
        <v>214</v>
      </c>
      <c r="B122" t="s">
        <v>158</v>
      </c>
      <c r="C122" t="s">
        <v>167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6</v>
      </c>
      <c r="K122">
        <v>0</v>
      </c>
      <c r="L122">
        <v>1</v>
      </c>
      <c r="M122">
        <v>0</v>
      </c>
      <c r="N122">
        <v>0</v>
      </c>
      <c r="O122">
        <v>2</v>
      </c>
    </row>
    <row r="123" spans="1:15">
      <c r="A123" t="s">
        <v>214</v>
      </c>
      <c r="B123" t="s">
        <v>163</v>
      </c>
      <c r="C123" t="s">
        <v>164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6</v>
      </c>
      <c r="O123">
        <v>0</v>
      </c>
    </row>
    <row r="124" spans="1:15">
      <c r="A124" t="s">
        <v>214</v>
      </c>
      <c r="B124" t="s">
        <v>163</v>
      </c>
      <c r="C124" t="s">
        <v>165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</row>
    <row r="125" spans="1:15">
      <c r="A125" t="s">
        <v>214</v>
      </c>
      <c r="B125" t="s">
        <v>163</v>
      </c>
      <c r="C125" t="s">
        <v>166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</row>
    <row r="126" spans="1:15">
      <c r="A126" t="s">
        <v>214</v>
      </c>
      <c r="B126" t="s">
        <v>158</v>
      </c>
      <c r="C126" t="s">
        <v>177</v>
      </c>
      <c r="D126">
        <v>0</v>
      </c>
      <c r="E126">
        <v>0</v>
      </c>
      <c r="F126">
        <v>0</v>
      </c>
      <c r="G126">
        <v>3</v>
      </c>
      <c r="H126">
        <v>0</v>
      </c>
      <c r="I126">
        <v>7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</row>
    <row r="127" spans="1:15">
      <c r="A127" t="s">
        <v>214</v>
      </c>
      <c r="B127" t="s">
        <v>158</v>
      </c>
      <c r="C127" t="s">
        <v>178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17</v>
      </c>
      <c r="O127">
        <v>3</v>
      </c>
    </row>
    <row r="128" spans="1:15">
      <c r="A128" t="s">
        <v>214</v>
      </c>
      <c r="B128" t="s">
        <v>158</v>
      </c>
      <c r="C128" t="s">
        <v>179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</row>
    <row r="129" spans="1:15">
      <c r="A129" t="s">
        <v>214</v>
      </c>
      <c r="B129" t="s">
        <v>158</v>
      </c>
      <c r="C129" t="s">
        <v>180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0</v>
      </c>
      <c r="N129">
        <v>47</v>
      </c>
      <c r="O129">
        <v>0</v>
      </c>
    </row>
    <row r="130" spans="1:15">
      <c r="A130" t="s">
        <v>214</v>
      </c>
      <c r="B130" t="s">
        <v>163</v>
      </c>
      <c r="C130" t="s">
        <v>177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0</v>
      </c>
    </row>
    <row r="131" spans="1:15">
      <c r="A131" t="s">
        <v>214</v>
      </c>
      <c r="B131" t="s">
        <v>163</v>
      </c>
      <c r="C131" t="s">
        <v>178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</row>
    <row r="132" spans="1:15">
      <c r="A132" t="s">
        <v>214</v>
      </c>
      <c r="B132" t="s">
        <v>158</v>
      </c>
      <c r="C132" t="s">
        <v>169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</v>
      </c>
      <c r="O132">
        <v>0</v>
      </c>
    </row>
    <row r="133" spans="1:15">
      <c r="A133" t="s">
        <v>214</v>
      </c>
      <c r="B133" t="s">
        <v>158</v>
      </c>
      <c r="C133" t="s">
        <v>170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130</v>
      </c>
      <c r="O133">
        <v>0</v>
      </c>
    </row>
    <row r="134" spans="1:15">
      <c r="A134" t="s">
        <v>214</v>
      </c>
      <c r="B134" t="s">
        <v>158</v>
      </c>
      <c r="C134" t="s">
        <v>171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23</v>
      </c>
      <c r="O134">
        <v>0</v>
      </c>
    </row>
    <row r="135" spans="1:15">
      <c r="A135" t="s">
        <v>214</v>
      </c>
      <c r="B135" t="s">
        <v>158</v>
      </c>
      <c r="C135" t="s">
        <v>172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84</v>
      </c>
      <c r="O135">
        <v>0</v>
      </c>
    </row>
    <row r="136" spans="1:15">
      <c r="A136" t="s">
        <v>214</v>
      </c>
      <c r="B136" t="s">
        <v>163</v>
      </c>
      <c r="C136" t="s">
        <v>169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10</v>
      </c>
      <c r="O136">
        <v>0</v>
      </c>
    </row>
    <row r="137" spans="1:15">
      <c r="A137" t="s">
        <v>214</v>
      </c>
      <c r="B137" t="s">
        <v>158</v>
      </c>
      <c r="C137" t="s">
        <v>182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15</v>
      </c>
      <c r="O137">
        <v>0</v>
      </c>
    </row>
    <row r="138" spans="1:15">
      <c r="A138" t="s">
        <v>214</v>
      </c>
      <c r="B138" t="s">
        <v>158</v>
      </c>
      <c r="C138" t="s">
        <v>183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20</v>
      </c>
      <c r="O138">
        <v>0</v>
      </c>
    </row>
    <row r="139" spans="1:15">
      <c r="A139" t="s">
        <v>214</v>
      </c>
      <c r="B139" t="s">
        <v>158</v>
      </c>
      <c r="C139" t="s">
        <v>212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</v>
      </c>
      <c r="O13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2166-B956-409C-88EF-5700EE6C8D20}">
  <dimension ref="A1:O139"/>
  <sheetViews>
    <sheetView tabSelected="1" workbookViewId="0">
      <selection activeCell="U25" sqref="U25"/>
    </sheetView>
  </sheetViews>
  <sheetFormatPr defaultRowHeight="16.2"/>
  <cols>
    <col min="1" max="1" width="8.6640625" customWidth="1"/>
    <col min="3" max="3" width="19.77734375" customWidth="1"/>
  </cols>
  <sheetData>
    <row r="1" spans="1:15">
      <c r="A1" t="s">
        <v>221</v>
      </c>
      <c r="B1" t="s">
        <v>223</v>
      </c>
      <c r="C1" t="s">
        <v>224</v>
      </c>
      <c r="D1" t="s">
        <v>2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</row>
    <row r="2" spans="1:15">
      <c r="A2" t="s">
        <v>222</v>
      </c>
      <c r="B2" t="s">
        <v>158</v>
      </c>
      <c r="C2" t="s">
        <v>227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</row>
    <row r="3" spans="1:15">
      <c r="A3" t="s">
        <v>222</v>
      </c>
      <c r="B3" t="s">
        <v>158</v>
      </c>
      <c r="C3" t="s">
        <v>228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</row>
    <row r="4" spans="1:15">
      <c r="A4" t="s">
        <v>222</v>
      </c>
      <c r="B4" t="s">
        <v>158</v>
      </c>
      <c r="C4" t="s">
        <v>229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0</v>
      </c>
    </row>
    <row r="5" spans="1:15">
      <c r="A5" t="s">
        <v>222</v>
      </c>
      <c r="B5" t="s">
        <v>158</v>
      </c>
      <c r="C5" t="s">
        <v>230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t="s">
        <v>222</v>
      </c>
      <c r="B6" t="s">
        <v>163</v>
      </c>
      <c r="C6" t="s">
        <v>227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</v>
      </c>
    </row>
    <row r="7" spans="1:15">
      <c r="A7" t="s">
        <v>222</v>
      </c>
      <c r="B7" t="s">
        <v>163</v>
      </c>
      <c r="C7" t="s">
        <v>228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>
      <c r="A8" t="s">
        <v>222</v>
      </c>
      <c r="B8" t="s">
        <v>163</v>
      </c>
      <c r="C8" t="s">
        <v>229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</v>
      </c>
    </row>
    <row r="9" spans="1:15">
      <c r="A9" t="s">
        <v>222</v>
      </c>
      <c r="B9" t="s">
        <v>163</v>
      </c>
      <c r="C9" t="s">
        <v>230</v>
      </c>
      <c r="D9">
        <v>0</v>
      </c>
      <c r="E9">
        <v>0</v>
      </c>
      <c r="F9">
        <v>0</v>
      </c>
      <c r="G9">
        <v>2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13</v>
      </c>
    </row>
    <row r="10" spans="1:15">
      <c r="A10" t="s">
        <v>222</v>
      </c>
      <c r="B10" t="s">
        <v>158</v>
      </c>
      <c r="C10" t="s">
        <v>231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222</v>
      </c>
      <c r="B11" t="s">
        <v>158</v>
      </c>
      <c r="C11" t="s">
        <v>232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222</v>
      </c>
      <c r="B12" t="s">
        <v>158</v>
      </c>
      <c r="C12" t="s">
        <v>233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>
      <c r="A13" t="s">
        <v>222</v>
      </c>
      <c r="B13" t="s">
        <v>158</v>
      </c>
      <c r="C13" t="s">
        <v>234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>
      <c r="A14" t="s">
        <v>222</v>
      </c>
      <c r="B14" t="s">
        <v>163</v>
      </c>
      <c r="C14" t="s">
        <v>231</v>
      </c>
      <c r="D14">
        <v>0</v>
      </c>
      <c r="E14">
        <v>0</v>
      </c>
      <c r="F14">
        <v>0</v>
      </c>
      <c r="G14">
        <v>11</v>
      </c>
      <c r="H14">
        <v>0</v>
      </c>
      <c r="I14">
        <v>7</v>
      </c>
      <c r="J14">
        <v>0</v>
      </c>
      <c r="K14">
        <v>0</v>
      </c>
      <c r="L14">
        <v>0</v>
      </c>
      <c r="M14">
        <v>0</v>
      </c>
      <c r="N14">
        <v>0</v>
      </c>
      <c r="O14">
        <v>19</v>
      </c>
    </row>
    <row r="15" spans="1:15">
      <c r="A15" t="s">
        <v>222</v>
      </c>
      <c r="B15" t="s">
        <v>163</v>
      </c>
      <c r="C15" t="s">
        <v>232</v>
      </c>
      <c r="D15">
        <v>1</v>
      </c>
      <c r="E15">
        <v>0</v>
      </c>
      <c r="F15">
        <v>0</v>
      </c>
      <c r="G15">
        <v>3</v>
      </c>
      <c r="H15">
        <v>0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14</v>
      </c>
    </row>
    <row r="16" spans="1:15">
      <c r="A16" t="s">
        <v>222</v>
      </c>
      <c r="B16" t="s">
        <v>163</v>
      </c>
      <c r="C16" t="s">
        <v>233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6</v>
      </c>
    </row>
    <row r="17" spans="1:15">
      <c r="A17" t="s">
        <v>222</v>
      </c>
      <c r="B17" t="s">
        <v>163</v>
      </c>
      <c r="C17" t="s">
        <v>234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4</v>
      </c>
    </row>
    <row r="18" spans="1:15">
      <c r="A18" t="s">
        <v>222</v>
      </c>
      <c r="B18" t="s">
        <v>163</v>
      </c>
      <c r="C18" t="s">
        <v>235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0</v>
      </c>
      <c r="L18">
        <v>0</v>
      </c>
      <c r="M18">
        <v>0</v>
      </c>
      <c r="N18">
        <v>5</v>
      </c>
      <c r="O18">
        <v>0</v>
      </c>
    </row>
    <row r="19" spans="1:15">
      <c r="A19" t="s">
        <v>222</v>
      </c>
      <c r="B19" t="s">
        <v>158</v>
      </c>
      <c r="C19" t="s">
        <v>236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</row>
    <row r="20" spans="1:15">
      <c r="A20" t="s">
        <v>222</v>
      </c>
      <c r="B20" t="s">
        <v>158</v>
      </c>
      <c r="C20" t="s">
        <v>237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222</v>
      </c>
      <c r="B21" t="s">
        <v>158</v>
      </c>
      <c r="C21" t="s">
        <v>238</v>
      </c>
      <c r="D21">
        <v>0</v>
      </c>
      <c r="E21">
        <v>0</v>
      </c>
      <c r="F21">
        <v>0</v>
      </c>
      <c r="G21">
        <v>0</v>
      </c>
      <c r="H21">
        <v>0</v>
      </c>
      <c r="I21">
        <v>13</v>
      </c>
      <c r="J21">
        <v>0</v>
      </c>
      <c r="K21">
        <v>0</v>
      </c>
      <c r="L21">
        <v>0</v>
      </c>
      <c r="M21">
        <v>0</v>
      </c>
      <c r="N21">
        <v>0</v>
      </c>
      <c r="O21">
        <v>26</v>
      </c>
    </row>
    <row r="22" spans="1:15">
      <c r="A22" t="s">
        <v>222</v>
      </c>
      <c r="B22" t="s">
        <v>158</v>
      </c>
      <c r="C22" t="s">
        <v>239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</row>
    <row r="23" spans="1:15">
      <c r="A23" t="s">
        <v>222</v>
      </c>
      <c r="B23" t="s">
        <v>163</v>
      </c>
      <c r="C23" t="s">
        <v>236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t="s">
        <v>222</v>
      </c>
      <c r="B24" t="s">
        <v>163</v>
      </c>
      <c r="C24" t="s">
        <v>237</v>
      </c>
      <c r="D24">
        <v>0</v>
      </c>
      <c r="E24">
        <v>0</v>
      </c>
      <c r="F24">
        <v>5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6</v>
      </c>
    </row>
    <row r="25" spans="1:15">
      <c r="A25" t="s">
        <v>222</v>
      </c>
      <c r="B25" t="s">
        <v>163</v>
      </c>
      <c r="C25" t="s">
        <v>238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5</v>
      </c>
    </row>
    <row r="26" spans="1:15">
      <c r="A26" t="s">
        <v>222</v>
      </c>
      <c r="B26" t="s">
        <v>163</v>
      </c>
      <c r="C26" t="s">
        <v>239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</row>
    <row r="27" spans="1:15">
      <c r="A27" t="s">
        <v>222</v>
      </c>
      <c r="B27" t="s">
        <v>158</v>
      </c>
      <c r="C27" t="s">
        <v>240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</row>
    <row r="28" spans="1:15">
      <c r="A28" t="s">
        <v>222</v>
      </c>
      <c r="B28" t="s">
        <v>158</v>
      </c>
      <c r="C28" t="s">
        <v>241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222</v>
      </c>
      <c r="B29" t="s">
        <v>163</v>
      </c>
      <c r="C29" t="s">
        <v>242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t="s">
        <v>222</v>
      </c>
      <c r="B30" t="s">
        <v>163</v>
      </c>
      <c r="C30" t="s">
        <v>243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t="s">
        <v>222</v>
      </c>
      <c r="B31" t="s">
        <v>158</v>
      </c>
      <c r="C31" t="s">
        <v>244</v>
      </c>
      <c r="D31">
        <v>0</v>
      </c>
      <c r="E31">
        <v>0</v>
      </c>
      <c r="F31">
        <v>0</v>
      </c>
      <c r="G31">
        <v>34</v>
      </c>
      <c r="H31">
        <v>0</v>
      </c>
      <c r="I31">
        <v>1</v>
      </c>
      <c r="J31">
        <v>11</v>
      </c>
      <c r="K31">
        <v>2</v>
      </c>
      <c r="L31">
        <v>0</v>
      </c>
      <c r="M31">
        <v>0</v>
      </c>
      <c r="N31">
        <v>0</v>
      </c>
      <c r="O31">
        <v>1</v>
      </c>
    </row>
    <row r="32" spans="1:15">
      <c r="A32" t="s">
        <v>222</v>
      </c>
      <c r="B32" t="s">
        <v>158</v>
      </c>
      <c r="C32" t="s">
        <v>245</v>
      </c>
      <c r="D32">
        <v>0</v>
      </c>
      <c r="E32">
        <v>0</v>
      </c>
      <c r="F32">
        <v>0</v>
      </c>
      <c r="G32">
        <v>2</v>
      </c>
      <c r="H32">
        <v>0</v>
      </c>
      <c r="I32">
        <v>0</v>
      </c>
      <c r="J32">
        <v>7</v>
      </c>
      <c r="K32">
        <v>0</v>
      </c>
      <c r="L32">
        <v>0</v>
      </c>
      <c r="M32">
        <v>0</v>
      </c>
      <c r="N32">
        <v>0</v>
      </c>
      <c r="O32">
        <v>3</v>
      </c>
    </row>
    <row r="33" spans="1:15">
      <c r="A33" t="s">
        <v>222</v>
      </c>
      <c r="B33" t="s">
        <v>158</v>
      </c>
      <c r="C33" t="s">
        <v>246</v>
      </c>
      <c r="D33">
        <v>0</v>
      </c>
      <c r="E33">
        <v>0</v>
      </c>
      <c r="F33">
        <v>0</v>
      </c>
      <c r="G33">
        <v>19</v>
      </c>
      <c r="H33">
        <v>0</v>
      </c>
      <c r="I33">
        <v>3</v>
      </c>
      <c r="J33">
        <v>3</v>
      </c>
      <c r="K33">
        <v>0</v>
      </c>
      <c r="L33">
        <v>0</v>
      </c>
      <c r="M33">
        <v>0</v>
      </c>
      <c r="N33">
        <v>1</v>
      </c>
      <c r="O33">
        <v>6</v>
      </c>
    </row>
    <row r="34" spans="1:15">
      <c r="A34" t="s">
        <v>222</v>
      </c>
      <c r="B34" t="s">
        <v>158</v>
      </c>
      <c r="C34" t="s">
        <v>247</v>
      </c>
      <c r="D34">
        <v>0</v>
      </c>
      <c r="E34">
        <v>0</v>
      </c>
      <c r="F34">
        <v>0</v>
      </c>
      <c r="G34">
        <v>23</v>
      </c>
      <c r="H34">
        <v>0</v>
      </c>
      <c r="I34">
        <v>16</v>
      </c>
      <c r="J34">
        <v>0</v>
      </c>
      <c r="K34">
        <v>0</v>
      </c>
      <c r="L34">
        <v>0</v>
      </c>
      <c r="M34">
        <v>0</v>
      </c>
      <c r="N34">
        <v>0</v>
      </c>
      <c r="O34">
        <v>3</v>
      </c>
    </row>
    <row r="35" spans="1:15">
      <c r="A35" t="s">
        <v>222</v>
      </c>
      <c r="B35" t="s">
        <v>163</v>
      </c>
      <c r="C35" t="s">
        <v>244</v>
      </c>
      <c r="D35">
        <v>0</v>
      </c>
      <c r="E35">
        <v>0</v>
      </c>
      <c r="F35">
        <v>0</v>
      </c>
      <c r="G35">
        <v>13</v>
      </c>
      <c r="H35">
        <v>0</v>
      </c>
      <c r="I35">
        <v>0</v>
      </c>
      <c r="J35">
        <v>19</v>
      </c>
      <c r="K35">
        <v>0</v>
      </c>
      <c r="L35">
        <v>0</v>
      </c>
      <c r="M35">
        <v>0</v>
      </c>
      <c r="N35">
        <v>0</v>
      </c>
      <c r="O35">
        <v>17</v>
      </c>
    </row>
    <row r="36" spans="1:15">
      <c r="A36" t="s">
        <v>222</v>
      </c>
      <c r="B36" t="s">
        <v>163</v>
      </c>
      <c r="C36" t="s">
        <v>245</v>
      </c>
      <c r="D36">
        <v>0</v>
      </c>
      <c r="E36">
        <v>0</v>
      </c>
      <c r="F36">
        <v>0</v>
      </c>
      <c r="G36">
        <v>46</v>
      </c>
      <c r="H36">
        <v>0</v>
      </c>
      <c r="I36">
        <v>13</v>
      </c>
      <c r="J36">
        <v>0</v>
      </c>
      <c r="K36">
        <v>0</v>
      </c>
      <c r="L36">
        <v>0</v>
      </c>
      <c r="M36">
        <v>0</v>
      </c>
      <c r="N36">
        <v>1</v>
      </c>
      <c r="O36">
        <v>57</v>
      </c>
    </row>
    <row r="37" spans="1:15">
      <c r="A37" t="s">
        <v>222</v>
      </c>
      <c r="B37" t="s">
        <v>163</v>
      </c>
      <c r="C37" t="s">
        <v>246</v>
      </c>
      <c r="D37">
        <v>0</v>
      </c>
      <c r="E37">
        <v>0</v>
      </c>
      <c r="F37">
        <v>0</v>
      </c>
      <c r="G37">
        <v>41</v>
      </c>
      <c r="H37">
        <v>0</v>
      </c>
      <c r="I37">
        <v>350</v>
      </c>
      <c r="J37">
        <v>0</v>
      </c>
      <c r="K37">
        <v>0</v>
      </c>
      <c r="L37">
        <v>0</v>
      </c>
      <c r="M37">
        <v>0</v>
      </c>
      <c r="N37">
        <v>5</v>
      </c>
      <c r="O37">
        <v>19</v>
      </c>
    </row>
    <row r="38" spans="1:15">
      <c r="A38" t="s">
        <v>222</v>
      </c>
      <c r="B38" t="s">
        <v>163</v>
      </c>
      <c r="C38" t="s">
        <v>247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222</v>
      </c>
      <c r="B39" t="s">
        <v>163</v>
      </c>
      <c r="C39" t="s">
        <v>248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3</v>
      </c>
    </row>
    <row r="40" spans="1:15">
      <c r="A40" t="s">
        <v>222</v>
      </c>
      <c r="B40" t="s">
        <v>158</v>
      </c>
      <c r="C40" t="s">
        <v>249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16</v>
      </c>
      <c r="O40">
        <v>0</v>
      </c>
    </row>
    <row r="41" spans="1:15">
      <c r="A41" t="s">
        <v>222</v>
      </c>
      <c r="B41" t="s">
        <v>158</v>
      </c>
      <c r="C41" t="s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t="s">
        <v>225</v>
      </c>
      <c r="B42" t="s">
        <v>158</v>
      </c>
      <c r="C42" t="s">
        <v>227</v>
      </c>
      <c r="D42">
        <v>0</v>
      </c>
      <c r="E42">
        <v>0</v>
      </c>
      <c r="F42">
        <v>0</v>
      </c>
      <c r="G42">
        <v>9</v>
      </c>
      <c r="H42">
        <v>0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t="s">
        <v>225</v>
      </c>
      <c r="B43" t="s">
        <v>158</v>
      </c>
      <c r="C43" t="s">
        <v>228</v>
      </c>
      <c r="D43">
        <v>0</v>
      </c>
      <c r="E43">
        <v>0</v>
      </c>
      <c r="F43">
        <v>0</v>
      </c>
      <c r="G43">
        <v>15</v>
      </c>
      <c r="H43">
        <v>0</v>
      </c>
      <c r="I43">
        <v>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t="s">
        <v>225</v>
      </c>
      <c r="B44" t="s">
        <v>158</v>
      </c>
      <c r="C44" t="s">
        <v>229</v>
      </c>
      <c r="D44">
        <v>0</v>
      </c>
      <c r="E44">
        <v>0</v>
      </c>
      <c r="F44">
        <v>0</v>
      </c>
      <c r="G44">
        <v>7</v>
      </c>
      <c r="H44">
        <v>0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t="s">
        <v>225</v>
      </c>
      <c r="B45" t="s">
        <v>158</v>
      </c>
      <c r="C45" t="s">
        <v>230</v>
      </c>
      <c r="D45">
        <v>0</v>
      </c>
      <c r="E45">
        <v>0</v>
      </c>
      <c r="F45">
        <v>4</v>
      </c>
      <c r="G45">
        <v>8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225</v>
      </c>
      <c r="B46" t="s">
        <v>163</v>
      </c>
      <c r="C46" t="s">
        <v>227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t="s">
        <v>225</v>
      </c>
      <c r="B47" t="s">
        <v>163</v>
      </c>
      <c r="C47" t="s">
        <v>228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t="s">
        <v>225</v>
      </c>
      <c r="B48" t="s">
        <v>163</v>
      </c>
      <c r="C48" t="s">
        <v>229</v>
      </c>
      <c r="D48">
        <v>0</v>
      </c>
      <c r="E48">
        <v>0</v>
      </c>
      <c r="F48">
        <v>0</v>
      </c>
      <c r="G48">
        <v>11</v>
      </c>
      <c r="H48">
        <v>0</v>
      </c>
      <c r="I48">
        <v>9</v>
      </c>
      <c r="J48">
        <v>0</v>
      </c>
      <c r="K48">
        <v>0</v>
      </c>
      <c r="L48">
        <v>0</v>
      </c>
      <c r="M48">
        <v>0</v>
      </c>
      <c r="N48">
        <v>0</v>
      </c>
      <c r="O48">
        <v>3</v>
      </c>
    </row>
    <row r="49" spans="1:15">
      <c r="A49" t="s">
        <v>225</v>
      </c>
      <c r="B49" t="s">
        <v>158</v>
      </c>
      <c r="C49" t="s">
        <v>231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</row>
    <row r="50" spans="1:15">
      <c r="A50" t="s">
        <v>225</v>
      </c>
      <c r="B50" t="s">
        <v>158</v>
      </c>
      <c r="C50" t="s">
        <v>232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t="s">
        <v>225</v>
      </c>
      <c r="B51" t="s">
        <v>158</v>
      </c>
      <c r="C51" t="s">
        <v>233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t="s">
        <v>225</v>
      </c>
      <c r="B52" t="s">
        <v>158</v>
      </c>
      <c r="C52" t="s">
        <v>234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t="s">
        <v>225</v>
      </c>
      <c r="B53" t="s">
        <v>163</v>
      </c>
      <c r="C53" t="s">
        <v>231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30</v>
      </c>
    </row>
    <row r="54" spans="1:15">
      <c r="A54" t="s">
        <v>225</v>
      </c>
      <c r="B54" t="s">
        <v>163</v>
      </c>
      <c r="C54" t="s">
        <v>232</v>
      </c>
      <c r="D54">
        <v>1</v>
      </c>
      <c r="E54">
        <v>0</v>
      </c>
      <c r="F54">
        <v>0</v>
      </c>
      <c r="G54">
        <v>0</v>
      </c>
      <c r="H54">
        <v>0</v>
      </c>
      <c r="I54">
        <v>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t="s">
        <v>225</v>
      </c>
      <c r="B55" t="s">
        <v>163</v>
      </c>
      <c r="C55" t="s">
        <v>233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2</v>
      </c>
      <c r="L55">
        <v>0</v>
      </c>
      <c r="M55">
        <v>0</v>
      </c>
      <c r="N55">
        <v>3</v>
      </c>
      <c r="O55">
        <v>29</v>
      </c>
    </row>
    <row r="56" spans="1:15">
      <c r="A56" t="s">
        <v>225</v>
      </c>
      <c r="B56" t="s">
        <v>163</v>
      </c>
      <c r="C56" t="s">
        <v>234</v>
      </c>
      <c r="D56">
        <v>0</v>
      </c>
      <c r="E56">
        <v>0</v>
      </c>
      <c r="F56">
        <v>0</v>
      </c>
      <c r="G56">
        <v>0</v>
      </c>
      <c r="H56">
        <v>0</v>
      </c>
      <c r="I56">
        <v>6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</row>
    <row r="57" spans="1:15">
      <c r="A57" t="s">
        <v>225</v>
      </c>
      <c r="B57" t="s">
        <v>158</v>
      </c>
      <c r="C57" t="s">
        <v>253</v>
      </c>
      <c r="D57">
        <v>0</v>
      </c>
      <c r="E57">
        <v>0</v>
      </c>
      <c r="F57">
        <v>0</v>
      </c>
      <c r="G57">
        <v>12</v>
      </c>
      <c r="H57">
        <v>0</v>
      </c>
      <c r="I57">
        <v>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225</v>
      </c>
      <c r="B58" t="s">
        <v>158</v>
      </c>
      <c r="C58" t="s">
        <v>254</v>
      </c>
      <c r="D58">
        <v>0</v>
      </c>
      <c r="E58">
        <v>0</v>
      </c>
      <c r="F58">
        <v>0</v>
      </c>
      <c r="G58">
        <v>7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t="s">
        <v>225</v>
      </c>
      <c r="B59" t="s">
        <v>158</v>
      </c>
      <c r="C59" t="s">
        <v>255</v>
      </c>
      <c r="D59">
        <v>0</v>
      </c>
      <c r="E59">
        <v>0</v>
      </c>
      <c r="F59">
        <v>0</v>
      </c>
      <c r="G59">
        <v>26</v>
      </c>
      <c r="H59">
        <v>0</v>
      </c>
      <c r="I59">
        <v>16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t="s">
        <v>225</v>
      </c>
      <c r="B60" t="s">
        <v>158</v>
      </c>
      <c r="C60" t="s">
        <v>256</v>
      </c>
      <c r="D60">
        <v>0</v>
      </c>
      <c r="E60">
        <v>0</v>
      </c>
      <c r="F60">
        <v>0</v>
      </c>
      <c r="G60">
        <v>4</v>
      </c>
      <c r="H60">
        <v>0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t="s">
        <v>225</v>
      </c>
      <c r="B61" t="s">
        <v>158</v>
      </c>
      <c r="C61" t="s">
        <v>244</v>
      </c>
      <c r="D61">
        <v>0</v>
      </c>
      <c r="E61">
        <v>0</v>
      </c>
      <c r="F61">
        <v>0</v>
      </c>
      <c r="G61">
        <v>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</v>
      </c>
    </row>
    <row r="62" spans="1:15">
      <c r="A62" t="s">
        <v>225</v>
      </c>
      <c r="B62" t="s">
        <v>158</v>
      </c>
      <c r="C62" t="s">
        <v>245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</row>
    <row r="63" spans="1:15">
      <c r="A63" t="s">
        <v>225</v>
      </c>
      <c r="B63" t="s">
        <v>158</v>
      </c>
      <c r="C63" t="s">
        <v>246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</row>
    <row r="64" spans="1:15">
      <c r="A64" t="s">
        <v>225</v>
      </c>
      <c r="B64" t="s">
        <v>158</v>
      </c>
      <c r="C64" t="s">
        <v>247</v>
      </c>
      <c r="D64">
        <v>0</v>
      </c>
      <c r="E64">
        <v>0</v>
      </c>
      <c r="F64">
        <v>0</v>
      </c>
      <c r="G64">
        <v>11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t="s">
        <v>225</v>
      </c>
      <c r="B65" t="s">
        <v>163</v>
      </c>
      <c r="C65" t="s">
        <v>244</v>
      </c>
      <c r="D65">
        <v>0</v>
      </c>
      <c r="E65">
        <v>0</v>
      </c>
      <c r="F65">
        <v>0</v>
      </c>
      <c r="G65">
        <v>5</v>
      </c>
      <c r="H65">
        <v>0</v>
      </c>
      <c r="I65">
        <v>13</v>
      </c>
      <c r="J65">
        <v>0</v>
      </c>
      <c r="K65">
        <v>0</v>
      </c>
      <c r="L65">
        <v>0</v>
      </c>
      <c r="M65">
        <v>0</v>
      </c>
      <c r="N65">
        <v>0</v>
      </c>
      <c r="O65">
        <v>5</v>
      </c>
    </row>
    <row r="66" spans="1:15">
      <c r="A66" t="s">
        <v>225</v>
      </c>
      <c r="B66" t="s">
        <v>163</v>
      </c>
      <c r="C66" t="s">
        <v>245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2</v>
      </c>
    </row>
    <row r="67" spans="1:15">
      <c r="A67" t="s">
        <v>225</v>
      </c>
      <c r="B67" t="s">
        <v>163</v>
      </c>
      <c r="C67" t="s">
        <v>246</v>
      </c>
      <c r="D67">
        <v>0</v>
      </c>
      <c r="E67">
        <v>0</v>
      </c>
      <c r="F67">
        <v>0</v>
      </c>
      <c r="G67">
        <v>14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t="s">
        <v>225</v>
      </c>
      <c r="B68" t="s">
        <v>163</v>
      </c>
      <c r="C68" t="s">
        <v>247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25</v>
      </c>
    </row>
    <row r="69" spans="1:15">
      <c r="A69" t="s">
        <v>225</v>
      </c>
      <c r="B69" t="s">
        <v>158</v>
      </c>
      <c r="C69" t="s">
        <v>257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225</v>
      </c>
      <c r="B70" t="s">
        <v>158</v>
      </c>
      <c r="C70" t="s">
        <v>258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t="s">
        <v>225</v>
      </c>
      <c r="B71" t="s">
        <v>158</v>
      </c>
      <c r="C71" t="s">
        <v>259</v>
      </c>
      <c r="D71">
        <v>0</v>
      </c>
      <c r="E71">
        <v>0</v>
      </c>
      <c r="F71">
        <v>0</v>
      </c>
      <c r="G71">
        <v>0</v>
      </c>
      <c r="H71">
        <v>0</v>
      </c>
      <c r="I71">
        <v>56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t="s">
        <v>225</v>
      </c>
      <c r="B72" t="s">
        <v>158</v>
      </c>
      <c r="C72" t="s">
        <v>260</v>
      </c>
      <c r="D72">
        <v>0</v>
      </c>
      <c r="E72">
        <v>0</v>
      </c>
      <c r="F72">
        <v>0</v>
      </c>
      <c r="G72">
        <v>0</v>
      </c>
      <c r="H72">
        <v>0</v>
      </c>
      <c r="I72">
        <v>195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</row>
    <row r="73" spans="1:15">
      <c r="A73" t="s">
        <v>225</v>
      </c>
      <c r="B73" t="s">
        <v>158</v>
      </c>
      <c r="C73" t="s">
        <v>261</v>
      </c>
      <c r="D73">
        <v>0</v>
      </c>
      <c r="E73">
        <v>0</v>
      </c>
      <c r="F73">
        <v>0</v>
      </c>
      <c r="G73">
        <v>0</v>
      </c>
      <c r="H73">
        <v>0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t="s">
        <v>225</v>
      </c>
      <c r="B74" t="s">
        <v>158</v>
      </c>
      <c r="C74" t="s">
        <v>262</v>
      </c>
      <c r="D74">
        <v>0</v>
      </c>
      <c r="E74">
        <v>0</v>
      </c>
      <c r="F74">
        <v>0</v>
      </c>
      <c r="G74">
        <v>0</v>
      </c>
      <c r="H74">
        <v>0</v>
      </c>
      <c r="I74">
        <v>49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t="s">
        <v>225</v>
      </c>
      <c r="B75" t="s">
        <v>163</v>
      </c>
      <c r="C75" t="s">
        <v>259</v>
      </c>
      <c r="D75">
        <v>0</v>
      </c>
      <c r="E75">
        <v>0</v>
      </c>
      <c r="F75">
        <v>0</v>
      </c>
      <c r="G75">
        <v>0</v>
      </c>
      <c r="H75">
        <v>0</v>
      </c>
      <c r="I75">
        <v>75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</row>
    <row r="76" spans="1:15">
      <c r="A76" t="s">
        <v>225</v>
      </c>
      <c r="B76" t="s">
        <v>163</v>
      </c>
      <c r="C76" t="s">
        <v>260</v>
      </c>
      <c r="D76">
        <v>0</v>
      </c>
      <c r="E76">
        <v>0</v>
      </c>
      <c r="F76">
        <v>0</v>
      </c>
      <c r="G76">
        <v>5</v>
      </c>
      <c r="H76">
        <v>0</v>
      </c>
      <c r="I76">
        <v>9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</row>
    <row r="77" spans="1:15">
      <c r="A77" t="s">
        <v>225</v>
      </c>
      <c r="B77" t="s">
        <v>163</v>
      </c>
      <c r="C77" t="s">
        <v>261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</row>
    <row r="78" spans="1:15">
      <c r="A78" t="s">
        <v>225</v>
      </c>
      <c r="B78" t="s">
        <v>163</v>
      </c>
      <c r="C78" t="s">
        <v>262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t="s">
        <v>225</v>
      </c>
      <c r="B79" t="s">
        <v>163</v>
      </c>
      <c r="C79" t="s">
        <v>263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t="s">
        <v>225</v>
      </c>
      <c r="B80" t="s">
        <v>158</v>
      </c>
      <c r="C80" t="s">
        <v>264</v>
      </c>
      <c r="D80">
        <v>18</v>
      </c>
      <c r="E80">
        <v>0</v>
      </c>
      <c r="F80">
        <v>0</v>
      </c>
      <c r="G80">
        <v>1</v>
      </c>
      <c r="H80">
        <v>0</v>
      </c>
      <c r="I80">
        <v>3</v>
      </c>
      <c r="J80">
        <v>0</v>
      </c>
      <c r="K80">
        <v>0</v>
      </c>
      <c r="L80">
        <v>2</v>
      </c>
      <c r="M80">
        <v>0</v>
      </c>
      <c r="N80">
        <v>0</v>
      </c>
      <c r="O80">
        <v>0</v>
      </c>
    </row>
    <row r="81" spans="1:15">
      <c r="A81" t="s">
        <v>225</v>
      </c>
      <c r="B81" t="s">
        <v>158</v>
      </c>
      <c r="C81" t="s">
        <v>265</v>
      </c>
      <c r="D81">
        <v>0</v>
      </c>
      <c r="E81">
        <v>0</v>
      </c>
      <c r="F81">
        <v>0</v>
      </c>
      <c r="G81">
        <v>1</v>
      </c>
      <c r="H81">
        <v>0</v>
      </c>
      <c r="I81">
        <v>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t="s">
        <v>225</v>
      </c>
      <c r="B82" t="s">
        <v>158</v>
      </c>
      <c r="C82" t="s">
        <v>266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225</v>
      </c>
      <c r="B83" t="s">
        <v>158</v>
      </c>
      <c r="C83" t="s">
        <v>267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</row>
    <row r="84" spans="1:15">
      <c r="A84" t="s">
        <v>225</v>
      </c>
      <c r="B84" t="s">
        <v>158</v>
      </c>
      <c r="C84" t="s">
        <v>268</v>
      </c>
      <c r="D84">
        <v>0</v>
      </c>
      <c r="E84">
        <v>0</v>
      </c>
      <c r="F84">
        <v>0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t="s">
        <v>225</v>
      </c>
      <c r="B85" t="s">
        <v>158</v>
      </c>
      <c r="C85" t="s">
        <v>269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t="s">
        <v>225</v>
      </c>
      <c r="B86" t="s">
        <v>163</v>
      </c>
      <c r="C86" t="s">
        <v>236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t="s">
        <v>225</v>
      </c>
      <c r="B87" t="s">
        <v>163</v>
      </c>
      <c r="C87" t="s">
        <v>237</v>
      </c>
      <c r="D87">
        <v>0</v>
      </c>
      <c r="E87">
        <v>0</v>
      </c>
      <c r="F87">
        <v>0</v>
      </c>
      <c r="G87">
        <v>0</v>
      </c>
      <c r="H87">
        <v>0</v>
      </c>
      <c r="I87">
        <v>10</v>
      </c>
      <c r="J87">
        <v>0</v>
      </c>
      <c r="K87">
        <v>0</v>
      </c>
      <c r="L87">
        <v>0</v>
      </c>
      <c r="M87">
        <v>0</v>
      </c>
      <c r="N87">
        <v>71</v>
      </c>
      <c r="O87">
        <v>2</v>
      </c>
    </row>
    <row r="88" spans="1:15">
      <c r="A88" t="s">
        <v>225</v>
      </c>
      <c r="B88" t="s">
        <v>163</v>
      </c>
      <c r="C88" t="s">
        <v>238</v>
      </c>
      <c r="D88">
        <v>0</v>
      </c>
      <c r="E88">
        <v>0</v>
      </c>
      <c r="F88">
        <v>0</v>
      </c>
      <c r="G88">
        <v>0</v>
      </c>
      <c r="H88">
        <v>1</v>
      </c>
      <c r="I88">
        <v>41</v>
      </c>
      <c r="J88">
        <v>0</v>
      </c>
      <c r="K88">
        <v>0</v>
      </c>
      <c r="L88">
        <v>0</v>
      </c>
      <c r="M88">
        <v>0</v>
      </c>
      <c r="N88">
        <v>5</v>
      </c>
      <c r="O88">
        <v>46</v>
      </c>
    </row>
    <row r="89" spans="1:15">
      <c r="A89" t="s">
        <v>225</v>
      </c>
      <c r="B89" t="s">
        <v>163</v>
      </c>
      <c r="C89" t="s">
        <v>239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t="s">
        <v>225</v>
      </c>
      <c r="B90" t="s">
        <v>158</v>
      </c>
      <c r="C90" t="s">
        <v>270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</row>
    <row r="91" spans="1:15">
      <c r="A91" t="s">
        <v>225</v>
      </c>
      <c r="B91" t="s">
        <v>158</v>
      </c>
      <c r="C91" t="s">
        <v>271</v>
      </c>
      <c r="D91">
        <v>0</v>
      </c>
      <c r="E91">
        <v>1</v>
      </c>
      <c r="F91">
        <v>0</v>
      </c>
      <c r="G91">
        <v>0</v>
      </c>
      <c r="H91">
        <v>0</v>
      </c>
      <c r="I91">
        <v>20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</row>
    <row r="92" spans="1:15">
      <c r="A92" t="s">
        <v>225</v>
      </c>
      <c r="B92" t="s">
        <v>158</v>
      </c>
      <c r="C92" t="s">
        <v>272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</row>
    <row r="93" spans="1:15">
      <c r="A93" t="s">
        <v>225</v>
      </c>
      <c r="B93" t="s">
        <v>158</v>
      </c>
      <c r="C93" t="s">
        <v>273</v>
      </c>
      <c r="D93">
        <v>0</v>
      </c>
      <c r="E93">
        <v>0</v>
      </c>
      <c r="F93">
        <v>0</v>
      </c>
      <c r="G93">
        <v>0</v>
      </c>
      <c r="H93">
        <v>0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225</v>
      </c>
      <c r="B94" t="s">
        <v>158</v>
      </c>
      <c r="C94" t="s">
        <v>274</v>
      </c>
      <c r="D94">
        <v>0</v>
      </c>
      <c r="E94">
        <v>0</v>
      </c>
      <c r="F94">
        <v>0</v>
      </c>
      <c r="G94">
        <v>3</v>
      </c>
      <c r="H94">
        <v>0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225</v>
      </c>
      <c r="B95" t="s">
        <v>163</v>
      </c>
      <c r="C95" t="s">
        <v>242</v>
      </c>
      <c r="D95">
        <v>0</v>
      </c>
      <c r="E95">
        <v>0</v>
      </c>
      <c r="F95">
        <v>0</v>
      </c>
      <c r="G95">
        <v>0</v>
      </c>
      <c r="H95">
        <v>1</v>
      </c>
      <c r="I95">
        <v>16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t="s">
        <v>225</v>
      </c>
      <c r="B96" t="s">
        <v>163</v>
      </c>
      <c r="C96" t="s">
        <v>275</v>
      </c>
      <c r="D96">
        <v>0</v>
      </c>
      <c r="E96">
        <v>0</v>
      </c>
      <c r="F96">
        <v>0</v>
      </c>
      <c r="G96">
        <v>91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225</v>
      </c>
      <c r="B97" t="s">
        <v>163</v>
      </c>
      <c r="C97" t="s">
        <v>276</v>
      </c>
      <c r="D97">
        <v>0</v>
      </c>
      <c r="E97">
        <v>0</v>
      </c>
      <c r="F97">
        <v>0</v>
      </c>
      <c r="G97">
        <v>82</v>
      </c>
      <c r="H97">
        <v>3</v>
      </c>
      <c r="I97">
        <v>49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225</v>
      </c>
      <c r="B98" t="s">
        <v>163</v>
      </c>
      <c r="C98" t="s">
        <v>277</v>
      </c>
      <c r="D98">
        <v>0</v>
      </c>
      <c r="E98">
        <v>0</v>
      </c>
      <c r="F98">
        <v>0</v>
      </c>
      <c r="G98">
        <v>0</v>
      </c>
      <c r="H98">
        <v>0</v>
      </c>
      <c r="I98">
        <v>26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</row>
    <row r="99" spans="1:15">
      <c r="A99" t="s">
        <v>225</v>
      </c>
      <c r="B99" t="s">
        <v>163</v>
      </c>
      <c r="C99" t="s">
        <v>278</v>
      </c>
      <c r="D99">
        <v>0</v>
      </c>
      <c r="E99">
        <v>0</v>
      </c>
      <c r="F99">
        <v>0</v>
      </c>
      <c r="G99">
        <v>3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225</v>
      </c>
      <c r="B100" t="s">
        <v>163</v>
      </c>
      <c r="C100" t="s">
        <v>279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225</v>
      </c>
      <c r="B101" t="s">
        <v>158</v>
      </c>
      <c r="C101" t="s">
        <v>249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165</v>
      </c>
      <c r="J101">
        <v>0</v>
      </c>
      <c r="K101">
        <v>0</v>
      </c>
      <c r="L101">
        <v>1</v>
      </c>
      <c r="M101">
        <v>0</v>
      </c>
      <c r="N101">
        <v>9</v>
      </c>
      <c r="O101">
        <v>0</v>
      </c>
    </row>
    <row r="102" spans="1:15">
      <c r="A102" t="s">
        <v>225</v>
      </c>
      <c r="B102" t="s">
        <v>158</v>
      </c>
      <c r="C102" t="s">
        <v>250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248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</row>
    <row r="103" spans="1:15">
      <c r="A103" t="s">
        <v>225</v>
      </c>
      <c r="B103" t="s">
        <v>158</v>
      </c>
      <c r="C103" t="s">
        <v>251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225</v>
      </c>
      <c r="B104" t="s">
        <v>158</v>
      </c>
      <c r="C104" t="s">
        <v>252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122</v>
      </c>
      <c r="J104">
        <v>0</v>
      </c>
      <c r="K104">
        <v>0</v>
      </c>
      <c r="L104">
        <v>0</v>
      </c>
      <c r="M104">
        <v>0</v>
      </c>
      <c r="N104">
        <v>10</v>
      </c>
      <c r="O104">
        <v>0</v>
      </c>
    </row>
    <row r="105" spans="1:15">
      <c r="A105" t="s">
        <v>225</v>
      </c>
      <c r="B105" t="s">
        <v>163</v>
      </c>
      <c r="C105" t="s">
        <v>249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226</v>
      </c>
      <c r="B106" t="s">
        <v>158</v>
      </c>
      <c r="C106" t="s">
        <v>264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226</v>
      </c>
      <c r="B107" t="s">
        <v>158</v>
      </c>
      <c r="C107" t="s">
        <v>265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226</v>
      </c>
      <c r="B108" t="s">
        <v>158</v>
      </c>
      <c r="C108" t="s">
        <v>227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0</v>
      </c>
      <c r="J108">
        <v>18</v>
      </c>
      <c r="K108">
        <v>0</v>
      </c>
      <c r="L108">
        <v>0</v>
      </c>
      <c r="M108">
        <v>0</v>
      </c>
      <c r="N108">
        <v>4</v>
      </c>
      <c r="O108">
        <v>0</v>
      </c>
    </row>
    <row r="109" spans="1:15">
      <c r="A109" t="s">
        <v>226</v>
      </c>
      <c r="B109" t="s">
        <v>158</v>
      </c>
      <c r="C109" t="s">
        <v>228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0</v>
      </c>
      <c r="L109">
        <v>0</v>
      </c>
      <c r="M109">
        <v>0</v>
      </c>
      <c r="N109">
        <v>4</v>
      </c>
      <c r="O109">
        <v>0</v>
      </c>
    </row>
    <row r="110" spans="1:15">
      <c r="A110" t="s">
        <v>226</v>
      </c>
      <c r="B110" t="s">
        <v>163</v>
      </c>
      <c r="C110" t="s">
        <v>227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226</v>
      </c>
      <c r="B111" t="s">
        <v>163</v>
      </c>
      <c r="C111" t="s">
        <v>228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38</v>
      </c>
      <c r="J111">
        <v>2</v>
      </c>
      <c r="K111">
        <v>7</v>
      </c>
      <c r="L111">
        <v>0</v>
      </c>
      <c r="M111">
        <v>0</v>
      </c>
      <c r="N111">
        <v>9</v>
      </c>
      <c r="O111">
        <v>0</v>
      </c>
    </row>
    <row r="112" spans="1:15">
      <c r="A112" t="s">
        <v>226</v>
      </c>
      <c r="B112" t="s">
        <v>163</v>
      </c>
      <c r="C112" t="s">
        <v>229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15</v>
      </c>
      <c r="O112">
        <v>0</v>
      </c>
    </row>
    <row r="113" spans="1:15">
      <c r="A113" t="s">
        <v>226</v>
      </c>
      <c r="B113" t="s">
        <v>158</v>
      </c>
      <c r="C113" t="s">
        <v>280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226</v>
      </c>
      <c r="B114" t="s">
        <v>158</v>
      </c>
      <c r="C114" t="s">
        <v>281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226</v>
      </c>
      <c r="B115" t="s">
        <v>158</v>
      </c>
      <c r="C115" t="s">
        <v>282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226</v>
      </c>
      <c r="B116" t="s">
        <v>158</v>
      </c>
      <c r="C116" t="s">
        <v>283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</row>
    <row r="117" spans="1:15">
      <c r="A117" t="s">
        <v>226</v>
      </c>
      <c r="B117" t="s">
        <v>163</v>
      </c>
      <c r="C117" t="s">
        <v>280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</row>
    <row r="118" spans="1:15">
      <c r="A118" t="s">
        <v>226</v>
      </c>
      <c r="B118" t="s">
        <v>163</v>
      </c>
      <c r="C118" t="s">
        <v>281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226</v>
      </c>
      <c r="B119" t="s">
        <v>158</v>
      </c>
      <c r="C119" t="s">
        <v>231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226</v>
      </c>
      <c r="B120" t="s">
        <v>158</v>
      </c>
      <c r="C120" t="s">
        <v>232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5</v>
      </c>
      <c r="K120">
        <v>0</v>
      </c>
      <c r="L120">
        <v>0</v>
      </c>
      <c r="M120">
        <v>0</v>
      </c>
      <c r="N120">
        <v>5</v>
      </c>
      <c r="O120">
        <v>0</v>
      </c>
    </row>
    <row r="121" spans="1:15">
      <c r="A121" t="s">
        <v>226</v>
      </c>
      <c r="B121" t="s">
        <v>158</v>
      </c>
      <c r="C121" t="s">
        <v>233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3</v>
      </c>
      <c r="L121">
        <v>0</v>
      </c>
      <c r="M121">
        <v>0</v>
      </c>
      <c r="N121">
        <v>1</v>
      </c>
      <c r="O121">
        <v>0</v>
      </c>
    </row>
    <row r="122" spans="1:15">
      <c r="A122" t="s">
        <v>226</v>
      </c>
      <c r="B122" t="s">
        <v>158</v>
      </c>
      <c r="C122" t="s">
        <v>234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6</v>
      </c>
      <c r="K122">
        <v>0</v>
      </c>
      <c r="L122">
        <v>1</v>
      </c>
      <c r="M122">
        <v>0</v>
      </c>
      <c r="N122">
        <v>0</v>
      </c>
      <c r="O122">
        <v>2</v>
      </c>
    </row>
    <row r="123" spans="1:15">
      <c r="A123" t="s">
        <v>226</v>
      </c>
      <c r="B123" t="s">
        <v>163</v>
      </c>
      <c r="C123" t="s">
        <v>231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6</v>
      </c>
      <c r="O123">
        <v>0</v>
      </c>
    </row>
    <row r="124" spans="1:15">
      <c r="A124" t="s">
        <v>226</v>
      </c>
      <c r="B124" t="s">
        <v>163</v>
      </c>
      <c r="C124" t="s">
        <v>232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</row>
    <row r="125" spans="1:15">
      <c r="A125" t="s">
        <v>226</v>
      </c>
      <c r="B125" t="s">
        <v>163</v>
      </c>
      <c r="C125" t="s">
        <v>233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</row>
    <row r="126" spans="1:15">
      <c r="A126" t="s">
        <v>226</v>
      </c>
      <c r="B126" t="s">
        <v>158</v>
      </c>
      <c r="C126" t="s">
        <v>244</v>
      </c>
      <c r="D126">
        <v>0</v>
      </c>
      <c r="E126">
        <v>0</v>
      </c>
      <c r="F126">
        <v>0</v>
      </c>
      <c r="G126">
        <v>3</v>
      </c>
      <c r="H126">
        <v>0</v>
      </c>
      <c r="I126">
        <v>7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</row>
    <row r="127" spans="1:15">
      <c r="A127" t="s">
        <v>226</v>
      </c>
      <c r="B127" t="s">
        <v>158</v>
      </c>
      <c r="C127" t="s">
        <v>245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17</v>
      </c>
      <c r="O127">
        <v>3</v>
      </c>
    </row>
    <row r="128" spans="1:15">
      <c r="A128" t="s">
        <v>226</v>
      </c>
      <c r="B128" t="s">
        <v>158</v>
      </c>
      <c r="C128" t="s">
        <v>246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</row>
    <row r="129" spans="1:15">
      <c r="A129" t="s">
        <v>226</v>
      </c>
      <c r="B129" t="s">
        <v>158</v>
      </c>
      <c r="C129" t="s">
        <v>247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0</v>
      </c>
      <c r="N129">
        <v>47</v>
      </c>
      <c r="O129">
        <v>0</v>
      </c>
    </row>
    <row r="130" spans="1:15">
      <c r="A130" t="s">
        <v>226</v>
      </c>
      <c r="B130" t="s">
        <v>163</v>
      </c>
      <c r="C130" t="s">
        <v>244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0</v>
      </c>
    </row>
    <row r="131" spans="1:15">
      <c r="A131" t="s">
        <v>226</v>
      </c>
      <c r="B131" t="s">
        <v>163</v>
      </c>
      <c r="C131" t="s">
        <v>245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</row>
    <row r="132" spans="1:15">
      <c r="A132" t="s">
        <v>226</v>
      </c>
      <c r="B132" t="s">
        <v>158</v>
      </c>
      <c r="C132" t="s">
        <v>236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</v>
      </c>
      <c r="O132">
        <v>0</v>
      </c>
    </row>
    <row r="133" spans="1:15">
      <c r="A133" t="s">
        <v>226</v>
      </c>
      <c r="B133" t="s">
        <v>158</v>
      </c>
      <c r="C133" t="s">
        <v>237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130</v>
      </c>
      <c r="O133">
        <v>0</v>
      </c>
    </row>
    <row r="134" spans="1:15">
      <c r="A134" t="s">
        <v>226</v>
      </c>
      <c r="B134" t="s">
        <v>158</v>
      </c>
      <c r="C134" t="s">
        <v>238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23</v>
      </c>
      <c r="O134">
        <v>0</v>
      </c>
    </row>
    <row r="135" spans="1:15">
      <c r="A135" t="s">
        <v>226</v>
      </c>
      <c r="B135" t="s">
        <v>158</v>
      </c>
      <c r="C135" t="s">
        <v>239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84</v>
      </c>
      <c r="O135">
        <v>0</v>
      </c>
    </row>
    <row r="136" spans="1:15">
      <c r="A136" t="s">
        <v>226</v>
      </c>
      <c r="B136" t="s">
        <v>163</v>
      </c>
      <c r="C136" t="s">
        <v>236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10</v>
      </c>
      <c r="O136">
        <v>0</v>
      </c>
    </row>
    <row r="137" spans="1:15">
      <c r="A137" t="s">
        <v>226</v>
      </c>
      <c r="B137" t="s">
        <v>158</v>
      </c>
      <c r="C137" t="s">
        <v>249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15</v>
      </c>
      <c r="O137">
        <v>0</v>
      </c>
    </row>
    <row r="138" spans="1:15">
      <c r="A138" t="s">
        <v>226</v>
      </c>
      <c r="B138" t="s">
        <v>158</v>
      </c>
      <c r="C138" t="s">
        <v>250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20</v>
      </c>
      <c r="O138">
        <v>0</v>
      </c>
    </row>
    <row r="139" spans="1:15">
      <c r="A139" t="s">
        <v>226</v>
      </c>
      <c r="B139" t="s">
        <v>158</v>
      </c>
      <c r="C139" t="s">
        <v>251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</v>
      </c>
      <c r="O13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整合表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2013-06-27T16:30:01Z</dcterms:created>
  <dcterms:modified xsi:type="dcterms:W3CDTF">2023-04-20T02:16:15Z</dcterms:modified>
</cp:coreProperties>
</file>