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huang\Desktop\YuChu\64516marta\code\"/>
    </mc:Choice>
  </mc:AlternateContent>
  <xr:revisionPtr revIDLastSave="0" documentId="13_ncr:1_{339C9078-3146-4DAF-B51D-3AD9610BCDF3}" xr6:coauthVersionLast="36" xr6:coauthVersionMax="36" xr10:uidLastSave="{00000000-0000-0000-0000-000000000000}"/>
  <bookViews>
    <workbookView xWindow="0" yWindow="0" windowWidth="17256" windowHeight="5640" activeTab="2" xr2:uid="{06DE9E4C-922C-415B-AB3F-C40516EE650F}"/>
  </bookViews>
  <sheets>
    <sheet name="Inputs" sheetId="1" r:id="rId1"/>
    <sheet name="Outputs" sheetId="2" r:id="rId2"/>
    <sheet name="Outputs_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3" l="1"/>
  <c r="I21" i="3"/>
  <c r="E21" i="3"/>
  <c r="G21" i="3" s="1"/>
  <c r="I20" i="3"/>
  <c r="N9" i="3" s="1"/>
  <c r="E20" i="3"/>
  <c r="G20" i="3" s="1"/>
  <c r="I19" i="3"/>
  <c r="M9" i="3" s="1"/>
  <c r="G19" i="3"/>
  <c r="E19" i="3"/>
  <c r="I18" i="3"/>
  <c r="L9" i="3" s="1"/>
  <c r="E18" i="3"/>
  <c r="G18" i="3" s="1"/>
  <c r="I17" i="3"/>
  <c r="O8" i="3" s="1"/>
  <c r="E17" i="3"/>
  <c r="G17" i="3" s="1"/>
  <c r="I16" i="3"/>
  <c r="N8" i="3" s="1"/>
  <c r="G16" i="3"/>
  <c r="E16" i="3"/>
  <c r="I15" i="3"/>
  <c r="M8" i="3" s="1"/>
  <c r="G15" i="3"/>
  <c r="E15" i="3"/>
  <c r="I14" i="3"/>
  <c r="L8" i="3" s="1"/>
  <c r="E14" i="3"/>
  <c r="G14" i="3" s="1"/>
  <c r="I13" i="3"/>
  <c r="E13" i="3"/>
  <c r="G13" i="3" s="1"/>
  <c r="I12" i="3"/>
  <c r="M7" i="3" s="1"/>
  <c r="G12" i="3"/>
  <c r="E12" i="3"/>
  <c r="I11" i="3"/>
  <c r="L7" i="3" s="1"/>
  <c r="G11" i="3"/>
  <c r="E11" i="3"/>
  <c r="I10" i="3"/>
  <c r="E10" i="3"/>
  <c r="G10" i="3" s="1"/>
  <c r="O9" i="3"/>
  <c r="I9" i="3"/>
  <c r="E9" i="3"/>
  <c r="G9" i="3" s="1"/>
  <c r="I8" i="3"/>
  <c r="L6" i="3" s="1"/>
  <c r="G8" i="3"/>
  <c r="E8" i="3"/>
  <c r="N7" i="3"/>
  <c r="I7" i="3"/>
  <c r="N5" i="3" s="1"/>
  <c r="E7" i="3"/>
  <c r="G7" i="3" s="1"/>
  <c r="N6" i="3"/>
  <c r="M6" i="3"/>
  <c r="I6" i="3"/>
  <c r="M5" i="3" s="1"/>
  <c r="G6" i="3"/>
  <c r="E6" i="3"/>
  <c r="L5" i="3"/>
  <c r="E5" i="3"/>
  <c r="G5" i="3" s="1"/>
  <c r="O9" i="2" l="1"/>
  <c r="O8" i="2"/>
  <c r="N9" i="2"/>
  <c r="N8" i="2"/>
  <c r="N7" i="2"/>
  <c r="N6" i="2"/>
  <c r="N5" i="2"/>
  <c r="M9" i="2"/>
  <c r="M8" i="2"/>
  <c r="M7" i="2"/>
  <c r="M6" i="2"/>
  <c r="M5" i="2"/>
  <c r="L9" i="2"/>
  <c r="L8" i="2"/>
  <c r="L7" i="2"/>
  <c r="L6" i="2"/>
  <c r="L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5" i="2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5" i="2"/>
</calcChain>
</file>

<file path=xl/sharedStrings.xml><?xml version="1.0" encoding="utf-8"?>
<sst xmlns="http://schemas.openxmlformats.org/spreadsheetml/2006/main" count="126" uniqueCount="32">
  <si>
    <t>Express</t>
  </si>
  <si>
    <t>Local</t>
  </si>
  <si>
    <t>Base</t>
  </si>
  <si>
    <t>Scenario 1</t>
  </si>
  <si>
    <t>Scenario 2</t>
  </si>
  <si>
    <t>Scenario 3</t>
  </si>
  <si>
    <t>Number of Routes</t>
  </si>
  <si>
    <t>Number of Vehicles Required</t>
  </si>
  <si>
    <t>BRT</t>
  </si>
  <si>
    <t>Scenario 4</t>
  </si>
  <si>
    <t>Total Capacity of Facilities</t>
  </si>
  <si>
    <t>Number of 
Total Facilities</t>
  </si>
  <si>
    <t>Scenario</t>
  </si>
  <si>
    <t>Description</t>
  </si>
  <si>
    <t>increase vehicle requirements by 40%</t>
  </si>
  <si>
    <t>base + route expansion (add 3 BRT lines)</t>
  </si>
  <si>
    <t>scenario 2 + add 1 new facility</t>
  </si>
  <si>
    <t>scenario 3 + increase vehicle requirements by 40%</t>
  </si>
  <si>
    <t>Facility</t>
  </si>
  <si>
    <t>Capacity</t>
  </si>
  <si>
    <t>Vehicles Allocated</t>
  </si>
  <si>
    <t>Remaining Capacity</t>
  </si>
  <si>
    <t>Utilized</t>
  </si>
  <si>
    <t>Total Deadhead Time</t>
  </si>
  <si>
    <t>2-Laredo</t>
  </si>
  <si>
    <t>3-Perry</t>
  </si>
  <si>
    <t>6-Hamilton</t>
  </si>
  <si>
    <t>8-Kmart</t>
  </si>
  <si>
    <t>Total Deadhead Time by Scenario by Facility</t>
  </si>
  <si>
    <t>Facility Utilized Rate by Scenario by Facility</t>
  </si>
  <si>
    <t>Total Deadhead Time (Hr)</t>
  </si>
  <si>
    <t>No maximum deadhead constraint of all route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</si>
</sst>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9" fontId="0" fillId="0" borderId="0" xfId="1" applyFont="1"/>
    <xf numFmtId="1" fontId="0" fillId="0" borderId="0" xfId="0" applyNumberFormat="1"/>
    <xf numFmtId="3" fontId="0" fillId="0" borderId="0" xfId="0" applyNumberFormat="1"/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Deadhead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Outputs!$L$4</c:f>
              <c:strCache>
                <c:ptCount val="1"/>
                <c:pt idx="0">
                  <c:v>2-Laredo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Outputs!$K$5:$K$9</c:f>
              <c:strCache>
                <c:ptCount val="5"/>
                <c:pt idx="0">
                  <c:v>Base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  <c:pt idx="4">
                  <c:v>Scenario 4</c:v>
                </c:pt>
              </c:strCache>
            </c:strRef>
          </c:cat>
          <c:val>
            <c:numRef>
              <c:f>Outputs!$L$5:$L$9</c:f>
              <c:numCache>
                <c:formatCode>0</c:formatCode>
                <c:ptCount val="5"/>
                <c:pt idx="0">
                  <c:v>60.971499999999999</c:v>
                </c:pt>
                <c:pt idx="1">
                  <c:v>76.598666666666659</c:v>
                </c:pt>
                <c:pt idx="2">
                  <c:v>60.971499999999999</c:v>
                </c:pt>
                <c:pt idx="3">
                  <c:v>60.971499999999999</c:v>
                </c:pt>
                <c:pt idx="4">
                  <c:v>76.598666666666659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7-41B7-BACD-5F3BE6B76E43}"/>
            </c:ext>
          </c:extLst>
        </c:ser>
        <c:ser>
          <c:idx val="1"/>
          <c:order val="1"/>
          <c:tx>
            <c:strRef>
              <c:f>Outputs!$M$4</c:f>
              <c:strCache>
                <c:ptCount val="1"/>
                <c:pt idx="0">
                  <c:v>3-Perry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Outputs!$K$5:$K$9</c:f>
              <c:strCache>
                <c:ptCount val="5"/>
                <c:pt idx="0">
                  <c:v>Base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  <c:pt idx="4">
                  <c:v>Scenario 4</c:v>
                </c:pt>
              </c:strCache>
            </c:strRef>
          </c:cat>
          <c:val>
            <c:numRef>
              <c:f>Outputs!$M$5:$M$9</c:f>
              <c:numCache>
                <c:formatCode>0</c:formatCode>
                <c:ptCount val="5"/>
                <c:pt idx="0">
                  <c:v>26.768833333333326</c:v>
                </c:pt>
                <c:pt idx="1">
                  <c:v>64.483833333333294</c:v>
                </c:pt>
                <c:pt idx="2">
                  <c:v>26.518166666666659</c:v>
                </c:pt>
                <c:pt idx="3">
                  <c:v>26.518166666666659</c:v>
                </c:pt>
                <c:pt idx="4">
                  <c:v>48.414999999999964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7-41B7-BACD-5F3BE6B76E43}"/>
            </c:ext>
          </c:extLst>
        </c:ser>
        <c:ser>
          <c:idx val="2"/>
          <c:order val="2"/>
          <c:tx>
            <c:strRef>
              <c:f>Outputs!$N$4</c:f>
              <c:strCache>
                <c:ptCount val="1"/>
                <c:pt idx="0">
                  <c:v>6-Hamilton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Outputs!$K$5:$K$9</c:f>
              <c:strCache>
                <c:ptCount val="5"/>
                <c:pt idx="0">
                  <c:v>Base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  <c:pt idx="4">
                  <c:v>Scenario 4</c:v>
                </c:pt>
              </c:strCache>
            </c:strRef>
          </c:cat>
          <c:val>
            <c:numRef>
              <c:f>Outputs!$N$5:$N$9</c:f>
              <c:numCache>
                <c:formatCode>0</c:formatCode>
                <c:ptCount val="5"/>
                <c:pt idx="0">
                  <c:v>36.343666666666643</c:v>
                </c:pt>
                <c:pt idx="1">
                  <c:v>40.389499999999991</c:v>
                </c:pt>
                <c:pt idx="2">
                  <c:v>39.201999999999977</c:v>
                </c:pt>
                <c:pt idx="3">
                  <c:v>12.693166666666663</c:v>
                </c:pt>
                <c:pt idx="4">
                  <c:v>17.731999999999992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7-41B7-BACD-5F3BE6B76E43}"/>
            </c:ext>
          </c:extLst>
        </c:ser>
        <c:ser>
          <c:idx val="3"/>
          <c:order val="3"/>
          <c:tx>
            <c:strRef>
              <c:f>Outputs!$O$4</c:f>
              <c:strCache>
                <c:ptCount val="1"/>
                <c:pt idx="0">
                  <c:v>8-Kmart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Outputs!$K$5:$K$9</c:f>
              <c:strCache>
                <c:ptCount val="5"/>
                <c:pt idx="0">
                  <c:v>Base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  <c:pt idx="4">
                  <c:v>Scenario 4</c:v>
                </c:pt>
              </c:strCache>
            </c:strRef>
          </c:cat>
          <c:val>
            <c:numRef>
              <c:f>Outputs!$O$5:$O$9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20.934166666666666</c:v>
                </c:pt>
                <c:pt idx="4">
                  <c:v>29.688666666666656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7-41B7-BACD-5F3BE6B7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965664"/>
        <c:axId val="733972552"/>
      </c:barChart>
      <c:catAx>
        <c:axId val="7339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72552"/>
        <c:crosses val="autoZero"/>
        <c:auto val="1"/>
        <c:lblAlgn val="ctr"/>
        <c:lblOffset val="100"/>
        <c:noMultiLvlLbl val="0"/>
      </c:catAx>
      <c:valAx>
        <c:axId val="73397255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Deadhead Time (hour)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6230679498396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Utilized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Outputs!$L$28</c:f>
              <c:strCache>
                <c:ptCount val="1"/>
                <c:pt idx="0">
                  <c:v>2-Laredo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Outputs!$K$29:$K$33</c:f>
              <c:strCache>
                <c:ptCount val="5"/>
                <c:pt idx="0">
                  <c:v>Base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  <c:pt idx="4">
                  <c:v>Scenario 4</c:v>
                </c:pt>
              </c:strCache>
            </c:strRef>
          </c:cat>
          <c:val>
            <c:numRef>
              <c:f>Outputs!$L$29:$L$33</c:f>
              <c:numCache>
                <c:formatCode>0%</c:formatCode>
                <c:ptCount val="5"/>
                <c:pt idx="0">
                  <c:v>0.75088967971530252</c:v>
                </c:pt>
                <c:pt idx="1">
                  <c:v>1</c:v>
                </c:pt>
                <c:pt idx="2">
                  <c:v>0.75088967971530252</c:v>
                </c:pt>
                <c:pt idx="3">
                  <c:v>0.75088967971530252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6-4341-AB37-0D7D1C6708E9}"/>
            </c:ext>
          </c:extLst>
        </c:ser>
        <c:ser>
          <c:idx val="1"/>
          <c:order val="1"/>
          <c:tx>
            <c:strRef>
              <c:f>Outputs!$M$28</c:f>
              <c:strCache>
                <c:ptCount val="1"/>
                <c:pt idx="0">
                  <c:v>3-Perry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Outputs!$K$29:$K$33</c:f>
              <c:strCache>
                <c:ptCount val="5"/>
                <c:pt idx="0">
                  <c:v>Base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  <c:pt idx="4">
                  <c:v>Scenario 4</c:v>
                </c:pt>
              </c:strCache>
            </c:strRef>
          </c:cat>
          <c:val>
            <c:numRef>
              <c:f>Outputs!$M$29:$M$33</c:f>
              <c:numCache>
                <c:formatCode>0%</c:formatCode>
                <c:ptCount val="5"/>
                <c:pt idx="0">
                  <c:v>0.5374449339207048</c:v>
                </c:pt>
                <c:pt idx="1">
                  <c:v>0.93832599118942728</c:v>
                </c:pt>
                <c:pt idx="2">
                  <c:v>0.5374449339207048</c:v>
                </c:pt>
                <c:pt idx="3">
                  <c:v>0.5374449339207048</c:v>
                </c:pt>
                <c:pt idx="4">
                  <c:v>0.82819383259911894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6-4341-AB37-0D7D1C6708E9}"/>
            </c:ext>
          </c:extLst>
        </c:ser>
        <c:ser>
          <c:idx val="2"/>
          <c:order val="2"/>
          <c:tx>
            <c:strRef>
              <c:f>Outputs!$N$28</c:f>
              <c:strCache>
                <c:ptCount val="1"/>
                <c:pt idx="0">
                  <c:v>6-Hamilton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Outputs!$K$29:$K$33</c:f>
              <c:strCache>
                <c:ptCount val="5"/>
                <c:pt idx="0">
                  <c:v>Base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  <c:pt idx="4">
                  <c:v>Scenario 4</c:v>
                </c:pt>
              </c:strCache>
            </c:strRef>
          </c:cat>
          <c:val>
            <c:numRef>
              <c:f>Outputs!$N$29:$N$33</c:f>
              <c:numCache>
                <c:formatCode>0%</c:formatCode>
                <c:ptCount val="5"/>
                <c:pt idx="0">
                  <c:v>0.82278481012658233</c:v>
                </c:pt>
                <c:pt idx="1">
                  <c:v>1</c:v>
                </c:pt>
                <c:pt idx="2">
                  <c:v>0.90506329113924056</c:v>
                </c:pt>
                <c:pt idx="3">
                  <c:v>0.39873417721518989</c:v>
                </c:pt>
                <c:pt idx="4">
                  <c:v>0.55696202531645567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6-4341-AB37-0D7D1C6708E9}"/>
            </c:ext>
          </c:extLst>
        </c:ser>
        <c:ser>
          <c:idx val="3"/>
          <c:order val="3"/>
          <c:tx>
            <c:strRef>
              <c:f>Outputs!$O$28</c:f>
              <c:strCache>
                <c:ptCount val="1"/>
                <c:pt idx="0">
                  <c:v>8-Kmart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Outputs!$K$29:$K$33</c:f>
              <c:strCache>
                <c:ptCount val="5"/>
                <c:pt idx="0">
                  <c:v>Base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  <c:pt idx="4">
                  <c:v>Scenario 4</c:v>
                </c:pt>
              </c:strCache>
            </c:strRef>
          </c:cat>
          <c:val>
            <c:numRef>
              <c:f>Outputs!$O$29:$O$33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%">
                  <c:v>0.4</c:v>
                </c:pt>
                <c:pt idx="4" formatCode="0%">
                  <c:v>0.56499999999999995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6-4341-AB37-0D7D1C670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705984"/>
        <c:axId val="748703032"/>
      </c:barChart>
      <c:catAx>
        <c:axId val="7487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03032"/>
        <c:crosses val="autoZero"/>
        <c:auto val="1"/>
        <c:lblAlgn val="ctr"/>
        <c:lblOffset val="100"/>
        <c:noMultiLvlLbl val="0"/>
      </c:catAx>
      <c:valAx>
        <c:axId val="748703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Deadhead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Outputs!$L$4</c:f>
              <c:strCache>
                <c:ptCount val="1"/>
                <c:pt idx="0">
                  <c:v>2-Laredo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Outputs!$K$5:$K$9</c:f>
              <c:strCache>
                <c:ptCount val="5"/>
                <c:pt idx="0">
                  <c:v>Base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  <c:pt idx="4">
                  <c:v>Scenario 4</c:v>
                </c:pt>
              </c:strCache>
            </c:strRef>
          </c:cat>
          <c:val>
            <c:numRef>
              <c:f>Outputs!$L$5:$L$9</c:f>
              <c:numCache>
                <c:formatCode>0</c:formatCode>
                <c:ptCount val="5"/>
                <c:pt idx="0">
                  <c:v>60.971499999999999</c:v>
                </c:pt>
                <c:pt idx="1">
                  <c:v>76.598666666666659</c:v>
                </c:pt>
                <c:pt idx="2">
                  <c:v>60.971499999999999</c:v>
                </c:pt>
                <c:pt idx="3">
                  <c:v>60.971499999999999</c:v>
                </c:pt>
                <c:pt idx="4">
                  <c:v>76.598666666666659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8-40CC-A192-71A84AC89E4A}"/>
            </c:ext>
          </c:extLst>
        </c:ser>
        <c:ser>
          <c:idx val="1"/>
          <c:order val="1"/>
          <c:tx>
            <c:strRef>
              <c:f>Outputs!$M$4</c:f>
              <c:strCache>
                <c:ptCount val="1"/>
                <c:pt idx="0">
                  <c:v>3-Perry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Outputs!$K$5:$K$9</c:f>
              <c:strCache>
                <c:ptCount val="5"/>
                <c:pt idx="0">
                  <c:v>Base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  <c:pt idx="4">
                  <c:v>Scenario 4</c:v>
                </c:pt>
              </c:strCache>
            </c:strRef>
          </c:cat>
          <c:val>
            <c:numRef>
              <c:f>Outputs!$M$5:$M$9</c:f>
              <c:numCache>
                <c:formatCode>0</c:formatCode>
                <c:ptCount val="5"/>
                <c:pt idx="0">
                  <c:v>26.768833333333326</c:v>
                </c:pt>
                <c:pt idx="1">
                  <c:v>64.483833333333294</c:v>
                </c:pt>
                <c:pt idx="2">
                  <c:v>26.518166666666659</c:v>
                </c:pt>
                <c:pt idx="3">
                  <c:v>26.518166666666659</c:v>
                </c:pt>
                <c:pt idx="4">
                  <c:v>48.414999999999964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8-40CC-A192-71A84AC89E4A}"/>
            </c:ext>
          </c:extLst>
        </c:ser>
        <c:ser>
          <c:idx val="2"/>
          <c:order val="2"/>
          <c:tx>
            <c:strRef>
              <c:f>Outputs!$N$4</c:f>
              <c:strCache>
                <c:ptCount val="1"/>
                <c:pt idx="0">
                  <c:v>6-Hamilton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Outputs!$K$5:$K$9</c:f>
              <c:strCache>
                <c:ptCount val="5"/>
                <c:pt idx="0">
                  <c:v>Base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  <c:pt idx="4">
                  <c:v>Scenario 4</c:v>
                </c:pt>
              </c:strCache>
            </c:strRef>
          </c:cat>
          <c:val>
            <c:numRef>
              <c:f>Outputs!$N$5:$N$9</c:f>
              <c:numCache>
                <c:formatCode>0</c:formatCode>
                <c:ptCount val="5"/>
                <c:pt idx="0">
                  <c:v>36.343666666666643</c:v>
                </c:pt>
                <c:pt idx="1">
                  <c:v>40.389499999999991</c:v>
                </c:pt>
                <c:pt idx="2">
                  <c:v>39.201999999999977</c:v>
                </c:pt>
                <c:pt idx="3">
                  <c:v>12.693166666666663</c:v>
                </c:pt>
                <c:pt idx="4">
                  <c:v>17.731999999999992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8-40CC-A192-71A84AC89E4A}"/>
            </c:ext>
          </c:extLst>
        </c:ser>
        <c:ser>
          <c:idx val="3"/>
          <c:order val="3"/>
          <c:tx>
            <c:strRef>
              <c:f>Outputs!$O$4</c:f>
              <c:strCache>
                <c:ptCount val="1"/>
                <c:pt idx="0">
                  <c:v>8-Kmart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Outputs!$K$5:$K$9</c:f>
              <c:strCache>
                <c:ptCount val="5"/>
                <c:pt idx="0">
                  <c:v>Base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  <c:pt idx="4">
                  <c:v>Scenario 4</c:v>
                </c:pt>
              </c:strCache>
            </c:strRef>
          </c:cat>
          <c:val>
            <c:numRef>
              <c:f>Outputs!$O$5:$O$9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20.934166666666666</c:v>
                </c:pt>
                <c:pt idx="4">
                  <c:v>29.688666666666656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8-40CC-A192-71A84AC8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965664"/>
        <c:axId val="733972552"/>
      </c:barChart>
      <c:catAx>
        <c:axId val="7339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72552"/>
        <c:crosses val="autoZero"/>
        <c:auto val="1"/>
        <c:lblAlgn val="ctr"/>
        <c:lblOffset val="100"/>
        <c:noMultiLvlLbl val="0"/>
      </c:catAx>
      <c:valAx>
        <c:axId val="73397255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Deadhead Time (hour)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6230679498396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Utilized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Outputs!$L$28</c:f>
              <c:strCache>
                <c:ptCount val="1"/>
                <c:pt idx="0">
                  <c:v>2-Laredo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Outputs!$K$29:$K$33</c:f>
              <c:strCache>
                <c:ptCount val="5"/>
                <c:pt idx="0">
                  <c:v>Base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  <c:pt idx="4">
                  <c:v>Scenario 4</c:v>
                </c:pt>
              </c:strCache>
            </c:strRef>
          </c:cat>
          <c:val>
            <c:numRef>
              <c:f>Outputs!$L$29:$L$33</c:f>
              <c:numCache>
                <c:formatCode>0%</c:formatCode>
                <c:ptCount val="5"/>
                <c:pt idx="0">
                  <c:v>0.75088967971530252</c:v>
                </c:pt>
                <c:pt idx="1">
                  <c:v>1</c:v>
                </c:pt>
                <c:pt idx="2">
                  <c:v>0.75088967971530252</c:v>
                </c:pt>
                <c:pt idx="3">
                  <c:v>0.75088967971530252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9-4C6E-AD05-BF9A98573BDB}"/>
            </c:ext>
          </c:extLst>
        </c:ser>
        <c:ser>
          <c:idx val="1"/>
          <c:order val="1"/>
          <c:tx>
            <c:strRef>
              <c:f>Outputs!$M$28</c:f>
              <c:strCache>
                <c:ptCount val="1"/>
                <c:pt idx="0">
                  <c:v>3-Perry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Outputs!$K$29:$K$33</c:f>
              <c:strCache>
                <c:ptCount val="5"/>
                <c:pt idx="0">
                  <c:v>Base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  <c:pt idx="4">
                  <c:v>Scenario 4</c:v>
                </c:pt>
              </c:strCache>
            </c:strRef>
          </c:cat>
          <c:val>
            <c:numRef>
              <c:f>Outputs!$M$29:$M$33</c:f>
              <c:numCache>
                <c:formatCode>0%</c:formatCode>
                <c:ptCount val="5"/>
                <c:pt idx="0">
                  <c:v>0.5374449339207048</c:v>
                </c:pt>
                <c:pt idx="1">
                  <c:v>0.93832599118942728</c:v>
                </c:pt>
                <c:pt idx="2">
                  <c:v>0.5374449339207048</c:v>
                </c:pt>
                <c:pt idx="3">
                  <c:v>0.5374449339207048</c:v>
                </c:pt>
                <c:pt idx="4">
                  <c:v>0.82819383259911894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9-4C6E-AD05-BF9A98573BDB}"/>
            </c:ext>
          </c:extLst>
        </c:ser>
        <c:ser>
          <c:idx val="2"/>
          <c:order val="2"/>
          <c:tx>
            <c:strRef>
              <c:f>Outputs!$N$28</c:f>
              <c:strCache>
                <c:ptCount val="1"/>
                <c:pt idx="0">
                  <c:v>6-Hamilton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Outputs!$K$29:$K$33</c:f>
              <c:strCache>
                <c:ptCount val="5"/>
                <c:pt idx="0">
                  <c:v>Base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  <c:pt idx="4">
                  <c:v>Scenario 4</c:v>
                </c:pt>
              </c:strCache>
            </c:strRef>
          </c:cat>
          <c:val>
            <c:numRef>
              <c:f>Outputs!$N$29:$N$33</c:f>
              <c:numCache>
                <c:formatCode>0%</c:formatCode>
                <c:ptCount val="5"/>
                <c:pt idx="0">
                  <c:v>0.82278481012658233</c:v>
                </c:pt>
                <c:pt idx="1">
                  <c:v>1</c:v>
                </c:pt>
                <c:pt idx="2">
                  <c:v>0.90506329113924056</c:v>
                </c:pt>
                <c:pt idx="3">
                  <c:v>0.39873417721518989</c:v>
                </c:pt>
                <c:pt idx="4">
                  <c:v>0.55696202531645567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9-4C6E-AD05-BF9A98573BDB}"/>
            </c:ext>
          </c:extLst>
        </c:ser>
        <c:ser>
          <c:idx val="3"/>
          <c:order val="3"/>
          <c:tx>
            <c:strRef>
              <c:f>Outputs!$O$28</c:f>
              <c:strCache>
                <c:ptCount val="1"/>
                <c:pt idx="0">
                  <c:v>8-Kmart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Outputs!$K$29:$K$33</c:f>
              <c:strCache>
                <c:ptCount val="5"/>
                <c:pt idx="0">
                  <c:v>Base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  <c:pt idx="4">
                  <c:v>Scenario 4</c:v>
                </c:pt>
              </c:strCache>
            </c:strRef>
          </c:cat>
          <c:val>
            <c:numRef>
              <c:f>Outputs!$O$29:$O$33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%">
                  <c:v>0.4</c:v>
                </c:pt>
                <c:pt idx="4" formatCode="0%">
                  <c:v>0.56499999999999995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9-4C6E-AD05-BF9A9857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705984"/>
        <c:axId val="748703032"/>
      </c:barChart>
      <c:catAx>
        <c:axId val="7487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03032"/>
        <c:crosses val="autoZero"/>
        <c:auto val="1"/>
        <c:lblAlgn val="ctr"/>
        <c:lblOffset val="100"/>
        <c:noMultiLvlLbl val="0"/>
      </c:catAx>
      <c:valAx>
        <c:axId val="748703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266700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C259B-01F1-4DEB-BC7D-E15A2FAC4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16</xdr:col>
      <xdr:colOff>266700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EA86D7-0A48-490F-BB0C-25374CD3A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266700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6193B-1846-48A6-8938-8724B0556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16</xdr:col>
      <xdr:colOff>266700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2CF5B-6F62-40FE-9BD8-71EB4BE98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A259-A788-4CBA-A956-AFF54C89F312}">
  <dimension ref="B3:K9"/>
  <sheetViews>
    <sheetView workbookViewId="0">
      <selection activeCell="B3" sqref="B3:B4"/>
    </sheetView>
  </sheetViews>
  <sheetFormatPr defaultRowHeight="14.4" x14ac:dyDescent="0.3"/>
  <cols>
    <col min="2" max="2" width="10.77734375" customWidth="1"/>
    <col min="3" max="3" width="42.44140625" bestFit="1" customWidth="1"/>
    <col min="4" max="9" width="10.77734375" customWidth="1"/>
    <col min="10" max="11" width="15.77734375" customWidth="1"/>
    <col min="12" max="16" width="10.77734375" customWidth="1"/>
  </cols>
  <sheetData>
    <row r="3" spans="2:11" x14ac:dyDescent="0.3">
      <c r="B3" s="9" t="s">
        <v>12</v>
      </c>
      <c r="C3" s="9" t="s">
        <v>13</v>
      </c>
      <c r="D3" s="10" t="s">
        <v>6</v>
      </c>
      <c r="E3" s="10"/>
      <c r="F3" s="10"/>
      <c r="G3" s="10" t="s">
        <v>7</v>
      </c>
      <c r="H3" s="10"/>
      <c r="I3" s="10"/>
      <c r="J3" s="11" t="s">
        <v>11</v>
      </c>
      <c r="K3" s="11" t="s">
        <v>10</v>
      </c>
    </row>
    <row r="4" spans="2:11" x14ac:dyDescent="0.3">
      <c r="B4" s="9"/>
      <c r="C4" s="9"/>
      <c r="D4" s="4" t="s">
        <v>0</v>
      </c>
      <c r="E4" s="4" t="s">
        <v>1</v>
      </c>
      <c r="F4" s="4" t="s">
        <v>8</v>
      </c>
      <c r="G4" s="4" t="s">
        <v>0</v>
      </c>
      <c r="H4" s="4" t="s">
        <v>1</v>
      </c>
      <c r="I4" s="4" t="s">
        <v>8</v>
      </c>
      <c r="J4" s="11"/>
      <c r="K4" s="11"/>
    </row>
    <row r="5" spans="2:11" x14ac:dyDescent="0.3">
      <c r="B5" s="2" t="s">
        <v>2</v>
      </c>
      <c r="C5" s="2"/>
      <c r="D5" s="2">
        <v>2</v>
      </c>
      <c r="E5" s="2">
        <v>108</v>
      </c>
      <c r="F5" s="2">
        <v>0</v>
      </c>
      <c r="G5" s="2">
        <v>5</v>
      </c>
      <c r="H5" s="3">
        <v>458</v>
      </c>
      <c r="I5" s="2">
        <v>0</v>
      </c>
      <c r="J5" s="2">
        <v>3</v>
      </c>
      <c r="K5" s="2">
        <v>666</v>
      </c>
    </row>
    <row r="6" spans="2:11" x14ac:dyDescent="0.3">
      <c r="B6" s="2" t="s">
        <v>3</v>
      </c>
      <c r="C6" s="2" t="s">
        <v>14</v>
      </c>
      <c r="D6" s="2">
        <v>2</v>
      </c>
      <c r="E6" s="2">
        <v>108</v>
      </c>
      <c r="F6" s="2">
        <v>0</v>
      </c>
      <c r="G6" s="2">
        <v>7</v>
      </c>
      <c r="H6" s="2">
        <v>645</v>
      </c>
      <c r="I6" s="2">
        <v>0</v>
      </c>
      <c r="J6" s="2">
        <v>3</v>
      </c>
      <c r="K6" s="2">
        <v>666</v>
      </c>
    </row>
    <row r="7" spans="2:11" x14ac:dyDescent="0.3">
      <c r="B7" s="2" t="s">
        <v>4</v>
      </c>
      <c r="C7" s="2" t="s">
        <v>15</v>
      </c>
      <c r="D7" s="2">
        <v>2</v>
      </c>
      <c r="E7" s="2">
        <v>108</v>
      </c>
      <c r="F7" s="2">
        <v>3</v>
      </c>
      <c r="G7" s="2">
        <v>5</v>
      </c>
      <c r="H7" s="2">
        <v>454</v>
      </c>
      <c r="I7" s="2">
        <v>17</v>
      </c>
      <c r="J7" s="2">
        <v>3</v>
      </c>
      <c r="K7" s="2">
        <v>666</v>
      </c>
    </row>
    <row r="8" spans="2:11" x14ac:dyDescent="0.3">
      <c r="B8" s="2" t="s">
        <v>5</v>
      </c>
      <c r="C8" s="2" t="s">
        <v>16</v>
      </c>
      <c r="D8" s="2">
        <v>2</v>
      </c>
      <c r="E8" s="2">
        <v>108</v>
      </c>
      <c r="F8" s="2">
        <v>3</v>
      </c>
      <c r="G8" s="2">
        <v>5</v>
      </c>
      <c r="H8" s="2">
        <v>454</v>
      </c>
      <c r="I8" s="2">
        <v>17</v>
      </c>
      <c r="J8" s="2">
        <v>4</v>
      </c>
      <c r="K8" s="2">
        <v>866</v>
      </c>
    </row>
    <row r="9" spans="2:11" x14ac:dyDescent="0.3">
      <c r="B9" s="2" t="s">
        <v>9</v>
      </c>
      <c r="C9" s="2" t="s">
        <v>17</v>
      </c>
      <c r="D9" s="2">
        <v>2</v>
      </c>
      <c r="E9" s="2">
        <v>108</v>
      </c>
      <c r="F9" s="2">
        <v>3</v>
      </c>
      <c r="G9" s="2">
        <v>7</v>
      </c>
      <c r="H9" s="2">
        <v>639</v>
      </c>
      <c r="I9" s="2">
        <v>24</v>
      </c>
      <c r="J9" s="2">
        <v>4</v>
      </c>
      <c r="K9" s="2">
        <v>866</v>
      </c>
    </row>
  </sheetData>
  <mergeCells count="6">
    <mergeCell ref="K3:K4"/>
    <mergeCell ref="B3:B4"/>
    <mergeCell ref="C3:C4"/>
    <mergeCell ref="D3:F3"/>
    <mergeCell ref="G3:I3"/>
    <mergeCell ref="J3:J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12D0-9E93-4B11-8CB4-B18AF4C188E0}">
  <dimension ref="B3:O33"/>
  <sheetViews>
    <sheetView workbookViewId="0">
      <selection sqref="A1:XFD1048576"/>
    </sheetView>
  </sheetViews>
  <sheetFormatPr defaultRowHeight="14.4" x14ac:dyDescent="0.3"/>
  <cols>
    <col min="2" max="4" width="10.77734375" customWidth="1"/>
    <col min="5" max="6" width="18.77734375" customWidth="1"/>
    <col min="7" max="7" width="10.77734375" customWidth="1"/>
    <col min="8" max="8" width="20.77734375" customWidth="1"/>
    <col min="9" max="9" width="23.33203125" bestFit="1" customWidth="1"/>
    <col min="11" max="15" width="10.77734375" customWidth="1"/>
  </cols>
  <sheetData>
    <row r="3" spans="2:15" x14ac:dyDescent="0.3">
      <c r="K3" s="8" t="s">
        <v>28</v>
      </c>
    </row>
    <row r="4" spans="2:15" x14ac:dyDescent="0.3">
      <c r="B4" s="1" t="s">
        <v>12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30</v>
      </c>
      <c r="K4" t="s">
        <v>12</v>
      </c>
      <c r="L4" t="s">
        <v>24</v>
      </c>
      <c r="M4" t="s">
        <v>25</v>
      </c>
      <c r="N4" t="s">
        <v>26</v>
      </c>
      <c r="O4" t="s">
        <v>27</v>
      </c>
    </row>
    <row r="5" spans="2:15" x14ac:dyDescent="0.3">
      <c r="B5" s="12" t="s">
        <v>2</v>
      </c>
      <c r="C5" t="s">
        <v>24</v>
      </c>
      <c r="D5">
        <v>281</v>
      </c>
      <c r="E5">
        <f>D5-F5</f>
        <v>211</v>
      </c>
      <c r="F5">
        <v>70</v>
      </c>
      <c r="G5" s="5">
        <f>E5/D5</f>
        <v>0.75088967971530252</v>
      </c>
      <c r="H5" s="7">
        <v>3658.29</v>
      </c>
      <c r="I5" s="7">
        <f>H5/60</f>
        <v>60.971499999999999</v>
      </c>
      <c r="K5" t="s">
        <v>2</v>
      </c>
      <c r="L5" s="6">
        <f>I5</f>
        <v>60.971499999999999</v>
      </c>
      <c r="M5" s="6">
        <f>I6</f>
        <v>26.768833333333326</v>
      </c>
      <c r="N5" s="6">
        <f>I7</f>
        <v>36.343666666666643</v>
      </c>
      <c r="O5" s="6">
        <v>0</v>
      </c>
    </row>
    <row r="6" spans="2:15" x14ac:dyDescent="0.3">
      <c r="B6" s="12"/>
      <c r="C6" t="s">
        <v>25</v>
      </c>
      <c r="D6">
        <v>227</v>
      </c>
      <c r="E6">
        <f t="shared" ref="E6:E21" si="0">D6-F6</f>
        <v>122</v>
      </c>
      <c r="F6">
        <v>105</v>
      </c>
      <c r="G6" s="5">
        <f t="shared" ref="G6:G21" si="1">E6/D6</f>
        <v>0.5374449339207048</v>
      </c>
      <c r="H6" s="7">
        <v>1606.1299999999997</v>
      </c>
      <c r="I6" s="7">
        <f t="shared" ref="I6:I21" si="2">H6/60</f>
        <v>26.768833333333326</v>
      </c>
      <c r="K6" t="s">
        <v>3</v>
      </c>
      <c r="L6" s="6">
        <f>I8</f>
        <v>76.598666666666659</v>
      </c>
      <c r="M6" s="6">
        <f>I9</f>
        <v>64.483833333333294</v>
      </c>
      <c r="N6" s="6">
        <f>I10</f>
        <v>40.389499999999991</v>
      </c>
      <c r="O6" s="6">
        <v>0</v>
      </c>
    </row>
    <row r="7" spans="2:15" x14ac:dyDescent="0.3">
      <c r="B7" s="12"/>
      <c r="C7" t="s">
        <v>26</v>
      </c>
      <c r="D7">
        <v>158</v>
      </c>
      <c r="E7">
        <f t="shared" si="0"/>
        <v>130</v>
      </c>
      <c r="F7">
        <v>28</v>
      </c>
      <c r="G7" s="5">
        <f t="shared" si="1"/>
        <v>0.82278481012658233</v>
      </c>
      <c r="H7" s="7">
        <v>2180.6199999999985</v>
      </c>
      <c r="I7" s="7">
        <f t="shared" si="2"/>
        <v>36.343666666666643</v>
      </c>
      <c r="K7" t="s">
        <v>4</v>
      </c>
      <c r="L7" s="6">
        <f>I11</f>
        <v>60.971499999999999</v>
      </c>
      <c r="M7" s="6">
        <f>I12</f>
        <v>26.518166666666659</v>
      </c>
      <c r="N7" s="6">
        <f>I13</f>
        <v>39.201999999999977</v>
      </c>
      <c r="O7" s="6">
        <v>0</v>
      </c>
    </row>
    <row r="8" spans="2:15" x14ac:dyDescent="0.3">
      <c r="B8" s="12" t="s">
        <v>3</v>
      </c>
      <c r="C8" t="s">
        <v>24</v>
      </c>
      <c r="D8">
        <v>281</v>
      </c>
      <c r="E8">
        <f t="shared" si="0"/>
        <v>281</v>
      </c>
      <c r="F8">
        <v>0</v>
      </c>
      <c r="G8" s="5">
        <f t="shared" si="1"/>
        <v>1</v>
      </c>
      <c r="H8" s="7">
        <v>4595.9199999999992</v>
      </c>
      <c r="I8" s="7">
        <f t="shared" si="2"/>
        <v>76.598666666666659</v>
      </c>
      <c r="K8" t="s">
        <v>5</v>
      </c>
      <c r="L8" s="6">
        <f>I14</f>
        <v>60.971499999999999</v>
      </c>
      <c r="M8" s="6">
        <f>I15</f>
        <v>26.518166666666659</v>
      </c>
      <c r="N8" s="6">
        <f>I16</f>
        <v>12.693166666666663</v>
      </c>
      <c r="O8" s="6">
        <f>I17</f>
        <v>20.934166666666666</v>
      </c>
    </row>
    <row r="9" spans="2:15" x14ac:dyDescent="0.3">
      <c r="B9" s="12"/>
      <c r="C9" t="s">
        <v>25</v>
      </c>
      <c r="D9">
        <v>227</v>
      </c>
      <c r="E9">
        <f t="shared" si="0"/>
        <v>213</v>
      </c>
      <c r="F9">
        <v>14</v>
      </c>
      <c r="G9" s="5">
        <f t="shared" si="1"/>
        <v>0.93832599118942728</v>
      </c>
      <c r="H9" s="7">
        <v>3869.0299999999979</v>
      </c>
      <c r="I9" s="7">
        <f t="shared" si="2"/>
        <v>64.483833333333294</v>
      </c>
      <c r="K9" t="s">
        <v>9</v>
      </c>
      <c r="L9" s="6">
        <f>I18</f>
        <v>76.598666666666659</v>
      </c>
      <c r="M9" s="6">
        <f>I19</f>
        <v>48.414999999999964</v>
      </c>
      <c r="N9" s="6">
        <f>I20</f>
        <v>17.731999999999992</v>
      </c>
      <c r="O9" s="6">
        <f>I21</f>
        <v>29.688666666666656</v>
      </c>
    </row>
    <row r="10" spans="2:15" x14ac:dyDescent="0.3">
      <c r="B10" s="12"/>
      <c r="C10" t="s">
        <v>26</v>
      </c>
      <c r="D10">
        <v>158</v>
      </c>
      <c r="E10">
        <f t="shared" si="0"/>
        <v>158</v>
      </c>
      <c r="F10">
        <v>0</v>
      </c>
      <c r="G10" s="5">
        <f t="shared" si="1"/>
        <v>1</v>
      </c>
      <c r="H10" s="7">
        <v>2423.3699999999994</v>
      </c>
      <c r="I10" s="7">
        <f t="shared" si="2"/>
        <v>40.389499999999991</v>
      </c>
    </row>
    <row r="11" spans="2:15" x14ac:dyDescent="0.3">
      <c r="B11" s="12" t="s">
        <v>4</v>
      </c>
      <c r="C11" t="s">
        <v>24</v>
      </c>
      <c r="D11">
        <v>281</v>
      </c>
      <c r="E11">
        <f t="shared" si="0"/>
        <v>211</v>
      </c>
      <c r="F11">
        <v>70</v>
      </c>
      <c r="G11" s="5">
        <f t="shared" si="1"/>
        <v>0.75088967971530252</v>
      </c>
      <c r="H11" s="7">
        <v>3658.29</v>
      </c>
      <c r="I11" s="7">
        <f t="shared" si="2"/>
        <v>60.971499999999999</v>
      </c>
    </row>
    <row r="12" spans="2:15" x14ac:dyDescent="0.3">
      <c r="B12" s="12"/>
      <c r="C12" t="s">
        <v>25</v>
      </c>
      <c r="D12">
        <v>227</v>
      </c>
      <c r="E12">
        <f t="shared" si="0"/>
        <v>122</v>
      </c>
      <c r="F12">
        <v>105</v>
      </c>
      <c r="G12" s="5">
        <f t="shared" si="1"/>
        <v>0.5374449339207048</v>
      </c>
      <c r="H12" s="7">
        <v>1591.0899999999995</v>
      </c>
      <c r="I12" s="7">
        <f t="shared" si="2"/>
        <v>26.518166666666659</v>
      </c>
    </row>
    <row r="13" spans="2:15" x14ac:dyDescent="0.3">
      <c r="B13" s="12"/>
      <c r="C13" t="s">
        <v>26</v>
      </c>
      <c r="D13">
        <v>158</v>
      </c>
      <c r="E13">
        <f t="shared" si="0"/>
        <v>143</v>
      </c>
      <c r="F13">
        <v>15</v>
      </c>
      <c r="G13" s="5">
        <f t="shared" si="1"/>
        <v>0.90506329113924056</v>
      </c>
      <c r="H13" s="7">
        <v>2352.1199999999985</v>
      </c>
      <c r="I13" s="7">
        <f t="shared" si="2"/>
        <v>39.201999999999977</v>
      </c>
    </row>
    <row r="14" spans="2:15" x14ac:dyDescent="0.3">
      <c r="B14" s="12" t="s">
        <v>5</v>
      </c>
      <c r="C14" t="s">
        <v>24</v>
      </c>
      <c r="D14">
        <v>281</v>
      </c>
      <c r="E14">
        <f t="shared" si="0"/>
        <v>211</v>
      </c>
      <c r="F14">
        <v>70</v>
      </c>
      <c r="G14" s="5">
        <f t="shared" si="1"/>
        <v>0.75088967971530252</v>
      </c>
      <c r="H14" s="7">
        <v>3658.29</v>
      </c>
      <c r="I14" s="7">
        <f t="shared" si="2"/>
        <v>60.971499999999999</v>
      </c>
    </row>
    <row r="15" spans="2:15" x14ac:dyDescent="0.3">
      <c r="B15" s="12"/>
      <c r="C15" t="s">
        <v>25</v>
      </c>
      <c r="D15">
        <v>227</v>
      </c>
      <c r="E15">
        <f t="shared" si="0"/>
        <v>122</v>
      </c>
      <c r="F15">
        <v>105</v>
      </c>
      <c r="G15" s="5">
        <f t="shared" si="1"/>
        <v>0.5374449339207048</v>
      </c>
      <c r="H15" s="7">
        <v>1591.0899999999995</v>
      </c>
      <c r="I15" s="7">
        <f t="shared" si="2"/>
        <v>26.518166666666659</v>
      </c>
    </row>
    <row r="16" spans="2:15" x14ac:dyDescent="0.3">
      <c r="B16" s="12"/>
      <c r="C16" t="s">
        <v>26</v>
      </c>
      <c r="D16">
        <v>158</v>
      </c>
      <c r="E16">
        <f t="shared" si="0"/>
        <v>63</v>
      </c>
      <c r="F16">
        <v>95</v>
      </c>
      <c r="G16" s="5">
        <f t="shared" si="1"/>
        <v>0.39873417721518989</v>
      </c>
      <c r="H16" s="7">
        <v>761.5899999999998</v>
      </c>
      <c r="I16" s="7">
        <f t="shared" si="2"/>
        <v>12.693166666666663</v>
      </c>
    </row>
    <row r="17" spans="2:15" x14ac:dyDescent="0.3">
      <c r="B17" s="12"/>
      <c r="C17" t="s">
        <v>27</v>
      </c>
      <c r="D17">
        <v>200</v>
      </c>
      <c r="E17">
        <f t="shared" si="0"/>
        <v>80</v>
      </c>
      <c r="F17">
        <v>120</v>
      </c>
      <c r="G17" s="5">
        <f t="shared" si="1"/>
        <v>0.4</v>
      </c>
      <c r="H17" s="7">
        <v>1256.05</v>
      </c>
      <c r="I17" s="7">
        <f t="shared" si="2"/>
        <v>20.934166666666666</v>
      </c>
    </row>
    <row r="18" spans="2:15" x14ac:dyDescent="0.3">
      <c r="B18" s="12" t="s">
        <v>9</v>
      </c>
      <c r="C18" t="s">
        <v>24</v>
      </c>
      <c r="D18">
        <v>281</v>
      </c>
      <c r="E18">
        <f t="shared" si="0"/>
        <v>281</v>
      </c>
      <c r="F18">
        <v>0</v>
      </c>
      <c r="G18" s="5">
        <f t="shared" si="1"/>
        <v>1</v>
      </c>
      <c r="H18" s="7">
        <v>4595.9199999999992</v>
      </c>
      <c r="I18" s="7">
        <f t="shared" si="2"/>
        <v>76.598666666666659</v>
      </c>
    </row>
    <row r="19" spans="2:15" x14ac:dyDescent="0.3">
      <c r="B19" s="12"/>
      <c r="C19" t="s">
        <v>25</v>
      </c>
      <c r="D19">
        <v>227</v>
      </c>
      <c r="E19">
        <f t="shared" si="0"/>
        <v>188</v>
      </c>
      <c r="F19">
        <v>39</v>
      </c>
      <c r="G19" s="5">
        <f t="shared" si="1"/>
        <v>0.82819383259911894</v>
      </c>
      <c r="H19" s="7">
        <v>2904.8999999999978</v>
      </c>
      <c r="I19" s="7">
        <f t="shared" si="2"/>
        <v>48.414999999999964</v>
      </c>
    </row>
    <row r="20" spans="2:15" x14ac:dyDescent="0.3">
      <c r="B20" s="12"/>
      <c r="C20" t="s">
        <v>26</v>
      </c>
      <c r="D20">
        <v>158</v>
      </c>
      <c r="E20">
        <f t="shared" si="0"/>
        <v>88</v>
      </c>
      <c r="F20">
        <v>70</v>
      </c>
      <c r="G20" s="5">
        <f t="shared" si="1"/>
        <v>0.55696202531645567</v>
      </c>
      <c r="H20" s="7">
        <v>1063.9199999999996</v>
      </c>
      <c r="I20" s="7">
        <f t="shared" si="2"/>
        <v>17.731999999999992</v>
      </c>
    </row>
    <row r="21" spans="2:15" x14ac:dyDescent="0.3">
      <c r="B21" s="12"/>
      <c r="C21" t="s">
        <v>27</v>
      </c>
      <c r="D21">
        <v>200</v>
      </c>
      <c r="E21">
        <f t="shared" si="0"/>
        <v>113</v>
      </c>
      <c r="F21">
        <v>87</v>
      </c>
      <c r="G21" s="5">
        <f t="shared" si="1"/>
        <v>0.56499999999999995</v>
      </c>
      <c r="H21" s="7">
        <v>1781.3199999999993</v>
      </c>
      <c r="I21" s="7">
        <f t="shared" si="2"/>
        <v>29.688666666666656</v>
      </c>
    </row>
    <row r="27" spans="2:15" x14ac:dyDescent="0.3">
      <c r="K27" s="8" t="s">
        <v>29</v>
      </c>
    </row>
    <row r="28" spans="2:15" x14ac:dyDescent="0.3">
      <c r="K28" t="s">
        <v>12</v>
      </c>
      <c r="L28" t="s">
        <v>24</v>
      </c>
      <c r="M28" t="s">
        <v>25</v>
      </c>
      <c r="N28" t="s">
        <v>26</v>
      </c>
      <c r="O28" t="s">
        <v>27</v>
      </c>
    </row>
    <row r="29" spans="2:15" x14ac:dyDescent="0.3">
      <c r="K29" t="s">
        <v>2</v>
      </c>
      <c r="L29" s="5">
        <v>0.75088967971530252</v>
      </c>
      <c r="M29" s="5">
        <v>0.5374449339207048</v>
      </c>
      <c r="N29" s="5">
        <v>0.82278481012658233</v>
      </c>
      <c r="O29" s="6">
        <v>0</v>
      </c>
    </row>
    <row r="30" spans="2:15" x14ac:dyDescent="0.3">
      <c r="K30" t="s">
        <v>3</v>
      </c>
      <c r="L30" s="5">
        <v>1</v>
      </c>
      <c r="M30" s="5">
        <v>0.93832599118942728</v>
      </c>
      <c r="N30" s="5">
        <v>1</v>
      </c>
      <c r="O30" s="6">
        <v>0</v>
      </c>
    </row>
    <row r="31" spans="2:15" x14ac:dyDescent="0.3">
      <c r="K31" t="s">
        <v>4</v>
      </c>
      <c r="L31" s="5">
        <v>0.75088967971530252</v>
      </c>
      <c r="M31" s="5">
        <v>0.5374449339207048</v>
      </c>
      <c r="N31" s="5">
        <v>0.90506329113924056</v>
      </c>
      <c r="O31" s="6">
        <v>0</v>
      </c>
    </row>
    <row r="32" spans="2:15" x14ac:dyDescent="0.3">
      <c r="K32" t="s">
        <v>5</v>
      </c>
      <c r="L32" s="5">
        <v>0.75088967971530252</v>
      </c>
      <c r="M32" s="5">
        <v>0.5374449339207048</v>
      </c>
      <c r="N32" s="5">
        <v>0.39873417721518989</v>
      </c>
      <c r="O32" s="5">
        <v>0.4</v>
      </c>
    </row>
    <row r="33" spans="11:15" x14ac:dyDescent="0.3">
      <c r="K33" t="s">
        <v>9</v>
      </c>
      <c r="L33" s="5">
        <v>1</v>
      </c>
      <c r="M33" s="5">
        <v>0.82819383259911894</v>
      </c>
      <c r="N33" s="5">
        <v>0.55696202531645567</v>
      </c>
      <c r="O33" s="5">
        <v>0.56499999999999995</v>
      </c>
    </row>
  </sheetData>
  <mergeCells count="5">
    <mergeCell ref="B5:B7"/>
    <mergeCell ref="B8:B10"/>
    <mergeCell ref="B11:B13"/>
    <mergeCell ref="B14:B17"/>
    <mergeCell ref="B18:B21"/>
  </mergeCells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D6AE-FDD7-49E4-AC58-1E3E0B81F4DB}">
  <dimension ref="B2:O33"/>
  <sheetViews>
    <sheetView tabSelected="1" workbookViewId="0">
      <selection activeCell="B4" sqref="B4"/>
    </sheetView>
  </sheetViews>
  <sheetFormatPr defaultRowHeight="14.4" x14ac:dyDescent="0.3"/>
  <cols>
    <col min="2" max="4" width="10.77734375" customWidth="1"/>
    <col min="5" max="6" width="18.77734375" customWidth="1"/>
    <col min="7" max="7" width="10.77734375" customWidth="1"/>
    <col min="8" max="8" width="20.77734375" customWidth="1"/>
    <col min="9" max="9" width="23.33203125" bestFit="1" customWidth="1"/>
    <col min="11" max="15" width="10.77734375" customWidth="1"/>
  </cols>
  <sheetData>
    <row r="2" spans="2:15" x14ac:dyDescent="0.3">
      <c r="B2" s="13" t="s">
        <v>31</v>
      </c>
    </row>
    <row r="3" spans="2:15" x14ac:dyDescent="0.3">
      <c r="K3" s="8" t="s">
        <v>28</v>
      </c>
    </row>
    <row r="4" spans="2:15" x14ac:dyDescent="0.3">
      <c r="B4" s="1" t="s">
        <v>12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30</v>
      </c>
      <c r="K4" t="s">
        <v>12</v>
      </c>
      <c r="L4" t="s">
        <v>24</v>
      </c>
      <c r="M4" t="s">
        <v>25</v>
      </c>
      <c r="N4" t="s">
        <v>26</v>
      </c>
      <c r="O4" t="s">
        <v>27</v>
      </c>
    </row>
    <row r="5" spans="2:15" x14ac:dyDescent="0.3">
      <c r="B5" s="12" t="s">
        <v>2</v>
      </c>
      <c r="C5" t="s">
        <v>24</v>
      </c>
      <c r="D5">
        <v>281</v>
      </c>
      <c r="E5">
        <f>D5-F5</f>
        <v>211</v>
      </c>
      <c r="F5">
        <v>70</v>
      </c>
      <c r="G5" s="5">
        <f>E5/D5</f>
        <v>0.75088967971530252</v>
      </c>
      <c r="H5" s="6">
        <v>3658.29</v>
      </c>
      <c r="I5" s="7">
        <f>H5/60</f>
        <v>60.971499999999999</v>
      </c>
      <c r="K5" t="s">
        <v>2</v>
      </c>
      <c r="L5" s="6">
        <f>I5</f>
        <v>60.971499999999999</v>
      </c>
      <c r="M5" s="6">
        <f>I6</f>
        <v>26.768833333333326</v>
      </c>
      <c r="N5" s="6">
        <f>I7</f>
        <v>36.343666666666643</v>
      </c>
      <c r="O5" s="6">
        <v>0</v>
      </c>
    </row>
    <row r="6" spans="2:15" x14ac:dyDescent="0.3">
      <c r="B6" s="12"/>
      <c r="C6" t="s">
        <v>25</v>
      </c>
      <c r="D6">
        <v>227</v>
      </c>
      <c r="E6">
        <f t="shared" ref="E6:E21" si="0">D6-F6</f>
        <v>122</v>
      </c>
      <c r="F6">
        <v>105</v>
      </c>
      <c r="G6" s="5">
        <f t="shared" ref="G6:G21" si="1">E6/D6</f>
        <v>0.5374449339207048</v>
      </c>
      <c r="H6" s="6">
        <v>1606.1299999999997</v>
      </c>
      <c r="I6" s="7">
        <f t="shared" ref="I6:I21" si="2">H6/60</f>
        <v>26.768833333333326</v>
      </c>
      <c r="K6" t="s">
        <v>3</v>
      </c>
      <c r="L6" s="6">
        <f>I8</f>
        <v>76.598666666666659</v>
      </c>
      <c r="M6" s="6">
        <f>I9</f>
        <v>64.483833333333294</v>
      </c>
      <c r="N6" s="6">
        <f>I10</f>
        <v>40.389499999999991</v>
      </c>
      <c r="O6" s="6">
        <v>0</v>
      </c>
    </row>
    <row r="7" spans="2:15" x14ac:dyDescent="0.3">
      <c r="B7" s="12"/>
      <c r="C7" t="s">
        <v>26</v>
      </c>
      <c r="D7">
        <v>158</v>
      </c>
      <c r="E7">
        <f t="shared" si="0"/>
        <v>130</v>
      </c>
      <c r="F7">
        <v>28</v>
      </c>
      <c r="G7" s="5">
        <f t="shared" si="1"/>
        <v>0.82278481012658233</v>
      </c>
      <c r="H7" s="6">
        <v>2180.6199999999985</v>
      </c>
      <c r="I7" s="7">
        <f t="shared" si="2"/>
        <v>36.343666666666643</v>
      </c>
      <c r="K7" t="s">
        <v>4</v>
      </c>
      <c r="L7" s="6">
        <f>I11</f>
        <v>60.971499999999999</v>
      </c>
      <c r="M7" s="6">
        <f>I12</f>
        <v>26.518166666666659</v>
      </c>
      <c r="N7" s="6">
        <f>I13</f>
        <v>39.201999999999977</v>
      </c>
      <c r="O7" s="6">
        <v>0</v>
      </c>
    </row>
    <row r="8" spans="2:15" x14ac:dyDescent="0.3">
      <c r="B8" s="12" t="s">
        <v>3</v>
      </c>
      <c r="C8" t="s">
        <v>24</v>
      </c>
      <c r="D8">
        <v>281</v>
      </c>
      <c r="E8">
        <f t="shared" si="0"/>
        <v>281</v>
      </c>
      <c r="F8">
        <v>0</v>
      </c>
      <c r="G8" s="5">
        <f t="shared" si="1"/>
        <v>1</v>
      </c>
      <c r="H8" s="6">
        <v>4595.9199999999992</v>
      </c>
      <c r="I8" s="7">
        <f t="shared" si="2"/>
        <v>76.598666666666659</v>
      </c>
      <c r="K8" t="s">
        <v>5</v>
      </c>
      <c r="L8" s="6">
        <f>I14</f>
        <v>60.971499999999999</v>
      </c>
      <c r="M8" s="6">
        <f>I15</f>
        <v>26.518166666666659</v>
      </c>
      <c r="N8" s="6">
        <f>I16</f>
        <v>12.693166666666663</v>
      </c>
      <c r="O8" s="6">
        <f>I17</f>
        <v>20.934166666666666</v>
      </c>
    </row>
    <row r="9" spans="2:15" x14ac:dyDescent="0.3">
      <c r="B9" s="12"/>
      <c r="C9" t="s">
        <v>25</v>
      </c>
      <c r="D9">
        <v>227</v>
      </c>
      <c r="E9">
        <f t="shared" si="0"/>
        <v>213</v>
      </c>
      <c r="F9">
        <v>14</v>
      </c>
      <c r="G9" s="5">
        <f t="shared" si="1"/>
        <v>0.93832599118942728</v>
      </c>
      <c r="H9" s="6">
        <v>3869.0299999999979</v>
      </c>
      <c r="I9" s="7">
        <f t="shared" si="2"/>
        <v>64.483833333333294</v>
      </c>
      <c r="K9" t="s">
        <v>9</v>
      </c>
      <c r="L9" s="6">
        <f>I18</f>
        <v>76.598666666666659</v>
      </c>
      <c r="M9" s="6">
        <f>I19</f>
        <v>48.414999999999964</v>
      </c>
      <c r="N9" s="6">
        <f>I20</f>
        <v>17.731999999999992</v>
      </c>
      <c r="O9" s="6">
        <f>I21</f>
        <v>29.688666666666656</v>
      </c>
    </row>
    <row r="10" spans="2:15" x14ac:dyDescent="0.3">
      <c r="B10" s="12"/>
      <c r="C10" t="s">
        <v>26</v>
      </c>
      <c r="D10">
        <v>158</v>
      </c>
      <c r="E10">
        <f t="shared" si="0"/>
        <v>158</v>
      </c>
      <c r="F10">
        <v>0</v>
      </c>
      <c r="G10" s="5">
        <f t="shared" si="1"/>
        <v>1</v>
      </c>
      <c r="H10" s="6">
        <v>2423.3699999999994</v>
      </c>
      <c r="I10" s="7">
        <f t="shared" si="2"/>
        <v>40.389499999999991</v>
      </c>
    </row>
    <row r="11" spans="2:15" x14ac:dyDescent="0.3">
      <c r="B11" s="12" t="s">
        <v>4</v>
      </c>
      <c r="C11" t="s">
        <v>24</v>
      </c>
      <c r="D11">
        <v>281</v>
      </c>
      <c r="E11">
        <f t="shared" si="0"/>
        <v>211</v>
      </c>
      <c r="F11">
        <v>70</v>
      </c>
      <c r="G11" s="5">
        <f t="shared" si="1"/>
        <v>0.75088967971530252</v>
      </c>
      <c r="H11" s="6">
        <v>3658.29</v>
      </c>
      <c r="I11" s="7">
        <f t="shared" si="2"/>
        <v>60.971499999999999</v>
      </c>
    </row>
    <row r="12" spans="2:15" x14ac:dyDescent="0.3">
      <c r="B12" s="12"/>
      <c r="C12" t="s">
        <v>25</v>
      </c>
      <c r="D12">
        <v>227</v>
      </c>
      <c r="E12">
        <f t="shared" si="0"/>
        <v>122</v>
      </c>
      <c r="F12">
        <v>105</v>
      </c>
      <c r="G12" s="5">
        <f t="shared" si="1"/>
        <v>0.5374449339207048</v>
      </c>
      <c r="H12" s="6">
        <v>1591.0899999999995</v>
      </c>
      <c r="I12" s="7">
        <f t="shared" si="2"/>
        <v>26.518166666666659</v>
      </c>
    </row>
    <row r="13" spans="2:15" x14ac:dyDescent="0.3">
      <c r="B13" s="12"/>
      <c r="C13" t="s">
        <v>26</v>
      </c>
      <c r="D13">
        <v>158</v>
      </c>
      <c r="E13">
        <f t="shared" si="0"/>
        <v>143</v>
      </c>
      <c r="F13">
        <v>15</v>
      </c>
      <c r="G13" s="5">
        <f t="shared" si="1"/>
        <v>0.90506329113924056</v>
      </c>
      <c r="H13" s="6">
        <v>2352.1199999999985</v>
      </c>
      <c r="I13" s="7">
        <f t="shared" si="2"/>
        <v>39.201999999999977</v>
      </c>
    </row>
    <row r="14" spans="2:15" x14ac:dyDescent="0.3">
      <c r="B14" s="12" t="s">
        <v>5</v>
      </c>
      <c r="C14" t="s">
        <v>24</v>
      </c>
      <c r="D14">
        <v>281</v>
      </c>
      <c r="E14">
        <f t="shared" si="0"/>
        <v>211</v>
      </c>
      <c r="F14">
        <v>70</v>
      </c>
      <c r="G14" s="5">
        <f t="shared" si="1"/>
        <v>0.75088967971530252</v>
      </c>
      <c r="H14" s="6">
        <v>3658.29</v>
      </c>
      <c r="I14" s="7">
        <f t="shared" si="2"/>
        <v>60.971499999999999</v>
      </c>
    </row>
    <row r="15" spans="2:15" x14ac:dyDescent="0.3">
      <c r="B15" s="12"/>
      <c r="C15" t="s">
        <v>25</v>
      </c>
      <c r="D15">
        <v>227</v>
      </c>
      <c r="E15">
        <f t="shared" si="0"/>
        <v>122</v>
      </c>
      <c r="F15">
        <v>105</v>
      </c>
      <c r="G15" s="5">
        <f t="shared" si="1"/>
        <v>0.5374449339207048</v>
      </c>
      <c r="H15" s="6">
        <v>1591.0899999999995</v>
      </c>
      <c r="I15" s="7">
        <f t="shared" si="2"/>
        <v>26.518166666666659</v>
      </c>
    </row>
    <row r="16" spans="2:15" x14ac:dyDescent="0.3">
      <c r="B16" s="12"/>
      <c r="C16" t="s">
        <v>26</v>
      </c>
      <c r="D16">
        <v>158</v>
      </c>
      <c r="E16">
        <f t="shared" si="0"/>
        <v>63</v>
      </c>
      <c r="F16">
        <v>95</v>
      </c>
      <c r="G16" s="5">
        <f t="shared" si="1"/>
        <v>0.39873417721518989</v>
      </c>
      <c r="H16" s="6">
        <v>761.5899999999998</v>
      </c>
      <c r="I16" s="7">
        <f t="shared" si="2"/>
        <v>12.693166666666663</v>
      </c>
    </row>
    <row r="17" spans="2:15" x14ac:dyDescent="0.3">
      <c r="B17" s="12"/>
      <c r="C17" t="s">
        <v>27</v>
      </c>
      <c r="D17">
        <v>200</v>
      </c>
      <c r="E17">
        <f t="shared" si="0"/>
        <v>80</v>
      </c>
      <c r="F17">
        <v>120</v>
      </c>
      <c r="G17" s="5">
        <f t="shared" si="1"/>
        <v>0.4</v>
      </c>
      <c r="H17" s="6">
        <v>1256.05</v>
      </c>
      <c r="I17" s="7">
        <f t="shared" si="2"/>
        <v>20.934166666666666</v>
      </c>
    </row>
    <row r="18" spans="2:15" x14ac:dyDescent="0.3">
      <c r="B18" s="12" t="s">
        <v>9</v>
      </c>
      <c r="C18" t="s">
        <v>24</v>
      </c>
      <c r="D18">
        <v>281</v>
      </c>
      <c r="E18">
        <f t="shared" si="0"/>
        <v>281</v>
      </c>
      <c r="F18">
        <v>0</v>
      </c>
      <c r="G18" s="5">
        <f t="shared" si="1"/>
        <v>1</v>
      </c>
      <c r="H18" s="6">
        <v>4595.9199999999992</v>
      </c>
      <c r="I18" s="7">
        <f t="shared" si="2"/>
        <v>76.598666666666659</v>
      </c>
    </row>
    <row r="19" spans="2:15" x14ac:dyDescent="0.3">
      <c r="B19" s="12"/>
      <c r="C19" t="s">
        <v>25</v>
      </c>
      <c r="D19">
        <v>227</v>
      </c>
      <c r="E19">
        <f t="shared" si="0"/>
        <v>188</v>
      </c>
      <c r="F19">
        <v>39</v>
      </c>
      <c r="G19" s="5">
        <f t="shared" si="1"/>
        <v>0.82819383259911894</v>
      </c>
      <c r="H19" s="6">
        <v>2904.8999999999978</v>
      </c>
      <c r="I19" s="7">
        <f t="shared" si="2"/>
        <v>48.414999999999964</v>
      </c>
    </row>
    <row r="20" spans="2:15" x14ac:dyDescent="0.3">
      <c r="B20" s="12"/>
      <c r="C20" t="s">
        <v>26</v>
      </c>
      <c r="D20">
        <v>158</v>
      </c>
      <c r="E20">
        <f t="shared" si="0"/>
        <v>88</v>
      </c>
      <c r="F20">
        <v>70</v>
      </c>
      <c r="G20" s="5">
        <f t="shared" si="1"/>
        <v>0.55696202531645567</v>
      </c>
      <c r="H20" s="6">
        <v>1063.9199999999996</v>
      </c>
      <c r="I20" s="7">
        <f t="shared" si="2"/>
        <v>17.731999999999992</v>
      </c>
    </row>
    <row r="21" spans="2:15" x14ac:dyDescent="0.3">
      <c r="B21" s="12"/>
      <c r="C21" t="s">
        <v>27</v>
      </c>
      <c r="D21">
        <v>200</v>
      </c>
      <c r="E21">
        <f t="shared" si="0"/>
        <v>113</v>
      </c>
      <c r="F21">
        <v>87</v>
      </c>
      <c r="G21" s="5">
        <f t="shared" si="1"/>
        <v>0.56499999999999995</v>
      </c>
      <c r="H21" s="6">
        <v>1781.3199999999993</v>
      </c>
      <c r="I21" s="7">
        <f t="shared" si="2"/>
        <v>29.688666666666656</v>
      </c>
    </row>
    <row r="27" spans="2:15" x14ac:dyDescent="0.3">
      <c r="K27" s="8" t="s">
        <v>29</v>
      </c>
    </row>
    <row r="28" spans="2:15" x14ac:dyDescent="0.3">
      <c r="K28" t="s">
        <v>12</v>
      </c>
      <c r="L28" t="s">
        <v>24</v>
      </c>
      <c r="M28" t="s">
        <v>25</v>
      </c>
      <c r="N28" t="s">
        <v>26</v>
      </c>
      <c r="O28" t="s">
        <v>27</v>
      </c>
    </row>
    <row r="29" spans="2:15" x14ac:dyDescent="0.3">
      <c r="K29" t="s">
        <v>2</v>
      </c>
      <c r="L29" s="5">
        <v>0.75088967971530252</v>
      </c>
      <c r="M29" s="5">
        <v>0.5374449339207048</v>
      </c>
      <c r="N29" s="5">
        <v>0.82278481012658233</v>
      </c>
      <c r="O29" s="6">
        <v>0</v>
      </c>
    </row>
    <row r="30" spans="2:15" x14ac:dyDescent="0.3">
      <c r="K30" t="s">
        <v>3</v>
      </c>
      <c r="L30" s="5">
        <v>1</v>
      </c>
      <c r="M30" s="5">
        <v>0.93832599118942728</v>
      </c>
      <c r="N30" s="5">
        <v>1</v>
      </c>
      <c r="O30" s="6">
        <v>0</v>
      </c>
    </row>
    <row r="31" spans="2:15" x14ac:dyDescent="0.3">
      <c r="K31" t="s">
        <v>4</v>
      </c>
      <c r="L31" s="5">
        <v>0.75088967971530252</v>
      </c>
      <c r="M31" s="5">
        <v>0.5374449339207048</v>
      </c>
      <c r="N31" s="5">
        <v>0.90506329113924056</v>
      </c>
      <c r="O31" s="6">
        <v>0</v>
      </c>
    </row>
    <row r="32" spans="2:15" x14ac:dyDescent="0.3">
      <c r="K32" t="s">
        <v>5</v>
      </c>
      <c r="L32" s="5">
        <v>0.75088967971530252</v>
      </c>
      <c r="M32" s="5">
        <v>0.5374449339207048</v>
      </c>
      <c r="N32" s="5">
        <v>0.39873417721518989</v>
      </c>
      <c r="O32" s="5">
        <v>0.4</v>
      </c>
    </row>
    <row r="33" spans="11:15" x14ac:dyDescent="0.3">
      <c r="K33" t="s">
        <v>9</v>
      </c>
      <c r="L33" s="5">
        <v>1</v>
      </c>
      <c r="M33" s="5">
        <v>0.82819383259911894</v>
      </c>
      <c r="N33" s="5">
        <v>0.55696202531645567</v>
      </c>
      <c r="O33" s="5">
        <v>0.56499999999999995</v>
      </c>
    </row>
  </sheetData>
  <mergeCells count="5">
    <mergeCell ref="B5:B7"/>
    <mergeCell ref="B8:B10"/>
    <mergeCell ref="B11:B13"/>
    <mergeCell ref="B14:B17"/>
    <mergeCell ref="B18:B21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Outputs</vt:lpstr>
      <vt:lpstr>Outputs_2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Yu-Chu Huang</dc:creator>
  <cp:lastModifiedBy>Yu-Chu Huang</cp:lastModifiedBy>
  <dcterms:created xsi:type="dcterms:W3CDTF">2019-06-25T22:58:33Z</dcterms:created>
  <dcterms:modified xsi:type="dcterms:W3CDTF">2019-06-27T19:32:46Z</dcterms:modified>
</cp:coreProperties>
</file>